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CUCUTA\SECRETARIA POSCONFLICTO\2022\CUENTAS DE COBRO\CUENTA 4\EVIDENCIAS\"/>
    </mc:Choice>
  </mc:AlternateContent>
  <xr:revisionPtr revIDLastSave="0" documentId="8_{E479308D-3B7A-4015-A295-C4D190DBE463}" xr6:coauthVersionLast="37" xr6:coauthVersionMax="37" xr10:uidLastSave="{00000000-0000-0000-0000-000000000000}"/>
  <bookViews>
    <workbookView xWindow="0" yWindow="0" windowWidth="20490" windowHeight="7530" xr2:uid="{FA32EE3F-C632-4755-9A51-E42B6A260910}"/>
  </bookViews>
  <sheets>
    <sheet name="MapaRiesgos Administrativos" sheetId="1" r:id="rId1"/>
  </sheets>
  <externalReferences>
    <externalReference r:id="rId2"/>
  </externalReferenc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3" i="1" l="1"/>
  <c r="AB42" i="1"/>
  <c r="AB43" i="1" s="1"/>
  <c r="AD42" i="1" s="1" a="1"/>
  <c r="AD42" i="1" s="1"/>
  <c r="AC42" i="1" s="1" a="1"/>
  <c r="AC42" i="1" s="1"/>
  <c r="Y42" i="1"/>
  <c r="Y43" i="1" s="1"/>
  <c r="T42" i="1"/>
  <c r="M42" i="1" a="1"/>
  <c r="M42" i="1" s="1"/>
  <c r="L42" i="1"/>
  <c r="J42" i="1"/>
  <c r="G42" i="1"/>
  <c r="AB41" i="1"/>
  <c r="T41" i="1"/>
  <c r="AD40" i="1" a="1"/>
  <c r="AD40" i="1" s="1"/>
  <c r="AC40" i="1" s="1" a="1"/>
  <c r="AC40" i="1" s="1"/>
  <c r="AB40" i="1"/>
  <c r="Y40" i="1"/>
  <c r="T40" i="1"/>
  <c r="M40" i="1" a="1"/>
  <c r="M40" i="1" s="1"/>
  <c r="L40" i="1"/>
  <c r="J40" i="1"/>
  <c r="G40" i="1"/>
  <c r="Y39" i="1"/>
  <c r="T39" i="1"/>
  <c r="AB38" i="1"/>
  <c r="Y38" i="1"/>
  <c r="AA38" i="1" s="1" a="1"/>
  <c r="AA38" i="1" s="1"/>
  <c r="Z38" i="1" s="1" a="1"/>
  <c r="Z38" i="1" s="1"/>
  <c r="T38" i="1"/>
  <c r="M38" i="1" a="1"/>
  <c r="M38" i="1" s="1"/>
  <c r="L38" i="1"/>
  <c r="J38" i="1"/>
  <c r="G38" i="1"/>
  <c r="Y37" i="1"/>
  <c r="T37" i="1"/>
  <c r="AB36" i="1"/>
  <c r="AA36" i="1" a="1"/>
  <c r="AA36" i="1" s="1"/>
  <c r="Z36" i="1" s="1" a="1"/>
  <c r="Z36" i="1" s="1"/>
  <c r="Y36" i="1"/>
  <c r="T36" i="1"/>
  <c r="M36" i="1" a="1"/>
  <c r="M36" i="1" s="1"/>
  <c r="L36" i="1"/>
  <c r="J36" i="1"/>
  <c r="G36" i="1"/>
  <c r="AB35" i="1"/>
  <c r="T35" i="1"/>
  <c r="AD34" i="1" a="1"/>
  <c r="AD34" i="1" s="1"/>
  <c r="AC34" i="1" s="1" a="1"/>
  <c r="AC34" i="1" s="1"/>
  <c r="AB34" i="1"/>
  <c r="Y34" i="1"/>
  <c r="Y35" i="1" s="1"/>
  <c r="T34" i="1"/>
  <c r="M34" i="1" a="1"/>
  <c r="M34" i="1" s="1"/>
  <c r="L34" i="1"/>
  <c r="J34" i="1"/>
  <c r="G34" i="1"/>
  <c r="Y33" i="1"/>
  <c r="AA32" i="1" s="1" a="1"/>
  <c r="AA32" i="1" s="1"/>
  <c r="Z32" i="1" s="1" a="1"/>
  <c r="Z32" i="1" s="1"/>
  <c r="T33" i="1"/>
  <c r="AB32" i="1"/>
  <c r="AB33" i="1" s="1"/>
  <c r="Y32" i="1"/>
  <c r="T32" i="1"/>
  <c r="M32" i="1" a="1"/>
  <c r="M32" i="1" s="1"/>
  <c r="L32" i="1"/>
  <c r="J32" i="1"/>
  <c r="T31" i="1"/>
  <c r="AB30" i="1"/>
  <c r="AB31" i="1" s="1"/>
  <c r="AD30" i="1" s="1" a="1"/>
  <c r="AD30" i="1" s="1"/>
  <c r="AC30" i="1" s="1" a="1"/>
  <c r="AC30" i="1" s="1"/>
  <c r="Y30" i="1"/>
  <c r="Y31" i="1" s="1"/>
  <c r="T30" i="1"/>
  <c r="M30" i="1" a="1"/>
  <c r="M30" i="1" s="1"/>
  <c r="L30" i="1"/>
  <c r="J30" i="1"/>
  <c r="G30" i="1"/>
  <c r="Y29" i="1"/>
  <c r="T29" i="1"/>
  <c r="AB28" i="1"/>
  <c r="AB29" i="1" s="1"/>
  <c r="Y28" i="1"/>
  <c r="AA28" i="1" s="1" a="1"/>
  <c r="AA28" i="1" s="1"/>
  <c r="Z28" i="1" s="1" a="1"/>
  <c r="Z28" i="1" s="1"/>
  <c r="T28" i="1"/>
  <c r="M28" i="1" a="1"/>
  <c r="M28" i="1" s="1"/>
  <c r="L28" i="1"/>
  <c r="J28" i="1"/>
  <c r="G28" i="1"/>
  <c r="T27" i="1"/>
  <c r="AB26" i="1"/>
  <c r="AB27" i="1" s="1"/>
  <c r="Y26" i="1"/>
  <c r="T26" i="1"/>
  <c r="M26" i="1" a="1"/>
  <c r="M26" i="1" s="1"/>
  <c r="L26" i="1"/>
  <c r="J26" i="1"/>
  <c r="G26" i="1"/>
  <c r="AB25" i="1"/>
  <c r="AD25" i="1" s="1" a="1"/>
  <c r="AD25" i="1" s="1"/>
  <c r="AC25" i="1" s="1" a="1"/>
  <c r="AC25" i="1" s="1"/>
  <c r="T25" i="1"/>
  <c r="M25" i="1" a="1"/>
  <c r="M25" i="1" s="1"/>
  <c r="L25" i="1"/>
  <c r="J25" i="1"/>
  <c r="Y25" i="1" s="1"/>
  <c r="AA25" i="1" s="1" a="1"/>
  <c r="AA25" i="1" s="1"/>
  <c r="Z25" i="1" s="1" a="1"/>
  <c r="Z25" i="1" s="1"/>
  <c r="G25" i="1"/>
  <c r="AE25" i="1" l="1" a="1"/>
  <c r="AE25" i="1" s="1"/>
  <c r="AE28" i="1" a="1"/>
  <c r="AE28" i="1" s="1"/>
  <c r="AD26" i="1" a="1"/>
  <c r="AD26" i="1" s="1"/>
  <c r="AC26" i="1" s="1" a="1"/>
  <c r="AC26" i="1" s="1"/>
  <c r="AD27" i="1" a="1"/>
  <c r="AD27" i="1" s="1"/>
  <c r="AC27" i="1" s="1" a="1"/>
  <c r="AC27" i="1" s="1"/>
  <c r="AE27" i="1" s="1" a="1"/>
  <c r="AE27" i="1" s="1"/>
  <c r="AD28" i="1" a="1"/>
  <c r="AD28" i="1" s="1"/>
  <c r="AC28" i="1" s="1" a="1"/>
  <c r="AC28" i="1" s="1"/>
  <c r="AA30" i="1" a="1"/>
  <c r="AA30" i="1" s="1"/>
  <c r="Z30" i="1" s="1" a="1"/>
  <c r="Z30" i="1" s="1"/>
  <c r="AE30" i="1" s="1" a="1"/>
  <c r="AE30" i="1" s="1"/>
  <c r="AD32" i="1" a="1"/>
  <c r="AD32" i="1" s="1"/>
  <c r="AC32" i="1" s="1" a="1"/>
  <c r="AC32" i="1" s="1"/>
  <c r="AE32" i="1" s="1" a="1"/>
  <c r="AE32" i="1" s="1"/>
  <c r="AA34" i="1" a="1"/>
  <c r="AA34" i="1" s="1"/>
  <c r="Z34" i="1" s="1" a="1"/>
  <c r="Z34" i="1" s="1"/>
  <c r="AE34" i="1" s="1" a="1"/>
  <c r="AE34" i="1" s="1"/>
  <c r="AB37" i="1"/>
  <c r="AD36" i="1" s="1" a="1"/>
  <c r="AD36" i="1" s="1"/>
  <c r="AC36" i="1" s="1" a="1"/>
  <c r="AC36" i="1" s="1"/>
  <c r="AE36" i="1" s="1" a="1"/>
  <c r="AE36" i="1" s="1"/>
  <c r="Y27" i="1"/>
  <c r="AA26" i="1" s="1" a="1"/>
  <c r="AA26" i="1" s="1"/>
  <c r="Z26" i="1" s="1" a="1"/>
  <c r="Z26" i="1" s="1"/>
  <c r="AE26" i="1" s="1" a="1"/>
  <c r="AE26" i="1" s="1"/>
  <c r="Y41" i="1"/>
  <c r="AA40" i="1" s="1" a="1"/>
  <c r="AA40" i="1" s="1"/>
  <c r="Z40" i="1" s="1" a="1"/>
  <c r="Z40" i="1" s="1"/>
  <c r="AE40" i="1" s="1" a="1"/>
  <c r="AE40" i="1" s="1"/>
  <c r="AA42" i="1" a="1"/>
  <c r="AA42" i="1" s="1"/>
  <c r="Z42" i="1" s="1" a="1"/>
  <c r="Z42" i="1" s="1"/>
  <c r="AE42" i="1" s="1" a="1"/>
  <c r="AE42" i="1" s="1"/>
  <c r="AB39" i="1"/>
  <c r="AD38" i="1" s="1" a="1"/>
  <c r="AD38" i="1" s="1"/>
  <c r="AC38" i="1" s="1" a="1"/>
  <c r="AC38" i="1" s="1"/>
  <c r="AE38" i="1" s="1" a="1"/>
  <c r="AE3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tc={B5CF33F4-1CB6-496F-9A0D-C3C9C90E951A}</author>
    <author>tc={DA28A7AD-E1DD-4E5A-A8D2-612D757B3071}</author>
    <author>tc={E0C89006-7FE9-4FC5-B293-28416B72ACD6}</author>
    <author>tc={3FC501DD-F896-49CA-90D1-46BAC683157F}</author>
    <author>tc={EE5DA7CD-B1E8-41D3-9018-F09E4836D58C}</author>
    <author>tc={F0A3E246-2A3B-4D09-8048-A8E239B10F4B}</author>
    <author>tc={7BFA1C93-DF92-4854-81B5-65D6A6FBC513}</author>
    <author>tc={86AA9E25-5C4F-44B9-8942-62A4C75401A7}</author>
    <author>tc={E6D59D8A-729E-46AE-B132-B93A51EF4B02}</author>
    <author>tc={F629AC1E-9F05-4A1C-932C-211C5ECF8632}</author>
    <author>tc={7FC5A56E-ACF4-4B07-8459-F854B5FC6C2F}</author>
    <author>tc={7B6DA1DF-6C97-4556-B2CA-9981D1477BA3}</author>
    <author>tc={F8A0B295-0E7A-481E-B6FE-943CE4EA8322}</author>
    <author>tc={D0D994E7-8144-4540-8CA2-F2D21F209839}</author>
    <author>tc={442B2FB2-A682-4B16-8195-356237E2F621}</author>
    <author>tc={AA42B9C7-9EBE-4852-B51F-241466401344}</author>
    <author>tc={DDDA1950-818A-41E5-BD00-701E0B83B73D}</author>
  </authors>
  <commentList>
    <comment ref="B23" authorId="0" shapeId="0" xr:uid="{2A126D03-BBFB-4D61-B31E-8282FA9C2451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Se sugiere para mantener el consecutivo de riesgos, así el riesgo salga del mapa no existirá otro riesgo con el mismo número.</t>
        </r>
      </text>
    </comment>
    <comment ref="D23" authorId="1" shapeId="0" xr:uid="{DEEE2380-3850-4410-A92D-0FB12C2141EF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¿Qué?
</t>
        </r>
        <r>
          <rPr>
            <sz val="11"/>
            <color rgb="FF000000"/>
            <rFont val="Calibri"/>
            <family val="2"/>
          </rPr>
          <t>Las consecuencias que puede ocasionar a la organización la materialización del riesgo.</t>
        </r>
      </text>
    </comment>
    <comment ref="E23" authorId="2" shapeId="0" xr:uid="{1FDD83AD-F9FA-4014-A0CD-FC62A42EBE43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¿Cómo?
</t>
        </r>
        <r>
          <rPr>
            <sz val="11"/>
            <color rgb="FF000000"/>
            <rFont val="Calibri"/>
            <family val="2"/>
          </rPr>
          <t>Circunstancias o situaciones más evidentes sobre las cuales se presenta el riesgo.</t>
        </r>
      </text>
    </comment>
    <comment ref="F23" authorId="3" shapeId="0" xr:uid="{1E1C9472-0667-493E-AE08-9A47C992F4EF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¿Por qué?
</t>
        </r>
        <r>
          <rPr>
            <sz val="11"/>
            <color rgb="FF000000"/>
            <rFont val="Calibri"/>
            <family val="2"/>
          </rPr>
          <t>Es la causa principal o básica, corresponden a las razones por la cuales se puede presentar el riesgo.</t>
        </r>
      </text>
    </comment>
    <comment ref="G23" authorId="4" shapeId="0" xr:uid="{9711232A-F541-4405-B15B-749D8FC34D3E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Efecto que se causa sobre los objetivos de la entidad, debido a eventos potenciales.</t>
        </r>
      </text>
    </comment>
    <comment ref="I23" authorId="5" shapeId="0" xr:uid="{77D85D5D-EB2E-49ED-8F78-F12847C6C9FB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Se define por la frecuencia que se realiza la actividad asociada al riesgo. Es el número de veces que se pasa por el punto de riesgo en el periodo de 1 año. Ver tabla de Probabilidad.</t>
        </r>
      </text>
    </comment>
    <comment ref="K23" authorId="6" shapeId="0" xr:uid="{4BC52B1D-C099-4ADD-9937-C016890B1566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Se usan criterios de afectación económica y reputacional. 
</t>
        </r>
        <r>
          <rPr>
            <sz val="11"/>
            <color rgb="FF000000"/>
            <rFont val="Calibri"/>
            <family val="2"/>
          </rPr>
          <t>Ver tabla de Impacto.</t>
        </r>
      </text>
    </comment>
    <comment ref="M23" authorId="7" shapeId="0" xr:uid="{F7CE47F6-0B2E-44E4-8F9A-C2C502FF4753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Nivel de severidad en la matriz de calor con base en la combinación entre la probabilidad y el impacto.
Ver Matriz de Calor.</t>
        </r>
      </text>
    </comment>
    <comment ref="O23" authorId="8" shapeId="0" xr:uid="{B821D6A6-102D-4E20-9F6D-BB73C935B27F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Redactar el control adecuadamente de acuerdo las indicaciones contenidas en la Guia Administración del Riesgo version 5.
</t>
        </r>
        <r>
          <rPr>
            <sz val="11"/>
            <color rgb="FF000000"/>
            <rFont val="Calibri"/>
            <family val="2"/>
          </rPr>
          <t>Responsable + Acción + Complemento (detalles)</t>
        </r>
      </text>
    </comment>
    <comment ref="P23" authorId="9" shapeId="0" xr:uid="{48DBAD11-6D20-4B32-B1ED-D0725ABFA659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Definir si el control ataca la probabilidad o el impacto.</t>
        </r>
      </text>
    </comment>
    <comment ref="R23" authorId="10" shapeId="0" xr:uid="{4D021F43-E163-44C0-B747-36B5117A7A63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Permiten calcular la eficiencia del control con base en una valoración dada de acuerdo a los atributos del mismo.</t>
        </r>
      </text>
    </comment>
    <comment ref="U23" authorId="11" shapeId="0" xr:uid="{3C255386-0E19-4D1C-8995-8E17220DEFE3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Permiten darle formalidad al control con elementos cualitativos. No tienen una incidencia directa en la efectividad del control.</t>
        </r>
      </text>
    </comment>
    <comment ref="X23" authorId="12" shapeId="0" xr:uid="{7B2BAEA0-F6E6-49FE-8E84-D830B961E3C9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Métrica para seguimiento de la eficiencia del control.</t>
        </r>
      </text>
    </comment>
    <comment ref="Z23" authorId="13" shapeId="0" xr:uid="{B257AD42-B2AD-4E24-BAE9-7FDA1B91D0F2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Probabilidad Residual, una vez aplicado los controles.</t>
        </r>
      </text>
    </comment>
    <comment ref="AC23" authorId="14" shapeId="0" xr:uid="{4299E9CA-0866-4DE5-B269-641FC76ABC48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Impacto Residual, una vez aplicado los controles.</t>
        </r>
      </text>
    </comment>
    <comment ref="AE23" authorId="15" shapeId="0" xr:uid="{388A93EC-7709-4924-B7FF-3027E313F5F0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Nivel de severidad residual en la matriz de calor con base en la combinación entre la probabilidad residual y el impacto residual.
</t>
        </r>
        <r>
          <rPr>
            <sz val="11"/>
            <color rgb="FF000000"/>
            <rFont val="Calibri"/>
            <family val="2"/>
          </rPr>
          <t>Ver Matriz de Calor.</t>
        </r>
      </text>
    </comment>
    <comment ref="AF23" authorId="16" shapeId="0" xr:uid="{75FF4FA0-F511-4BD4-B699-B30838012716}">
      <text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Decisión que se toma frente a un determinado nivel de riesgo, dicha decisión puede ser:
</t>
        </r>
        <r>
          <rPr>
            <sz val="11"/>
            <color rgb="FF000000"/>
            <rFont val="Calibri"/>
            <family val="2"/>
          </rPr>
          <t xml:space="preserve">Aceptar
</t>
        </r>
        <r>
          <rPr>
            <sz val="11"/>
            <color rgb="FF000000"/>
            <rFont val="Calibri"/>
            <family val="2"/>
          </rPr>
          <t xml:space="preserve">Reducir
</t>
        </r>
        <r>
          <rPr>
            <sz val="11"/>
            <color rgb="FF000000"/>
            <rFont val="Calibri"/>
            <family val="2"/>
          </rPr>
          <t>Evitar</t>
        </r>
      </text>
    </comment>
  </commentList>
</comments>
</file>

<file path=xl/sharedStrings.xml><?xml version="1.0" encoding="utf-8"?>
<sst xmlns="http://schemas.openxmlformats.org/spreadsheetml/2006/main" count="140" uniqueCount="110">
  <si>
    <t>FORMATO  DE MAPA DE RIESGOS</t>
  </si>
  <si>
    <t>NIT: 890.501.434-2</t>
  </si>
  <si>
    <t>Código: FT-MIPG-021</t>
  </si>
  <si>
    <t>VIGENCIA:</t>
  </si>
  <si>
    <t>DEPENDENCIA:</t>
  </si>
  <si>
    <t>SECRETARÍA DE POSCONFLICTO Y CULTURA DE PAZ</t>
  </si>
  <si>
    <t>PROCESO:</t>
  </si>
  <si>
    <t xml:space="preserve">ELABORADO POR  </t>
  </si>
  <si>
    <t>ALEJANDRA CORREAL</t>
  </si>
  <si>
    <t xml:space="preserve">CARGO </t>
  </si>
  <si>
    <t>CONTRATISTA</t>
  </si>
  <si>
    <t>OBJETIVO:</t>
  </si>
  <si>
    <t>Fortalecer la construcción de paz en el municipio de San José de Cúcuta, previniendo la aparición de nuevos hechos violentos, creando espacios para la reflexión y la consecución de paz, y velando por el efectivo goce de los derechos de la población víctima del conflicto.</t>
  </si>
  <si>
    <t xml:space="preserve">REVISADO POR </t>
  </si>
  <si>
    <t>KARLA MALDONADO</t>
  </si>
  <si>
    <t>ENLACE DIRECCIONAMIENTO ESTRATÉGICO</t>
  </si>
  <si>
    <t>ALCANCE:</t>
  </si>
  <si>
    <t xml:space="preserve">Este Subproceso inicia con la caracterización de población víctima del conflicto armado interno de hechos recientes declarados ante el ministerio público, entrega de ayuda y/o asistencia humanitaria inmediata, formulación y ejecución de proyectos para el beneficio de población víctima, todo esto enmarcado en los componentes de la Ley de víctimas 1448 de 2011, y la articulación en la implementación de medidas para el posconflicto y la consecución de una paz estable y duradera. </t>
  </si>
  <si>
    <t xml:space="preserve">APROBADO POR </t>
  </si>
  <si>
    <t>NORALBA PRADA</t>
  </si>
  <si>
    <t>ASESORA JURÍDICA</t>
  </si>
  <si>
    <t>IDENTIFICACIÓN DEL RIESGO</t>
  </si>
  <si>
    <t xml:space="preserve">VALORACIÓN DEL RIESGO </t>
  </si>
  <si>
    <t>Referencia</t>
  </si>
  <si>
    <t>Proceso - Objetivo</t>
  </si>
  <si>
    <t>Impacto</t>
  </si>
  <si>
    <t>Causa Inmediata</t>
  </si>
  <si>
    <t>Causa Raíz</t>
  </si>
  <si>
    <t>Descripción del Riesgo</t>
  </si>
  <si>
    <t>Clasificación Riesgo</t>
  </si>
  <si>
    <t xml:space="preserve">Probabilidad Inherente </t>
  </si>
  <si>
    <t>%</t>
  </si>
  <si>
    <t>Impacto Inherente</t>
  </si>
  <si>
    <t xml:space="preserve">% </t>
  </si>
  <si>
    <t>Zona de Riesgo Inherente</t>
  </si>
  <si>
    <t>No. Control</t>
  </si>
  <si>
    <t>Descripción del control</t>
  </si>
  <si>
    <t>Afectación</t>
  </si>
  <si>
    <t>Atributos de Eficiencia</t>
  </si>
  <si>
    <t>Atributos Informativos</t>
  </si>
  <si>
    <t>Indicador</t>
  </si>
  <si>
    <t>Probabilidad Residual</t>
  </si>
  <si>
    <t>Probabilidad Residual Final</t>
  </si>
  <si>
    <t>Impacto Residual</t>
  </si>
  <si>
    <t>Impacto Residual Final</t>
  </si>
  <si>
    <t>Zona de Riesgo Final</t>
  </si>
  <si>
    <t>Tratamiento</t>
  </si>
  <si>
    <t>Probabilidad</t>
  </si>
  <si>
    <t>Tipo</t>
  </si>
  <si>
    <t>Implementación</t>
  </si>
  <si>
    <t>Calificación</t>
  </si>
  <si>
    <t>Documentación</t>
  </si>
  <si>
    <t>Frecuencia</t>
  </si>
  <si>
    <t>Evidencias</t>
  </si>
  <si>
    <t>FORMULACIÓN Y EJECUCION DEL
PLAN DE ACCIÓN
(PAT DE VÍCTIMAS)</t>
  </si>
  <si>
    <t>Probabilidad de baja calificación en certificación territorial</t>
  </si>
  <si>
    <t xml:space="preserve">ya que los productos anualizados del PAT en la Plataforma SIGO PAT no quedan articulados con los programas y proyectos ejecutados por la Secretaría de Posconflicto y Cultura de Paz </t>
  </si>
  <si>
    <t>porque el procedimiento de este proceso no está claro</t>
  </si>
  <si>
    <t>Ejecución y Administración de Procesos</t>
  </si>
  <si>
    <t>Muy Baja</t>
  </si>
  <si>
    <t>Mayor</t>
  </si>
  <si>
    <t>Para el seguimiento al PAT  el profesional universitario asignado realizará seguimiento al Documento PAT para cada vigencia y realizará un comparativo con el reporte FUT, generando informe de homologación de productos del PDM, con los anualizados en el PAT  y con lo reportado en el FUT.</t>
  </si>
  <si>
    <t>X</t>
  </si>
  <si>
    <t>Detectivo</t>
  </si>
  <si>
    <t>Manual</t>
  </si>
  <si>
    <t>Sin Documentar</t>
  </si>
  <si>
    <t>Aleatoria</t>
  </si>
  <si>
    <t xml:space="preserve">Informe de Análisis </t>
  </si>
  <si>
    <t>Nº de mesas de trabajo realizadas</t>
  </si>
  <si>
    <t>Aceptar</t>
  </si>
  <si>
    <t>CARACTERIZACIÓN Y ENTREGA DE AYUDAS HUMANITARIAS A VÍCTIMAS DEL CONFLICTO ARMADO INTERNO DE HECHOS RECIENTES (3 MESES)</t>
  </si>
  <si>
    <t xml:space="preserve">Probabilidad de sanciones reputacionales </t>
  </si>
  <si>
    <t xml:space="preserve">al no brindar atención y orientación en la ruta de Ayuda Humanitaria Inmediata </t>
  </si>
  <si>
    <t xml:space="preserve">porque el tiempo de atención se aumenta a causa de falla tecnológicas </t>
  </si>
  <si>
    <t>Fallas Tecnológicas</t>
  </si>
  <si>
    <t>Muy Alta</t>
  </si>
  <si>
    <t>Se instalará aplicativo en un dispositivo electrónico alterno</t>
  </si>
  <si>
    <t>Correctivo</t>
  </si>
  <si>
    <t>Automático</t>
  </si>
  <si>
    <t>Continua</t>
  </si>
  <si>
    <t xml:space="preserve">Acta de instalación de aplicativo </t>
  </si>
  <si>
    <t xml:space="preserve">Nº de dispotivos co aplicativo requerido </t>
  </si>
  <si>
    <t>Reducir - Mitigar</t>
  </si>
  <si>
    <t xml:space="preserve">Para el seguimiento de los tiempos de atención,  el profesional coordinador del área realizará matriz de carga de las actividades </t>
  </si>
  <si>
    <t>Matriz de cargas</t>
  </si>
  <si>
    <t>Nº de personas atendidas</t>
  </si>
  <si>
    <t>INSTALACIÓN DE COMITÉS Y SUBCOMITES TÉCNICOS DE JUSTICIA TRANSICIONAL PARA EL SEGUIMIENTO Y EJECUCIÓN DE LA POLÍTICA PÚBLICA DE VÍCTIMAS EN EL MUNICIPIO</t>
  </si>
  <si>
    <t>Probabilidad de afectaciones reputacionales</t>
  </si>
  <si>
    <t>al no realizar los comités de justicia transicional</t>
  </si>
  <si>
    <t>porque no hay cuorum suficiente por parte de las entidades del SNARIV</t>
  </si>
  <si>
    <t>Relaciones Laborales</t>
  </si>
  <si>
    <t>Baja</t>
  </si>
  <si>
    <t xml:space="preserve">Para convocar al Comité de Justifica Transicional y  a los diferentes Subcomités se realizaran no solo envío de oficios, sino llamadas personalizadas y recordatorios previos </t>
  </si>
  <si>
    <t>Preventivo</t>
  </si>
  <si>
    <t xml:space="preserve">Actas </t>
  </si>
  <si>
    <t xml:space="preserve">Nº de actas </t>
  </si>
  <si>
    <t>Se realizará seguimientos a las entidades que más inasistencias tienen</t>
  </si>
  <si>
    <t xml:space="preserve">Informe   </t>
  </si>
  <si>
    <t xml:space="preserve">Nº de informe </t>
  </si>
  <si>
    <t>FORMULACIÓN Y EJECUCIÓN DE PROYECTOS PARA LA TERMINACIÓN DEL CONFLICTO Y LA CONSTRUCCIÓN DE UNA PAZ ESTABLE Y DURADERA</t>
  </si>
  <si>
    <t>Económica</t>
  </si>
  <si>
    <t>Fraude Externo</t>
  </si>
  <si>
    <t>Versión: 01</t>
  </si>
  <si>
    <t>Fecha : 22/07/ 2021</t>
  </si>
  <si>
    <t xml:space="preserve"> </t>
  </si>
  <si>
    <t xml:space="preserve">Página: 1 de 1 </t>
  </si>
  <si>
    <t>Fraude Interno</t>
  </si>
  <si>
    <t>Usuarios, productos y prácticas</t>
  </si>
  <si>
    <t xml:space="preserve">Daños a activos fijos/ Eventos Externos </t>
  </si>
  <si>
    <t>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</si>
</sst>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8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medium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theme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medium">
        <color indexed="64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/>
      <protection locked="0"/>
    </xf>
    <xf numFmtId="0" fontId="3" fillId="2" borderId="3" xfId="0" applyFont="1" applyFill="1" applyBorder="1" applyAlignment="1" applyProtection="1">
      <alignment horizontal="center"/>
      <protection locked="0"/>
    </xf>
    <xf numFmtId="0" fontId="1" fillId="2" borderId="0" xfId="0" applyFont="1" applyFill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0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3" fillId="2" borderId="5" xfId="0" applyFont="1" applyFill="1" applyBorder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vertical="center"/>
      <protection locked="0"/>
    </xf>
    <xf numFmtId="0" fontId="1" fillId="2" borderId="7" xfId="0" applyFont="1" applyFill="1" applyBorder="1" applyProtection="1">
      <protection locked="0"/>
    </xf>
    <xf numFmtId="0" fontId="1" fillId="2" borderId="8" xfId="0" applyFont="1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1" fillId="2" borderId="0" xfId="0" applyFont="1" applyFill="1" applyBorder="1" applyProtection="1">
      <protection locked="0"/>
    </xf>
    <xf numFmtId="0" fontId="1" fillId="2" borderId="5" xfId="0" applyFont="1" applyFill="1" applyBorder="1" applyProtection="1">
      <protection locked="0"/>
    </xf>
    <xf numFmtId="0" fontId="5" fillId="2" borderId="4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Alignment="1" applyProtection="1">
      <alignment horizontal="left"/>
      <protection locked="0"/>
    </xf>
    <xf numFmtId="0" fontId="1" fillId="2" borderId="7" xfId="0" applyFont="1" applyFill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Alignment="1" applyProtection="1">
      <alignment horizontal="left"/>
      <protection locked="0"/>
    </xf>
    <xf numFmtId="0" fontId="1" fillId="2" borderId="0" xfId="0" applyFont="1" applyFill="1" applyBorder="1" applyAlignment="1" applyProtection="1">
      <alignment horizontal="left"/>
      <protection locked="0"/>
    </xf>
    <xf numFmtId="0" fontId="1" fillId="2" borderId="9" xfId="0" applyFont="1" applyFill="1" applyBorder="1" applyAlignment="1" applyProtection="1">
      <alignment horizontal="center"/>
      <protection locked="0"/>
    </xf>
    <xf numFmtId="0" fontId="1" fillId="2" borderId="0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 wrapText="1"/>
      <protection locked="0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6" fillId="3" borderId="14" xfId="0" applyFont="1" applyFill="1" applyBorder="1" applyAlignment="1" applyProtection="1">
      <alignment horizontal="center" vertical="center"/>
    </xf>
    <xf numFmtId="0" fontId="6" fillId="3" borderId="15" xfId="0" applyFont="1" applyFill="1" applyBorder="1" applyAlignment="1" applyProtection="1">
      <alignment horizontal="center" vertical="center"/>
    </xf>
    <xf numFmtId="0" fontId="6" fillId="3" borderId="16" xfId="0" applyFont="1" applyFill="1" applyBorder="1" applyAlignment="1" applyProtection="1">
      <alignment horizontal="center" vertical="center"/>
    </xf>
    <xf numFmtId="0" fontId="6" fillId="3" borderId="17" xfId="0" applyFont="1" applyFill="1" applyBorder="1" applyAlignment="1" applyProtection="1">
      <alignment horizontal="center" vertical="center"/>
    </xf>
    <xf numFmtId="0" fontId="4" fillId="2" borderId="0" xfId="0" applyFont="1" applyFill="1" applyProtection="1">
      <protection locked="0"/>
    </xf>
    <xf numFmtId="0" fontId="5" fillId="4" borderId="18" xfId="0" applyFont="1" applyFill="1" applyBorder="1" applyAlignment="1" applyProtection="1">
      <alignment horizontal="center" vertical="center" textRotation="90" wrapText="1"/>
    </xf>
    <xf numFmtId="0" fontId="5" fillId="4" borderId="19" xfId="0" applyFont="1" applyFill="1" applyBorder="1" applyAlignment="1" applyProtection="1">
      <alignment horizontal="center" vertical="center" wrapText="1"/>
    </xf>
    <xf numFmtId="0" fontId="5" fillId="4" borderId="20" xfId="0" applyFont="1" applyFill="1" applyBorder="1" applyAlignment="1" applyProtection="1">
      <alignment horizontal="center" vertical="center" wrapText="1"/>
    </xf>
    <xf numFmtId="0" fontId="5" fillId="4" borderId="19" xfId="0" applyFont="1" applyFill="1" applyBorder="1" applyAlignment="1" applyProtection="1">
      <alignment horizontal="center" vertical="center"/>
    </xf>
    <xf numFmtId="0" fontId="5" fillId="4" borderId="20" xfId="0" applyFont="1" applyFill="1" applyBorder="1" applyAlignment="1" applyProtection="1">
      <alignment horizontal="center" vertical="center"/>
    </xf>
    <xf numFmtId="0" fontId="5" fillId="4" borderId="21" xfId="0" applyFont="1" applyFill="1" applyBorder="1" applyAlignment="1" applyProtection="1">
      <alignment horizontal="center" vertical="center" wrapText="1"/>
    </xf>
    <xf numFmtId="0" fontId="5" fillId="4" borderId="22" xfId="0" applyFont="1" applyFill="1" applyBorder="1" applyAlignment="1" applyProtection="1">
      <alignment horizontal="center" vertical="center" wrapText="1"/>
    </xf>
    <xf numFmtId="0" fontId="5" fillId="4" borderId="23" xfId="0" applyFont="1" applyFill="1" applyBorder="1" applyAlignment="1" applyProtection="1">
      <alignment horizontal="center" vertical="center" wrapText="1"/>
    </xf>
    <xf numFmtId="0" fontId="5" fillId="4" borderId="20" xfId="0" applyFont="1" applyFill="1" applyBorder="1" applyAlignment="1" applyProtection="1">
      <alignment horizontal="center" vertical="center" textRotation="90" wrapText="1"/>
    </xf>
    <xf numFmtId="0" fontId="5" fillId="4" borderId="24" xfId="0" applyFont="1" applyFill="1" applyBorder="1" applyAlignment="1" applyProtection="1">
      <alignment horizontal="center" vertical="center" textRotation="90" wrapText="1"/>
    </xf>
    <xf numFmtId="0" fontId="5" fillId="4" borderId="25" xfId="0" applyFont="1" applyFill="1" applyBorder="1" applyAlignment="1" applyProtection="1">
      <alignment horizontal="center" vertical="center" textRotation="90" wrapText="1"/>
    </xf>
    <xf numFmtId="0" fontId="5" fillId="4" borderId="26" xfId="0" applyFont="1" applyFill="1" applyBorder="1" applyAlignment="1" applyProtection="1">
      <alignment horizontal="center" vertical="center" wrapText="1"/>
    </xf>
    <xf numFmtId="0" fontId="5" fillId="4" borderId="27" xfId="0" applyFont="1" applyFill="1" applyBorder="1" applyAlignment="1" applyProtection="1">
      <alignment horizontal="center" vertical="center" wrapText="1"/>
    </xf>
    <xf numFmtId="0" fontId="5" fillId="4" borderId="26" xfId="0" applyFont="1" applyFill="1" applyBorder="1" applyAlignment="1" applyProtection="1">
      <alignment horizontal="center" vertical="center"/>
    </xf>
    <xf numFmtId="0" fontId="5" fillId="4" borderId="27" xfId="0" applyFont="1" applyFill="1" applyBorder="1" applyAlignment="1" applyProtection="1">
      <alignment horizontal="center" vertical="center" textRotation="90" wrapText="1"/>
    </xf>
    <xf numFmtId="0" fontId="5" fillId="4" borderId="27" xfId="0" applyFont="1" applyFill="1" applyBorder="1" applyAlignment="1" applyProtection="1">
      <alignment horizontal="center" vertical="center" textRotation="90"/>
    </xf>
    <xf numFmtId="0" fontId="5" fillId="4" borderId="27" xfId="0" applyFont="1" applyFill="1" applyBorder="1" applyAlignment="1" applyProtection="1">
      <alignment horizontal="center" vertical="center" textRotation="90" wrapText="1"/>
    </xf>
    <xf numFmtId="0" fontId="5" fillId="4" borderId="28" xfId="0" applyFont="1" applyFill="1" applyBorder="1" applyAlignment="1" applyProtection="1">
      <alignment horizontal="center" vertical="center" textRotation="90" wrapText="1"/>
    </xf>
    <xf numFmtId="0" fontId="1" fillId="2" borderId="29" xfId="0" applyFont="1" applyFill="1" applyBorder="1" applyAlignment="1" applyProtection="1">
      <alignment horizontal="center" vertical="center" wrapText="1"/>
      <protection locked="0"/>
    </xf>
    <xf numFmtId="0" fontId="1" fillId="2" borderId="19" xfId="0" applyFont="1" applyFill="1" applyBorder="1" applyAlignment="1" applyProtection="1">
      <alignment horizontal="center" vertical="center" wrapText="1"/>
      <protection locked="0"/>
    </xf>
    <xf numFmtId="0" fontId="1" fillId="2" borderId="19" xfId="0" applyFont="1" applyFill="1" applyBorder="1" applyAlignment="1" applyProtection="1">
      <alignment horizontal="justify" vertical="center" wrapText="1"/>
    </xf>
    <xf numFmtId="9" fontId="1" fillId="2" borderId="19" xfId="0" applyNumberFormat="1" applyFont="1" applyFill="1" applyBorder="1" applyAlignment="1" applyProtection="1">
      <alignment horizontal="center" vertical="center" wrapText="1"/>
    </xf>
    <xf numFmtId="9" fontId="1" fillId="2" borderId="19" xfId="0" applyNumberFormat="1" applyFont="1" applyFill="1" applyBorder="1" applyAlignment="1" applyProtection="1">
      <alignment horizontal="center" vertical="center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2" borderId="20" xfId="0" applyFont="1" applyFill="1" applyBorder="1" applyAlignment="1" applyProtection="1">
      <alignment horizontal="center" vertical="center" wrapText="1"/>
    </xf>
    <xf numFmtId="0" fontId="7" fillId="0" borderId="20" xfId="0" applyFont="1" applyBorder="1" applyAlignment="1" applyProtection="1">
      <alignment horizontal="justify" vertical="center" wrapText="1"/>
      <protection locked="0"/>
    </xf>
    <xf numFmtId="0" fontId="1" fillId="2" borderId="20" xfId="0" applyFont="1" applyFill="1" applyBorder="1" applyAlignment="1" applyProtection="1">
      <alignment horizontal="center" vertical="center" wrapText="1"/>
      <protection locked="0"/>
    </xf>
    <xf numFmtId="0" fontId="1" fillId="2" borderId="20" xfId="0" applyFont="1" applyFill="1" applyBorder="1" applyAlignment="1" applyProtection="1">
      <alignment horizontal="center" vertical="center"/>
      <protection locked="0"/>
    </xf>
    <xf numFmtId="9" fontId="1" fillId="2" borderId="20" xfId="0" applyNumberFormat="1" applyFont="1" applyFill="1" applyBorder="1" applyAlignment="1" applyProtection="1">
      <alignment horizontal="center" vertical="center"/>
    </xf>
    <xf numFmtId="0" fontId="1" fillId="2" borderId="19" xfId="0" applyFont="1" applyFill="1" applyBorder="1" applyAlignment="1" applyProtection="1">
      <alignment vertical="center" wrapText="1"/>
    </xf>
    <xf numFmtId="9" fontId="1" fillId="2" borderId="19" xfId="0" applyNumberFormat="1" applyFont="1" applyFill="1" applyBorder="1" applyAlignment="1" applyProtection="1">
      <alignment vertical="center" wrapText="1"/>
    </xf>
    <xf numFmtId="0" fontId="1" fillId="2" borderId="19" xfId="0" applyFont="1" applyFill="1" applyBorder="1" applyAlignment="1" applyProtection="1">
      <alignment horizontal="center" vertical="center" wrapText="1"/>
    </xf>
    <xf numFmtId="0" fontId="1" fillId="2" borderId="30" xfId="0" applyFont="1" applyFill="1" applyBorder="1" applyAlignment="1" applyProtection="1">
      <alignment horizontal="center" vertical="center" wrapText="1"/>
      <protection locked="0"/>
    </xf>
    <xf numFmtId="0" fontId="1" fillId="2" borderId="29" xfId="0" applyFont="1" applyFill="1" applyBorder="1" applyAlignment="1" applyProtection="1">
      <alignment horizontal="center" vertical="center" wrapText="1"/>
      <protection locked="0"/>
    </xf>
    <xf numFmtId="0" fontId="1" fillId="2" borderId="19" xfId="0" applyFont="1" applyFill="1" applyBorder="1" applyAlignment="1" applyProtection="1">
      <alignment horizontal="center" vertical="center" wrapText="1"/>
      <protection locked="0"/>
    </xf>
    <xf numFmtId="0" fontId="1" fillId="2" borderId="19" xfId="0" applyFont="1" applyFill="1" applyBorder="1" applyAlignment="1" applyProtection="1">
      <alignment horizontal="center" vertical="center" wrapText="1"/>
    </xf>
    <xf numFmtId="9" fontId="1" fillId="2" borderId="19" xfId="0" applyNumberFormat="1" applyFont="1" applyFill="1" applyBorder="1" applyAlignment="1" applyProtection="1">
      <alignment horizontal="center" vertical="center" wrapText="1"/>
    </xf>
    <xf numFmtId="9" fontId="1" fillId="2" borderId="19" xfId="0" applyNumberFormat="1" applyFont="1" applyFill="1" applyBorder="1" applyAlignment="1" applyProtection="1">
      <alignment horizontal="center" vertical="center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2" borderId="31" xfId="0" applyFont="1" applyFill="1" applyBorder="1" applyAlignment="1" applyProtection="1">
      <alignment horizontal="center" vertical="center" wrapText="1"/>
      <protection locked="0"/>
    </xf>
    <xf numFmtId="9" fontId="1" fillId="2" borderId="31" xfId="0" applyNumberFormat="1" applyFont="1" applyFill="1" applyBorder="1" applyAlignment="1" applyProtection="1">
      <alignment horizontal="center" vertical="center" wrapText="1"/>
    </xf>
    <xf numFmtId="0" fontId="1" fillId="2" borderId="32" xfId="0" applyFont="1" applyFill="1" applyBorder="1" applyAlignment="1" applyProtection="1">
      <alignment horizontal="center" vertical="center" wrapText="1"/>
    </xf>
    <xf numFmtId="9" fontId="1" fillId="2" borderId="32" xfId="0" applyNumberFormat="1" applyFont="1" applyFill="1" applyBorder="1" applyAlignment="1" applyProtection="1">
      <alignment horizontal="center" vertical="center" wrapText="1"/>
    </xf>
    <xf numFmtId="0" fontId="1" fillId="2" borderId="31" xfId="0" applyFont="1" applyFill="1" applyBorder="1" applyAlignment="1" applyProtection="1">
      <alignment vertical="center" wrapText="1"/>
    </xf>
    <xf numFmtId="9" fontId="1" fillId="2" borderId="31" xfId="0" applyNumberFormat="1" applyFont="1" applyFill="1" applyBorder="1" applyAlignment="1" applyProtection="1">
      <alignment vertical="center" wrapText="1"/>
    </xf>
    <xf numFmtId="0" fontId="1" fillId="2" borderId="31" xfId="0" applyFont="1" applyFill="1" applyBorder="1" applyAlignment="1" applyProtection="1">
      <alignment vertical="center" wrapText="1"/>
      <protection locked="0"/>
    </xf>
    <xf numFmtId="0" fontId="1" fillId="2" borderId="33" xfId="0" applyFont="1" applyFill="1" applyBorder="1" applyAlignment="1" applyProtection="1">
      <alignment horizontal="center" vertical="center" wrapText="1"/>
      <protection locked="0"/>
    </xf>
    <xf numFmtId="0" fontId="1" fillId="2" borderId="26" xfId="0" applyFont="1" applyFill="1" applyBorder="1" applyAlignment="1" applyProtection="1">
      <alignment horizontal="center" vertical="center" wrapText="1"/>
      <protection locked="0"/>
    </xf>
    <xf numFmtId="0" fontId="1" fillId="2" borderId="26" xfId="0" applyFont="1" applyFill="1" applyBorder="1" applyAlignment="1" applyProtection="1">
      <alignment horizontal="center" vertical="center" wrapText="1"/>
    </xf>
    <xf numFmtId="9" fontId="1" fillId="2" borderId="26" xfId="0" applyNumberFormat="1" applyFont="1" applyFill="1" applyBorder="1" applyAlignment="1" applyProtection="1">
      <alignment horizontal="center" vertical="center" wrapText="1"/>
    </xf>
    <xf numFmtId="9" fontId="1" fillId="2" borderId="26" xfId="0" applyNumberFormat="1" applyFont="1" applyFill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2" borderId="26" xfId="0" applyFont="1" applyFill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justify" vertical="center" wrapText="1"/>
      <protection locked="0"/>
    </xf>
    <xf numFmtId="0" fontId="1" fillId="2" borderId="26" xfId="0" applyFont="1" applyFill="1" applyBorder="1" applyAlignment="1" applyProtection="1">
      <alignment horizontal="center" vertical="center"/>
      <protection locked="0"/>
    </xf>
    <xf numFmtId="9" fontId="1" fillId="2" borderId="26" xfId="0" applyNumberFormat="1" applyFont="1" applyFill="1" applyBorder="1" applyAlignment="1" applyProtection="1">
      <alignment horizontal="center" vertical="center"/>
    </xf>
    <xf numFmtId="0" fontId="1" fillId="2" borderId="34" xfId="0" applyFont="1" applyFill="1" applyBorder="1" applyAlignment="1" applyProtection="1">
      <alignment horizontal="center" vertical="center" wrapText="1"/>
      <protection locked="0"/>
    </xf>
    <xf numFmtId="9" fontId="1" fillId="2" borderId="26" xfId="0" applyNumberFormat="1" applyFont="1" applyFill="1" applyBorder="1" applyAlignment="1" applyProtection="1">
      <alignment horizontal="center" vertical="center" wrapText="1"/>
    </xf>
    <xf numFmtId="0" fontId="1" fillId="2" borderId="35" xfId="0" applyFont="1" applyFill="1" applyBorder="1" applyAlignment="1" applyProtection="1">
      <alignment vertical="center" wrapText="1"/>
      <protection locked="0"/>
    </xf>
    <xf numFmtId="0" fontId="1" fillId="2" borderId="19" xfId="0" applyFont="1" applyFill="1" applyBorder="1" applyAlignment="1" applyProtection="1">
      <alignment horizontal="justify" vertical="center" wrapText="1"/>
    </xf>
    <xf numFmtId="9" fontId="1" fillId="2" borderId="20" xfId="0" applyNumberFormat="1" applyFont="1" applyFill="1" applyBorder="1" applyAlignment="1" applyProtection="1">
      <alignment horizontal="center" vertical="center" wrapText="1"/>
    </xf>
    <xf numFmtId="0" fontId="1" fillId="2" borderId="30" xfId="0" applyFont="1" applyFill="1" applyBorder="1" applyAlignment="1" applyProtection="1">
      <alignment horizontal="center" vertical="center" wrapText="1"/>
      <protection locked="0"/>
    </xf>
    <xf numFmtId="0" fontId="1" fillId="2" borderId="26" xfId="0" applyFont="1" applyFill="1" applyBorder="1" applyAlignment="1" applyProtection="1">
      <alignment horizontal="justify" vertical="center" wrapText="1"/>
    </xf>
    <xf numFmtId="9" fontId="1" fillId="2" borderId="27" xfId="0" applyNumberFormat="1" applyFont="1" applyFill="1" applyBorder="1" applyAlignment="1" applyProtection="1">
      <alignment horizontal="center" vertical="center" wrapText="1"/>
    </xf>
    <xf numFmtId="0" fontId="1" fillId="2" borderId="35" xfId="0" applyFont="1" applyFill="1" applyBorder="1" applyAlignment="1" applyProtection="1">
      <alignment horizontal="center" vertical="center" wrapText="1"/>
      <protection locked="0"/>
    </xf>
    <xf numFmtId="0" fontId="1" fillId="2" borderId="36" xfId="0" applyFont="1" applyFill="1" applyBorder="1" applyAlignment="1" applyProtection="1">
      <alignment horizontal="center" vertical="center" wrapText="1"/>
      <protection locked="0"/>
    </xf>
    <xf numFmtId="0" fontId="1" fillId="2" borderId="37" xfId="0" applyFont="1" applyFill="1" applyBorder="1" applyAlignment="1" applyProtection="1">
      <alignment horizontal="center" vertical="center" wrapText="1"/>
      <protection locked="0"/>
    </xf>
    <xf numFmtId="0" fontId="1" fillId="2" borderId="37" xfId="0" applyFont="1" applyFill="1" applyBorder="1" applyAlignment="1" applyProtection="1">
      <alignment horizontal="justify" vertical="center" wrapText="1"/>
    </xf>
    <xf numFmtId="9" fontId="1" fillId="2" borderId="37" xfId="0" applyNumberFormat="1" applyFont="1" applyFill="1" applyBorder="1" applyAlignment="1" applyProtection="1">
      <alignment horizontal="center" vertical="center" wrapText="1"/>
    </xf>
    <xf numFmtId="9" fontId="1" fillId="2" borderId="37" xfId="0" applyNumberFormat="1" applyFont="1" applyFill="1" applyBorder="1" applyAlignment="1" applyProtection="1">
      <alignment horizontal="center" vertical="center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2" borderId="37" xfId="0" applyFont="1" applyFill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justify" vertical="center" wrapText="1"/>
      <protection locked="0"/>
    </xf>
    <xf numFmtId="0" fontId="1" fillId="2" borderId="37" xfId="0" applyFont="1" applyFill="1" applyBorder="1" applyAlignment="1" applyProtection="1">
      <alignment horizontal="center" vertical="center"/>
      <protection locked="0"/>
    </xf>
    <xf numFmtId="9" fontId="1" fillId="2" borderId="37" xfId="0" applyNumberFormat="1" applyFont="1" applyFill="1" applyBorder="1" applyAlignment="1" applyProtection="1">
      <alignment horizontal="center" vertical="center"/>
    </xf>
    <xf numFmtId="9" fontId="1" fillId="2" borderId="37" xfId="0" applyNumberFormat="1" applyFont="1" applyFill="1" applyBorder="1" applyAlignment="1" applyProtection="1">
      <alignment horizontal="center" vertical="center" wrapText="1"/>
    </xf>
    <xf numFmtId="0" fontId="1" fillId="2" borderId="37" xfId="0" applyFont="1" applyFill="1" applyBorder="1" applyAlignment="1" applyProtection="1">
      <alignment horizontal="center" vertical="center" wrapText="1"/>
    </xf>
    <xf numFmtId="9" fontId="1" fillId="2" borderId="32" xfId="0" applyNumberFormat="1" applyFont="1" applyFill="1" applyBorder="1" applyAlignment="1" applyProtection="1">
      <alignment horizontal="center" vertical="center" wrapText="1"/>
    </xf>
    <xf numFmtId="0" fontId="1" fillId="2" borderId="38" xfId="0" applyFont="1" applyFill="1" applyBorder="1" applyAlignment="1" applyProtection="1">
      <alignment horizontal="center" vertical="center" wrapText="1"/>
      <protection locked="0"/>
    </xf>
    <xf numFmtId="0" fontId="1" fillId="2" borderId="39" xfId="0" applyFont="1" applyFill="1" applyBorder="1" applyAlignment="1" applyProtection="1">
      <alignment horizontal="center" vertical="center" wrapText="1"/>
      <protection locked="0"/>
    </xf>
    <xf numFmtId="0" fontId="1" fillId="2" borderId="40" xfId="0" applyFont="1" applyFill="1" applyBorder="1" applyAlignment="1" applyProtection="1">
      <alignment horizontal="center" vertical="center" wrapText="1"/>
      <protection locked="0"/>
    </xf>
    <xf numFmtId="0" fontId="1" fillId="2" borderId="40" xfId="0" applyFont="1" applyFill="1" applyBorder="1" applyAlignment="1" applyProtection="1">
      <alignment horizontal="justify" vertical="center" wrapText="1"/>
    </xf>
    <xf numFmtId="9" fontId="1" fillId="2" borderId="40" xfId="0" applyNumberFormat="1" applyFont="1" applyFill="1" applyBorder="1" applyAlignment="1" applyProtection="1">
      <alignment horizontal="center" vertical="center" wrapText="1"/>
    </xf>
    <xf numFmtId="9" fontId="1" fillId="2" borderId="40" xfId="0" applyNumberFormat="1" applyFont="1" applyFill="1" applyBorder="1" applyAlignment="1" applyProtection="1">
      <alignment horizontal="center" vertical="center"/>
    </xf>
    <xf numFmtId="0" fontId="1" fillId="0" borderId="40" xfId="0" applyFont="1" applyBorder="1" applyAlignment="1" applyProtection="1">
      <alignment horizontal="center" vertical="center"/>
      <protection locked="0"/>
    </xf>
    <xf numFmtId="0" fontId="1" fillId="2" borderId="41" xfId="0" applyFont="1" applyFill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justify" vertical="center" wrapText="1"/>
      <protection locked="0"/>
    </xf>
    <xf numFmtId="0" fontId="1" fillId="2" borderId="41" xfId="0" applyFont="1" applyFill="1" applyBorder="1" applyAlignment="1" applyProtection="1">
      <alignment horizontal="center" vertical="center"/>
      <protection locked="0"/>
    </xf>
    <xf numFmtId="9" fontId="1" fillId="2" borderId="41" xfId="0" applyNumberFormat="1" applyFont="1" applyFill="1" applyBorder="1" applyAlignment="1" applyProtection="1">
      <alignment horizontal="center" vertical="center"/>
    </xf>
    <xf numFmtId="9" fontId="1" fillId="2" borderId="41" xfId="0" applyNumberFormat="1" applyFont="1" applyFill="1" applyBorder="1" applyAlignment="1" applyProtection="1">
      <alignment horizontal="center" vertical="center" wrapText="1"/>
    </xf>
    <xf numFmtId="0" fontId="1" fillId="2" borderId="40" xfId="0" applyFont="1" applyFill="1" applyBorder="1" applyAlignment="1" applyProtection="1">
      <alignment horizontal="center" vertical="center" wrapText="1"/>
    </xf>
    <xf numFmtId="0" fontId="1" fillId="2" borderId="42" xfId="0" applyFont="1" applyFill="1" applyBorder="1" applyAlignment="1" applyProtection="1">
      <alignment horizontal="center" vertical="center" wrapText="1"/>
      <protection locked="0"/>
    </xf>
    <xf numFmtId="0" fontId="1" fillId="2" borderId="43" xfId="0" applyFont="1" applyFill="1" applyBorder="1" applyAlignment="1" applyProtection="1">
      <alignment horizontal="center" vertical="center" wrapText="1"/>
      <protection locked="0"/>
    </xf>
    <xf numFmtId="0" fontId="1" fillId="2" borderId="44" xfId="0" applyFont="1" applyFill="1" applyBorder="1" applyAlignment="1" applyProtection="1">
      <alignment horizontal="center" vertical="center" wrapText="1"/>
      <protection locked="0"/>
    </xf>
    <xf numFmtId="0" fontId="1" fillId="2" borderId="44" xfId="0" applyFont="1" applyFill="1" applyBorder="1" applyAlignment="1" applyProtection="1">
      <alignment horizontal="justify" vertical="center" wrapText="1"/>
    </xf>
    <xf numFmtId="9" fontId="1" fillId="2" borderId="44" xfId="0" applyNumberFormat="1" applyFont="1" applyFill="1" applyBorder="1" applyAlignment="1" applyProtection="1">
      <alignment horizontal="center" vertical="center" wrapText="1"/>
    </xf>
    <xf numFmtId="9" fontId="1" fillId="2" borderId="44" xfId="0" applyNumberFormat="1" applyFont="1" applyFill="1" applyBorder="1" applyAlignment="1" applyProtection="1">
      <alignment horizontal="center" vertical="center"/>
    </xf>
    <xf numFmtId="0" fontId="1" fillId="0" borderId="44" xfId="0" applyFont="1" applyBorder="1" applyAlignment="1" applyProtection="1">
      <alignment horizontal="center" vertical="center"/>
      <protection locked="0"/>
    </xf>
    <xf numFmtId="0" fontId="1" fillId="2" borderId="44" xfId="0" applyFont="1" applyFill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justify" vertical="center" wrapText="1"/>
      <protection locked="0"/>
    </xf>
    <xf numFmtId="0" fontId="1" fillId="2" borderId="44" xfId="0" applyFont="1" applyFill="1" applyBorder="1" applyAlignment="1" applyProtection="1">
      <alignment horizontal="center" vertical="center"/>
      <protection locked="0"/>
    </xf>
    <xf numFmtId="9" fontId="1" fillId="2" borderId="44" xfId="0" applyNumberFormat="1" applyFont="1" applyFill="1" applyBorder="1" applyAlignment="1" applyProtection="1">
      <alignment horizontal="center" vertical="center"/>
    </xf>
    <xf numFmtId="9" fontId="1" fillId="2" borderId="44" xfId="0" applyNumberFormat="1" applyFont="1" applyFill="1" applyBorder="1" applyAlignment="1" applyProtection="1">
      <alignment horizontal="center" vertical="center" wrapText="1"/>
    </xf>
    <xf numFmtId="0" fontId="1" fillId="2" borderId="44" xfId="0" applyFont="1" applyFill="1" applyBorder="1" applyAlignment="1" applyProtection="1">
      <alignment horizontal="center" vertical="center" wrapText="1"/>
    </xf>
    <xf numFmtId="9" fontId="1" fillId="2" borderId="45" xfId="0" applyNumberFormat="1" applyFont="1" applyFill="1" applyBorder="1" applyAlignment="1" applyProtection="1">
      <alignment horizontal="center" vertical="center" wrapText="1"/>
    </xf>
    <xf numFmtId="0" fontId="1" fillId="2" borderId="46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justify" vertical="center" wrapText="1"/>
    </xf>
    <xf numFmtId="9" fontId="1" fillId="2" borderId="0" xfId="0" applyNumberFormat="1" applyFont="1" applyFill="1" applyBorder="1" applyAlignment="1" applyProtection="1">
      <alignment horizontal="center" vertical="center" wrapText="1"/>
    </xf>
    <xf numFmtId="9" fontId="1" fillId="2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justify" vertical="center" wrapText="1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164" fontId="9" fillId="0" borderId="0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0" fontId="1" fillId="2" borderId="47" xfId="0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center"/>
      <protection locked="0"/>
    </xf>
    <xf numFmtId="0" fontId="1" fillId="2" borderId="0" xfId="0" applyFont="1" applyFill="1" applyBorder="1" applyAlignment="1" applyProtection="1">
      <alignment horizontal="center" vertical="center"/>
    </xf>
    <xf numFmtId="0" fontId="7" fillId="0" borderId="0" xfId="0" applyFont="1" applyBorder="1" applyAlignment="1">
      <alignment horizontal="center"/>
    </xf>
    <xf numFmtId="164" fontId="10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266"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2</xdr:row>
      <xdr:rowOff>31749</xdr:rowOff>
    </xdr:from>
    <xdr:to>
      <xdr:col>4</xdr:col>
      <xdr:colOff>1140174</xdr:colOff>
      <xdr:row>13</xdr:row>
      <xdr:rowOff>36285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ABE2583-B63E-4951-9C83-8664007FD1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25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b="5760"/>
        <a:stretch/>
      </xdr:blipFill>
      <xdr:spPr>
        <a:xfrm>
          <a:off x="825500" y="412749"/>
          <a:ext cx="4686649" cy="2252436"/>
        </a:xfrm>
        <a:prstGeom prst="rect">
          <a:avLst/>
        </a:prstGeom>
      </xdr:spPr>
    </xdr:pic>
    <xdr:clientData/>
  </xdr:twoCellAnchor>
  <xdr:twoCellAnchor editAs="oneCell">
    <xdr:from>
      <xdr:col>27</xdr:col>
      <xdr:colOff>219741</xdr:colOff>
      <xdr:row>5</xdr:row>
      <xdr:rowOff>62511</xdr:rowOff>
    </xdr:from>
    <xdr:to>
      <xdr:col>31</xdr:col>
      <xdr:colOff>21155</xdr:colOff>
      <xdr:row>13</xdr:row>
      <xdr:rowOff>2357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19C5E0A-49F1-4D25-8C2F-7F42BDC17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85241" y="1015011"/>
          <a:ext cx="2525564" cy="1616246"/>
        </a:xfrm>
        <a:prstGeom prst="rect">
          <a:avLst/>
        </a:prstGeom>
      </xdr:spPr>
    </xdr:pic>
    <xdr:clientData/>
  </xdr:twoCellAnchor>
  <xdr:twoCellAnchor>
    <xdr:from>
      <xdr:col>4</xdr:col>
      <xdr:colOff>1239442</xdr:colOff>
      <xdr:row>2</xdr:row>
      <xdr:rowOff>28311</xdr:rowOff>
    </xdr:from>
    <xdr:to>
      <xdr:col>31</xdr:col>
      <xdr:colOff>814717</xdr:colOff>
      <xdr:row>5</xdr:row>
      <xdr:rowOff>35297</xdr:rowOff>
    </xdr:to>
    <xdr:sp macro="" textlink="">
      <xdr:nvSpPr>
        <xdr:cNvPr id="4" name="Rectángulo 21">
          <a:extLst>
            <a:ext uri="{FF2B5EF4-FFF2-40B4-BE49-F238E27FC236}">
              <a16:creationId xmlns:a16="http://schemas.microsoft.com/office/drawing/2014/main" id="{ACF4203B-64B9-4B74-AA46-2A64B5716C83}"/>
            </a:ext>
          </a:extLst>
        </xdr:cNvPr>
        <xdr:cNvSpPr/>
      </xdr:nvSpPr>
      <xdr:spPr>
        <a:xfrm>
          <a:off x="5611417" y="409311"/>
          <a:ext cx="26692950" cy="578486"/>
        </a:xfrm>
        <a:custGeom>
          <a:avLst/>
          <a:gdLst>
            <a:gd name="connsiteX0" fmla="*/ 0 w 19324328"/>
            <a:gd name="connsiteY0" fmla="*/ 0 h 463378"/>
            <a:gd name="connsiteX1" fmla="*/ 19324328 w 19324328"/>
            <a:gd name="connsiteY1" fmla="*/ 0 h 463378"/>
            <a:gd name="connsiteX2" fmla="*/ 19324328 w 19324328"/>
            <a:gd name="connsiteY2" fmla="*/ 463378 h 463378"/>
            <a:gd name="connsiteX3" fmla="*/ 0 w 19324328"/>
            <a:gd name="connsiteY3" fmla="*/ 463378 h 463378"/>
            <a:gd name="connsiteX4" fmla="*/ 0 w 19324328"/>
            <a:gd name="connsiteY4" fmla="*/ 0 h 463378"/>
            <a:gd name="connsiteX0" fmla="*/ 737973 w 19324328"/>
            <a:gd name="connsiteY0" fmla="*/ 17163 h 463378"/>
            <a:gd name="connsiteX1" fmla="*/ 19324328 w 19324328"/>
            <a:gd name="connsiteY1" fmla="*/ 0 h 463378"/>
            <a:gd name="connsiteX2" fmla="*/ 19324328 w 19324328"/>
            <a:gd name="connsiteY2" fmla="*/ 463378 h 463378"/>
            <a:gd name="connsiteX3" fmla="*/ 0 w 19324328"/>
            <a:gd name="connsiteY3" fmla="*/ 463378 h 463378"/>
            <a:gd name="connsiteX4" fmla="*/ 737973 w 19324328"/>
            <a:gd name="connsiteY4" fmla="*/ 17163 h 463378"/>
            <a:gd name="connsiteX0" fmla="*/ 497703 w 19084058"/>
            <a:gd name="connsiteY0" fmla="*/ 17163 h 480540"/>
            <a:gd name="connsiteX1" fmla="*/ 19084058 w 19084058"/>
            <a:gd name="connsiteY1" fmla="*/ 0 h 480540"/>
            <a:gd name="connsiteX2" fmla="*/ 19084058 w 19084058"/>
            <a:gd name="connsiteY2" fmla="*/ 463378 h 480540"/>
            <a:gd name="connsiteX3" fmla="*/ 0 w 19084058"/>
            <a:gd name="connsiteY3" fmla="*/ 480540 h 480540"/>
            <a:gd name="connsiteX4" fmla="*/ 497703 w 19084058"/>
            <a:gd name="connsiteY4" fmla="*/ 17163 h 480540"/>
            <a:gd name="connsiteX0" fmla="*/ 343244 w 19084058"/>
            <a:gd name="connsiteY0" fmla="*/ 0 h 514863"/>
            <a:gd name="connsiteX1" fmla="*/ 19084058 w 19084058"/>
            <a:gd name="connsiteY1" fmla="*/ 34323 h 514863"/>
            <a:gd name="connsiteX2" fmla="*/ 19084058 w 19084058"/>
            <a:gd name="connsiteY2" fmla="*/ 497701 h 514863"/>
            <a:gd name="connsiteX3" fmla="*/ 0 w 19084058"/>
            <a:gd name="connsiteY3" fmla="*/ 514863 h 514863"/>
            <a:gd name="connsiteX4" fmla="*/ 343244 w 19084058"/>
            <a:gd name="connsiteY4" fmla="*/ 0 h 514863"/>
            <a:gd name="connsiteX0" fmla="*/ 274595 w 19084058"/>
            <a:gd name="connsiteY0" fmla="*/ 0 h 497701"/>
            <a:gd name="connsiteX1" fmla="*/ 19084058 w 19084058"/>
            <a:gd name="connsiteY1" fmla="*/ 17161 h 497701"/>
            <a:gd name="connsiteX2" fmla="*/ 19084058 w 19084058"/>
            <a:gd name="connsiteY2" fmla="*/ 480539 h 497701"/>
            <a:gd name="connsiteX3" fmla="*/ 0 w 19084058"/>
            <a:gd name="connsiteY3" fmla="*/ 497701 h 497701"/>
            <a:gd name="connsiteX4" fmla="*/ 274595 w 19084058"/>
            <a:gd name="connsiteY4" fmla="*/ 0 h 497701"/>
            <a:gd name="connsiteX0" fmla="*/ 308920 w 19118383"/>
            <a:gd name="connsiteY0" fmla="*/ 0 h 634998"/>
            <a:gd name="connsiteX1" fmla="*/ 19118383 w 19118383"/>
            <a:gd name="connsiteY1" fmla="*/ 17161 h 634998"/>
            <a:gd name="connsiteX2" fmla="*/ 19118383 w 19118383"/>
            <a:gd name="connsiteY2" fmla="*/ 480539 h 634998"/>
            <a:gd name="connsiteX3" fmla="*/ 0 w 19118383"/>
            <a:gd name="connsiteY3" fmla="*/ 634998 h 634998"/>
            <a:gd name="connsiteX4" fmla="*/ 308920 w 19118383"/>
            <a:gd name="connsiteY4" fmla="*/ 0 h 634998"/>
            <a:gd name="connsiteX0" fmla="*/ 240271 w 19118383"/>
            <a:gd name="connsiteY0" fmla="*/ 1 h 617837"/>
            <a:gd name="connsiteX1" fmla="*/ 19118383 w 19118383"/>
            <a:gd name="connsiteY1" fmla="*/ 0 h 617837"/>
            <a:gd name="connsiteX2" fmla="*/ 19118383 w 19118383"/>
            <a:gd name="connsiteY2" fmla="*/ 463378 h 617837"/>
            <a:gd name="connsiteX3" fmla="*/ 0 w 19118383"/>
            <a:gd name="connsiteY3" fmla="*/ 617837 h 617837"/>
            <a:gd name="connsiteX4" fmla="*/ 240271 w 19118383"/>
            <a:gd name="connsiteY4" fmla="*/ 1 h 617837"/>
            <a:gd name="connsiteX0" fmla="*/ 240271 w 19155932"/>
            <a:gd name="connsiteY0" fmla="*/ 1 h 617837"/>
            <a:gd name="connsiteX1" fmla="*/ 19118383 w 19155932"/>
            <a:gd name="connsiteY1" fmla="*/ 0 h 617837"/>
            <a:gd name="connsiteX2" fmla="*/ 19155932 w 19155932"/>
            <a:gd name="connsiteY2" fmla="*/ 601542 h 617837"/>
            <a:gd name="connsiteX3" fmla="*/ 0 w 19155932"/>
            <a:gd name="connsiteY3" fmla="*/ 617837 h 617837"/>
            <a:gd name="connsiteX4" fmla="*/ 240271 w 19155932"/>
            <a:gd name="connsiteY4" fmla="*/ 1 h 617837"/>
            <a:gd name="connsiteX0" fmla="*/ 240271 w 19172813"/>
            <a:gd name="connsiteY0" fmla="*/ 1 h 617837"/>
            <a:gd name="connsiteX1" fmla="*/ 19172813 w 19172813"/>
            <a:gd name="connsiteY1" fmla="*/ 0 h 617837"/>
            <a:gd name="connsiteX2" fmla="*/ 19155932 w 19172813"/>
            <a:gd name="connsiteY2" fmla="*/ 601542 h 617837"/>
            <a:gd name="connsiteX3" fmla="*/ 0 w 19172813"/>
            <a:gd name="connsiteY3" fmla="*/ 617837 h 617837"/>
            <a:gd name="connsiteX4" fmla="*/ 240271 w 19172813"/>
            <a:gd name="connsiteY4" fmla="*/ 1 h 617837"/>
            <a:gd name="connsiteX0" fmla="*/ 240271 w 19155932"/>
            <a:gd name="connsiteY0" fmla="*/ -1 h 617835"/>
            <a:gd name="connsiteX1" fmla="*/ 19145597 w 19155932"/>
            <a:gd name="connsiteY1" fmla="*/ 23761 h 617835"/>
            <a:gd name="connsiteX2" fmla="*/ 19155932 w 19155932"/>
            <a:gd name="connsiteY2" fmla="*/ 601540 h 617835"/>
            <a:gd name="connsiteX3" fmla="*/ 0 w 19155932"/>
            <a:gd name="connsiteY3" fmla="*/ 617835 h 617835"/>
            <a:gd name="connsiteX4" fmla="*/ 240271 w 19155932"/>
            <a:gd name="connsiteY4" fmla="*/ -1 h 617835"/>
            <a:gd name="connsiteX0" fmla="*/ 122340 w 19155932"/>
            <a:gd name="connsiteY0" fmla="*/ 0 h 641599"/>
            <a:gd name="connsiteX1" fmla="*/ 19145597 w 19155932"/>
            <a:gd name="connsiteY1" fmla="*/ 47525 h 641599"/>
            <a:gd name="connsiteX2" fmla="*/ 19155932 w 19155932"/>
            <a:gd name="connsiteY2" fmla="*/ 625304 h 641599"/>
            <a:gd name="connsiteX3" fmla="*/ 0 w 19155932"/>
            <a:gd name="connsiteY3" fmla="*/ 641599 h 641599"/>
            <a:gd name="connsiteX4" fmla="*/ 122340 w 19155932"/>
            <a:gd name="connsiteY4" fmla="*/ 0 h 641599"/>
            <a:gd name="connsiteX0" fmla="*/ 86053 w 19119645"/>
            <a:gd name="connsiteY0" fmla="*/ 0 h 665362"/>
            <a:gd name="connsiteX1" fmla="*/ 19109310 w 19119645"/>
            <a:gd name="connsiteY1" fmla="*/ 47525 h 665362"/>
            <a:gd name="connsiteX2" fmla="*/ 19119645 w 19119645"/>
            <a:gd name="connsiteY2" fmla="*/ 625304 h 665362"/>
            <a:gd name="connsiteX3" fmla="*/ 0 w 19119645"/>
            <a:gd name="connsiteY3" fmla="*/ 665362 h 665362"/>
            <a:gd name="connsiteX4" fmla="*/ 86053 w 19119645"/>
            <a:gd name="connsiteY4" fmla="*/ 0 h 665362"/>
            <a:gd name="connsiteX0" fmla="*/ 127949 w 19161541"/>
            <a:gd name="connsiteY0" fmla="*/ 0 h 625304"/>
            <a:gd name="connsiteX1" fmla="*/ 19151206 w 19161541"/>
            <a:gd name="connsiteY1" fmla="*/ 47525 h 625304"/>
            <a:gd name="connsiteX2" fmla="*/ 19161541 w 19161541"/>
            <a:gd name="connsiteY2" fmla="*/ 625304 h 625304"/>
            <a:gd name="connsiteX3" fmla="*/ 0 w 19161541"/>
            <a:gd name="connsiteY3" fmla="*/ 622260 h 625304"/>
            <a:gd name="connsiteX4" fmla="*/ 127949 w 19161541"/>
            <a:gd name="connsiteY4" fmla="*/ 0 h 625304"/>
            <a:gd name="connsiteX0" fmla="*/ 161465 w 19161541"/>
            <a:gd name="connsiteY0" fmla="*/ 0 h 610937"/>
            <a:gd name="connsiteX1" fmla="*/ 19151206 w 19161541"/>
            <a:gd name="connsiteY1" fmla="*/ 33158 h 610937"/>
            <a:gd name="connsiteX2" fmla="*/ 19161541 w 19161541"/>
            <a:gd name="connsiteY2" fmla="*/ 610937 h 610937"/>
            <a:gd name="connsiteX3" fmla="*/ 0 w 19161541"/>
            <a:gd name="connsiteY3" fmla="*/ 607893 h 610937"/>
            <a:gd name="connsiteX4" fmla="*/ 161465 w 19161541"/>
            <a:gd name="connsiteY4" fmla="*/ 0 h 61093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9161541" h="610937">
              <a:moveTo>
                <a:pt x="161465" y="0"/>
              </a:moveTo>
              <a:lnTo>
                <a:pt x="19151206" y="33158"/>
              </a:lnTo>
              <a:lnTo>
                <a:pt x="19161541" y="610937"/>
              </a:lnTo>
              <a:lnTo>
                <a:pt x="0" y="607893"/>
              </a:lnTo>
              <a:lnTo>
                <a:pt x="161465" y="0"/>
              </a:lnTo>
              <a:close/>
            </a:path>
          </a:pathLst>
        </a:custGeom>
        <a:solidFill>
          <a:schemeClr val="bg2"/>
        </a:solidFill>
        <a:ln>
          <a:solidFill>
            <a:schemeClr val="bg1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CUCUTA/SECRETARIA%20POSCONFLICTO/2022/MATRIZ%20DE%20RIESGOS%20ANTICORRUPCI&#211;N/FT-MIPG-021%20DE%20MAPA%20DE%20RIESGOS%20SECRETARIA%20DE%20POSCONFLICTO%20Y%20CULTURA%20DE%20PA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Riesgos de Corrupción"/>
      <sheetName val="MapaRiesgos Administrativos"/>
      <sheetName val="Aux"/>
      <sheetName val="Probabilidad"/>
      <sheetName val="Impacto"/>
      <sheetName val="Impacto Corrupción"/>
      <sheetName val="Riesgo Inherente"/>
      <sheetName val="Riesgo Residual"/>
    </sheetNames>
    <sheetDataSet>
      <sheetData sheetId="0" refreshError="1"/>
      <sheetData sheetId="1" refreshError="1"/>
      <sheetData sheetId="2">
        <row r="2">
          <cell r="A2" t="str">
            <v>Muy Baja</v>
          </cell>
          <cell r="B2">
            <v>0.2</v>
          </cell>
          <cell r="C2" t="str">
            <v>Leve</v>
          </cell>
          <cell r="D2">
            <v>0.2</v>
          </cell>
          <cell r="G2" t="str">
            <v>Preventivo</v>
          </cell>
          <cell r="H2">
            <v>0.25</v>
          </cell>
          <cell r="I2" t="str">
            <v>Automático</v>
          </cell>
          <cell r="J2">
            <v>0.25</v>
          </cell>
        </row>
        <row r="3">
          <cell r="A3" t="str">
            <v>Baja</v>
          </cell>
          <cell r="B3">
            <v>0.4</v>
          </cell>
          <cell r="C3" t="str">
            <v>Menor</v>
          </cell>
          <cell r="D3">
            <v>0.4</v>
          </cell>
          <cell r="G3" t="str">
            <v>Detectivo</v>
          </cell>
          <cell r="H3">
            <v>0.15</v>
          </cell>
          <cell r="I3" t="str">
            <v>Manual</v>
          </cell>
          <cell r="J3">
            <v>0.15</v>
          </cell>
        </row>
        <row r="4">
          <cell r="A4" t="str">
            <v>Media</v>
          </cell>
          <cell r="B4">
            <v>0.6</v>
          </cell>
          <cell r="C4" t="str">
            <v>Moderado</v>
          </cell>
          <cell r="D4">
            <v>0.6</v>
          </cell>
          <cell r="G4" t="str">
            <v>Correctivo</v>
          </cell>
          <cell r="H4">
            <v>0.1</v>
          </cell>
        </row>
        <row r="5">
          <cell r="A5" t="str">
            <v>Alta</v>
          </cell>
          <cell r="B5">
            <v>0.8</v>
          </cell>
          <cell r="C5" t="str">
            <v>Mayor</v>
          </cell>
          <cell r="D5">
            <v>0.8</v>
          </cell>
        </row>
        <row r="6">
          <cell r="A6" t="str">
            <v>Muy Alta</v>
          </cell>
          <cell r="B6">
            <v>1</v>
          </cell>
          <cell r="C6" t="str">
            <v>Catastrófico</v>
          </cell>
          <cell r="D6">
            <v>1</v>
          </cell>
        </row>
      </sheetData>
      <sheetData sheetId="3" refreshError="1"/>
      <sheetData sheetId="4" refreshError="1"/>
      <sheetData sheetId="5" refreshError="1"/>
      <sheetData sheetId="6">
        <row r="12">
          <cell r="K12" t="str">
            <v>Muy Baja</v>
          </cell>
          <cell r="L12" t="str">
            <v>Leve</v>
          </cell>
          <cell r="N12" t="str">
            <v>Bajo</v>
          </cell>
        </row>
        <row r="13">
          <cell r="K13" t="str">
            <v>Baja</v>
          </cell>
          <cell r="L13" t="str">
            <v>Leve</v>
          </cell>
          <cell r="N13" t="str">
            <v>Bajo</v>
          </cell>
        </row>
        <row r="14">
          <cell r="K14" t="str">
            <v>Media</v>
          </cell>
          <cell r="L14" t="str">
            <v>Leve</v>
          </cell>
          <cell r="N14" t="str">
            <v>Moderado</v>
          </cell>
        </row>
        <row r="15">
          <cell r="K15" t="str">
            <v>Alta</v>
          </cell>
          <cell r="L15" t="str">
            <v>Leve</v>
          </cell>
          <cell r="N15" t="str">
            <v>Moderado</v>
          </cell>
        </row>
        <row r="16">
          <cell r="K16" t="str">
            <v>Muy Alta</v>
          </cell>
          <cell r="L16" t="str">
            <v>Leve</v>
          </cell>
          <cell r="N16" t="str">
            <v>Alto</v>
          </cell>
        </row>
        <row r="17">
          <cell r="K17" t="str">
            <v>Muy Baja</v>
          </cell>
          <cell r="L17" t="str">
            <v>Menor</v>
          </cell>
          <cell r="N17" t="str">
            <v>Bajo</v>
          </cell>
        </row>
        <row r="18">
          <cell r="K18" t="str">
            <v>Baja</v>
          </cell>
          <cell r="L18" t="str">
            <v>Menor</v>
          </cell>
          <cell r="N18" t="str">
            <v>Moderado</v>
          </cell>
        </row>
        <row r="19">
          <cell r="K19" t="str">
            <v>Media</v>
          </cell>
          <cell r="L19" t="str">
            <v>Menor</v>
          </cell>
          <cell r="N19" t="str">
            <v>Moderado</v>
          </cell>
        </row>
        <row r="20">
          <cell r="K20" t="str">
            <v>Alta</v>
          </cell>
          <cell r="L20" t="str">
            <v>Menor</v>
          </cell>
          <cell r="N20" t="str">
            <v>Moderado</v>
          </cell>
        </row>
        <row r="21">
          <cell r="K21" t="str">
            <v>Muy Alta</v>
          </cell>
          <cell r="L21" t="str">
            <v>Menor</v>
          </cell>
          <cell r="N21" t="str">
            <v>Alto</v>
          </cell>
        </row>
        <row r="22">
          <cell r="K22" t="str">
            <v>Muy Baja</v>
          </cell>
          <cell r="L22" t="str">
            <v>Moderado</v>
          </cell>
          <cell r="N22" t="str">
            <v>Moderado</v>
          </cell>
        </row>
        <row r="23">
          <cell r="K23" t="str">
            <v>Baja</v>
          </cell>
          <cell r="L23" t="str">
            <v>Moderado</v>
          </cell>
          <cell r="N23" t="str">
            <v>Moderado</v>
          </cell>
        </row>
        <row r="24">
          <cell r="K24" t="str">
            <v>Media</v>
          </cell>
          <cell r="L24" t="str">
            <v>Moderado</v>
          </cell>
          <cell r="N24" t="str">
            <v>Moderado</v>
          </cell>
        </row>
        <row r="25">
          <cell r="K25" t="str">
            <v>Alta</v>
          </cell>
          <cell r="L25" t="str">
            <v>Moderado</v>
          </cell>
          <cell r="N25" t="str">
            <v>Alto</v>
          </cell>
        </row>
        <row r="26">
          <cell r="K26" t="str">
            <v>Muy Alta</v>
          </cell>
          <cell r="L26" t="str">
            <v>Moderado</v>
          </cell>
          <cell r="N26" t="str">
            <v>Alto</v>
          </cell>
        </row>
        <row r="27">
          <cell r="K27" t="str">
            <v>Muy Baja</v>
          </cell>
          <cell r="L27" t="str">
            <v>Mayor</v>
          </cell>
          <cell r="N27" t="str">
            <v>Alto</v>
          </cell>
        </row>
        <row r="28">
          <cell r="K28" t="str">
            <v>Baja</v>
          </cell>
          <cell r="L28" t="str">
            <v>Mayor</v>
          </cell>
          <cell r="N28" t="str">
            <v>Alto</v>
          </cell>
        </row>
        <row r="29">
          <cell r="K29" t="str">
            <v>Media</v>
          </cell>
          <cell r="L29" t="str">
            <v>Mayor</v>
          </cell>
          <cell r="N29" t="str">
            <v>Alto</v>
          </cell>
        </row>
        <row r="30">
          <cell r="K30" t="str">
            <v>Alta</v>
          </cell>
          <cell r="L30" t="str">
            <v>Mayor</v>
          </cell>
          <cell r="N30" t="str">
            <v>Alto</v>
          </cell>
        </row>
        <row r="31">
          <cell r="K31" t="str">
            <v>Muy Alta</v>
          </cell>
          <cell r="L31" t="str">
            <v>Mayor</v>
          </cell>
          <cell r="N31" t="str">
            <v>Alto</v>
          </cell>
        </row>
        <row r="32">
          <cell r="K32" t="str">
            <v>Muy Baja</v>
          </cell>
          <cell r="L32" t="str">
            <v>Catastrófico</v>
          </cell>
          <cell r="N32" t="str">
            <v>Extremo</v>
          </cell>
        </row>
        <row r="33">
          <cell r="K33" t="str">
            <v>Baja</v>
          </cell>
          <cell r="L33" t="str">
            <v>Catastrófico</v>
          </cell>
          <cell r="N33" t="str">
            <v>Extremo</v>
          </cell>
        </row>
        <row r="34">
          <cell r="K34" t="str">
            <v>Media</v>
          </cell>
          <cell r="L34" t="str">
            <v>Catastrófico</v>
          </cell>
          <cell r="N34" t="str">
            <v>Extremo</v>
          </cell>
        </row>
        <row r="35">
          <cell r="K35" t="str">
            <v>Alta</v>
          </cell>
          <cell r="L35" t="str">
            <v>Catastrófico</v>
          </cell>
          <cell r="N35" t="str">
            <v>Extremo</v>
          </cell>
        </row>
        <row r="36">
          <cell r="K36" t="str">
            <v>Muy Alta</v>
          </cell>
          <cell r="L36" t="str">
            <v>Catastrófico</v>
          </cell>
          <cell r="N36" t="str">
            <v>Extremo</v>
          </cell>
        </row>
      </sheetData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F4268-43B0-4C01-9D60-ED00604F4D0E}">
  <dimension ref="B3:AF163"/>
  <sheetViews>
    <sheetView showGridLines="0" tabSelected="1" topLeftCell="P10" zoomScale="90" zoomScaleNormal="90" workbookViewId="0">
      <selection activeCell="AB21" sqref="AB21"/>
    </sheetView>
  </sheetViews>
  <sheetFormatPr baseColWidth="10" defaultColWidth="11.42578125" defaultRowHeight="15" customHeight="1" x14ac:dyDescent="0.25"/>
  <cols>
    <col min="1" max="1" width="11.42578125" style="6"/>
    <col min="2" max="2" width="7.7109375" style="6" customWidth="1"/>
    <col min="3" max="3" width="20.7109375" style="6" customWidth="1"/>
    <col min="4" max="6" width="25.7109375" style="6" customWidth="1"/>
    <col min="7" max="7" width="40.7109375" style="6" customWidth="1"/>
    <col min="8" max="8" width="20.7109375" style="6" customWidth="1"/>
    <col min="9" max="9" width="14.7109375" style="6" customWidth="1"/>
    <col min="10" max="10" width="7.7109375" style="6" customWidth="1"/>
    <col min="11" max="11" width="14.7109375" style="6" customWidth="1"/>
    <col min="12" max="12" width="7.7109375" style="6" customWidth="1"/>
    <col min="13" max="13" width="14.7109375" style="6" customWidth="1"/>
    <col min="14" max="14" width="8.7109375" style="6" customWidth="1"/>
    <col min="15" max="15" width="55.7109375" style="6" customWidth="1"/>
    <col min="16" max="16" width="6.42578125" style="6" customWidth="1"/>
    <col min="17" max="17" width="7" style="6" customWidth="1"/>
    <col min="18" max="19" width="11.7109375" style="6" customWidth="1"/>
    <col min="20" max="20" width="8.7109375" style="6" customWidth="1"/>
    <col min="21" max="21" width="13.7109375" style="6" customWidth="1"/>
    <col min="22" max="22" width="10.7109375" style="6" customWidth="1"/>
    <col min="23" max="23" width="9.7109375" style="6" customWidth="1"/>
    <col min="24" max="24" width="19.140625" style="6" customWidth="1"/>
    <col min="25" max="25" width="9.7109375" style="6" customWidth="1"/>
    <col min="26" max="26" width="10.7109375" style="6" customWidth="1"/>
    <col min="27" max="28" width="9.7109375" style="6" customWidth="1"/>
    <col min="29" max="29" width="10.7109375" style="6" customWidth="1"/>
    <col min="30" max="30" width="9.7109375" style="6" customWidth="1"/>
    <col min="31" max="31" width="10.7109375" style="6" customWidth="1"/>
    <col min="32" max="32" width="13.7109375" style="6" customWidth="1"/>
    <col min="33" max="16384" width="11.42578125" style="6"/>
  </cols>
  <sheetData>
    <row r="3" spans="2:32" ht="15" customHeight="1" x14ac:dyDescent="0.25">
      <c r="B3" s="1"/>
      <c r="C3" s="2"/>
      <c r="D3" s="2"/>
      <c r="E3" s="2"/>
      <c r="F3" s="3" t="s">
        <v>0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4"/>
      <c r="AC3" s="4"/>
      <c r="AD3" s="4"/>
      <c r="AE3" s="4"/>
      <c r="AF3" s="5"/>
    </row>
    <row r="4" spans="2:32" ht="15" customHeight="1" x14ac:dyDescent="0.25">
      <c r="B4" s="7"/>
      <c r="C4" s="8"/>
      <c r="D4" s="8"/>
      <c r="E4" s="8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10"/>
      <c r="AB4" s="10"/>
      <c r="AC4" s="10"/>
      <c r="AD4" s="10"/>
      <c r="AE4" s="10"/>
      <c r="AF4" s="11"/>
    </row>
    <row r="5" spans="2:32" ht="15" customHeight="1" x14ac:dyDescent="0.25">
      <c r="B5" s="7"/>
      <c r="C5" s="8"/>
      <c r="D5" s="8"/>
      <c r="E5" s="8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10"/>
      <c r="AB5" s="10"/>
      <c r="AC5" s="10"/>
      <c r="AD5" s="10"/>
      <c r="AE5" s="10"/>
      <c r="AF5" s="11"/>
    </row>
    <row r="6" spans="2:32" ht="15" customHeight="1" x14ac:dyDescent="0.25">
      <c r="B6" s="7"/>
      <c r="C6" s="8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10"/>
      <c r="AB6" s="10"/>
      <c r="AC6" s="10"/>
      <c r="AD6" s="10"/>
      <c r="AE6" s="10"/>
      <c r="AF6" s="11"/>
    </row>
    <row r="7" spans="2:32" ht="15" customHeight="1" x14ac:dyDescent="0.25">
      <c r="B7" s="7"/>
      <c r="C7" s="8"/>
      <c r="D7" s="8"/>
      <c r="E7" s="8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10"/>
      <c r="AB7" s="10"/>
      <c r="AC7" s="10"/>
      <c r="AD7" s="10"/>
      <c r="AE7" s="10"/>
      <c r="AF7" s="11"/>
    </row>
    <row r="8" spans="2:32" ht="15" customHeight="1" x14ac:dyDescent="0.25">
      <c r="B8" s="7"/>
      <c r="C8" s="8"/>
      <c r="D8" s="8"/>
      <c r="E8" s="8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10"/>
      <c r="AB8" s="10"/>
      <c r="AC8" s="10"/>
      <c r="AD8" s="10"/>
      <c r="AE8" s="10"/>
      <c r="AF8" s="11"/>
    </row>
    <row r="9" spans="2:32" ht="15" customHeight="1" x14ac:dyDescent="0.25">
      <c r="B9" s="7"/>
      <c r="C9" s="8"/>
      <c r="D9" s="8"/>
      <c r="E9" s="8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10"/>
      <c r="AB9" s="10"/>
      <c r="AC9" s="10"/>
      <c r="AD9" s="10"/>
      <c r="AE9" s="10"/>
      <c r="AF9" s="11"/>
    </row>
    <row r="10" spans="2:32" ht="15" customHeight="1" x14ac:dyDescent="0.25">
      <c r="B10" s="7"/>
      <c r="C10" s="8"/>
      <c r="D10" s="8"/>
      <c r="E10" s="8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10"/>
      <c r="AB10" s="10"/>
      <c r="AC10" s="10"/>
      <c r="AD10" s="10"/>
      <c r="AE10" s="10"/>
      <c r="AF10" s="11"/>
    </row>
    <row r="11" spans="2:32" ht="15" customHeight="1" x14ac:dyDescent="0.25">
      <c r="B11" s="7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10"/>
      <c r="AB11" s="10"/>
      <c r="AC11" s="10"/>
      <c r="AD11" s="10"/>
      <c r="AE11" s="10"/>
      <c r="AF11" s="11"/>
    </row>
    <row r="12" spans="2:32" ht="15" customHeight="1" x14ac:dyDescent="0.25">
      <c r="B12" s="7"/>
      <c r="C12" s="8"/>
      <c r="D12" s="8"/>
      <c r="E12" s="8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10"/>
      <c r="AB12" s="10"/>
      <c r="AC12" s="10"/>
      <c r="AD12" s="10"/>
      <c r="AE12" s="10"/>
      <c r="AF12" s="11"/>
    </row>
    <row r="13" spans="2:32" ht="27" customHeight="1" x14ac:dyDescent="0.25">
      <c r="B13" s="7"/>
      <c r="C13" s="8"/>
      <c r="D13" s="8"/>
      <c r="E13" s="8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10"/>
      <c r="AB13" s="10"/>
      <c r="AC13" s="10"/>
      <c r="AD13" s="10"/>
      <c r="AE13" s="10"/>
      <c r="AF13" s="11"/>
    </row>
    <row r="14" spans="2:32" ht="21" customHeight="1" x14ac:dyDescent="0.3">
      <c r="B14" s="12" t="s">
        <v>1</v>
      </c>
      <c r="C14" s="13"/>
      <c r="D14" s="13"/>
      <c r="E14" s="14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3" t="s">
        <v>2</v>
      </c>
      <c r="AC14" s="13"/>
      <c r="AD14" s="13"/>
      <c r="AE14" s="13"/>
      <c r="AF14" s="16"/>
    </row>
    <row r="15" spans="2:32" ht="33.75" customHeight="1" x14ac:dyDescent="0.25">
      <c r="B15" s="17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9"/>
    </row>
    <row r="16" spans="2:32" ht="21" customHeight="1" x14ac:dyDescent="0.25">
      <c r="B16" s="20" t="s">
        <v>3</v>
      </c>
      <c r="C16" s="21"/>
      <c r="D16" s="21"/>
      <c r="E16" s="22">
        <v>2022</v>
      </c>
      <c r="F16" s="22"/>
      <c r="G16" s="22"/>
      <c r="H16" s="22"/>
      <c r="I16" s="18"/>
      <c r="J16" s="18"/>
      <c r="K16" s="18"/>
      <c r="L16" s="18"/>
      <c r="M16" s="18"/>
      <c r="N16" s="18"/>
      <c r="O16" s="18"/>
      <c r="P16" s="18"/>
      <c r="Q16" s="23" t="s">
        <v>4</v>
      </c>
      <c r="R16" s="23"/>
      <c r="S16" s="23"/>
      <c r="T16" s="24"/>
      <c r="U16" s="24"/>
      <c r="V16" s="22" t="s">
        <v>5</v>
      </c>
      <c r="W16" s="22"/>
      <c r="X16" s="22"/>
      <c r="Y16" s="22"/>
      <c r="Z16" s="22"/>
      <c r="AA16" s="22"/>
      <c r="AB16" s="22"/>
      <c r="AC16" s="22"/>
      <c r="AD16" s="22"/>
      <c r="AE16" s="22"/>
      <c r="AF16" s="25"/>
    </row>
    <row r="17" spans="2:32" ht="21.75" customHeight="1" x14ac:dyDescent="0.25">
      <c r="B17" s="26"/>
      <c r="C17" s="27"/>
      <c r="D17" s="28"/>
      <c r="E17" s="29"/>
      <c r="F17" s="29"/>
      <c r="G17" s="29"/>
      <c r="H17" s="29"/>
      <c r="I17" s="18"/>
      <c r="J17" s="18"/>
      <c r="K17" s="18"/>
      <c r="L17" s="18"/>
      <c r="M17" s="18"/>
      <c r="N17" s="18"/>
      <c r="O17" s="18"/>
      <c r="P17" s="18"/>
      <c r="Q17" s="30"/>
      <c r="R17" s="30"/>
      <c r="S17" s="30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9"/>
    </row>
    <row r="18" spans="2:32" ht="26.25" customHeight="1" x14ac:dyDescent="0.25">
      <c r="B18" s="20" t="s">
        <v>6</v>
      </c>
      <c r="C18" s="21"/>
      <c r="D18" s="21"/>
      <c r="E18" s="22" t="s">
        <v>5</v>
      </c>
      <c r="F18" s="22"/>
      <c r="G18" s="22"/>
      <c r="H18" s="22"/>
      <c r="I18" s="18"/>
      <c r="J18" s="18"/>
      <c r="K18" s="18"/>
      <c r="L18" s="18"/>
      <c r="M18" s="18"/>
      <c r="N18" s="18"/>
      <c r="O18" s="18"/>
      <c r="P18" s="18"/>
      <c r="Q18" s="23" t="s">
        <v>7</v>
      </c>
      <c r="R18" s="23"/>
      <c r="S18" s="23"/>
      <c r="T18" s="31" t="s">
        <v>8</v>
      </c>
      <c r="U18" s="31"/>
      <c r="V18" s="31"/>
      <c r="W18" s="31"/>
      <c r="X18" s="31"/>
      <c r="Y18" s="31"/>
      <c r="Z18" s="23" t="s">
        <v>9</v>
      </c>
      <c r="AA18" s="23"/>
      <c r="AB18" s="31" t="s">
        <v>10</v>
      </c>
      <c r="AC18" s="31"/>
      <c r="AD18" s="31"/>
      <c r="AE18" s="31"/>
      <c r="AF18" s="32"/>
    </row>
    <row r="19" spans="2:32" ht="33" customHeight="1" x14ac:dyDescent="0.25">
      <c r="B19" s="20" t="s">
        <v>11</v>
      </c>
      <c r="C19" s="21"/>
      <c r="D19" s="21"/>
      <c r="E19" s="33" t="s">
        <v>12</v>
      </c>
      <c r="F19" s="33"/>
      <c r="G19" s="33"/>
      <c r="H19" s="33"/>
      <c r="I19" s="18"/>
      <c r="J19" s="18"/>
      <c r="K19" s="18"/>
      <c r="L19" s="18"/>
      <c r="M19" s="18"/>
      <c r="N19" s="18"/>
      <c r="O19" s="18"/>
      <c r="P19" s="18"/>
      <c r="Q19" s="23" t="s">
        <v>13</v>
      </c>
      <c r="R19" s="23"/>
      <c r="S19" s="23"/>
      <c r="T19" s="34" t="s">
        <v>14</v>
      </c>
      <c r="U19" s="34"/>
      <c r="V19" s="34"/>
      <c r="W19" s="34"/>
      <c r="X19" s="34"/>
      <c r="Y19" s="34"/>
      <c r="Z19" s="23" t="s">
        <v>9</v>
      </c>
      <c r="AA19" s="23"/>
      <c r="AB19" s="34" t="s">
        <v>15</v>
      </c>
      <c r="AC19" s="34"/>
      <c r="AD19" s="34"/>
      <c r="AE19" s="34"/>
      <c r="AF19" s="35"/>
    </row>
    <row r="20" spans="2:32" ht="63.75" customHeight="1" x14ac:dyDescent="0.25">
      <c r="B20" s="20" t="s">
        <v>16</v>
      </c>
      <c r="C20" s="21"/>
      <c r="D20" s="21"/>
      <c r="E20" s="33" t="s">
        <v>17</v>
      </c>
      <c r="F20" s="33"/>
      <c r="G20" s="33"/>
      <c r="H20" s="33"/>
      <c r="I20" s="18"/>
      <c r="J20" s="18"/>
      <c r="K20" s="18"/>
      <c r="L20" s="18"/>
      <c r="M20" s="18"/>
      <c r="N20" s="18"/>
      <c r="O20" s="18"/>
      <c r="P20" s="18"/>
      <c r="Q20" s="23" t="s">
        <v>18</v>
      </c>
      <c r="R20" s="23"/>
      <c r="S20" s="23"/>
      <c r="T20" s="34" t="s">
        <v>19</v>
      </c>
      <c r="U20" s="34"/>
      <c r="V20" s="34"/>
      <c r="W20" s="34"/>
      <c r="X20" s="34"/>
      <c r="Y20" s="34"/>
      <c r="Z20" s="23" t="s">
        <v>9</v>
      </c>
      <c r="AA20" s="23"/>
      <c r="AB20" s="34" t="s">
        <v>20</v>
      </c>
      <c r="AC20" s="34"/>
      <c r="AD20" s="34"/>
      <c r="AE20" s="34"/>
      <c r="AF20" s="35"/>
    </row>
    <row r="21" spans="2:32" ht="29.1" customHeight="1" thickBot="1" x14ac:dyDescent="0.3"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9"/>
    </row>
    <row r="22" spans="2:32" s="40" customFormat="1" ht="35.1" customHeight="1" thickBot="1" x14ac:dyDescent="0.35">
      <c r="B22" s="36" t="s">
        <v>21</v>
      </c>
      <c r="C22" s="37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 t="s">
        <v>22</v>
      </c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9"/>
    </row>
    <row r="23" spans="2:32" ht="31.5" customHeight="1" x14ac:dyDescent="0.25">
      <c r="B23" s="41" t="s">
        <v>23</v>
      </c>
      <c r="C23" s="42" t="s">
        <v>24</v>
      </c>
      <c r="D23" s="43" t="s">
        <v>25</v>
      </c>
      <c r="E23" s="43" t="s">
        <v>26</v>
      </c>
      <c r="F23" s="43" t="s">
        <v>27</v>
      </c>
      <c r="G23" s="42" t="s">
        <v>28</v>
      </c>
      <c r="H23" s="42" t="s">
        <v>29</v>
      </c>
      <c r="I23" s="42" t="s">
        <v>30</v>
      </c>
      <c r="J23" s="42" t="s">
        <v>31</v>
      </c>
      <c r="K23" s="42" t="s">
        <v>32</v>
      </c>
      <c r="L23" s="44" t="s">
        <v>33</v>
      </c>
      <c r="M23" s="42" t="s">
        <v>34</v>
      </c>
      <c r="N23" s="43" t="s">
        <v>35</v>
      </c>
      <c r="O23" s="43" t="s">
        <v>36</v>
      </c>
      <c r="P23" s="45" t="s">
        <v>37</v>
      </c>
      <c r="Q23" s="45"/>
      <c r="R23" s="46" t="s">
        <v>38</v>
      </c>
      <c r="S23" s="47"/>
      <c r="T23" s="48"/>
      <c r="U23" s="46" t="s">
        <v>39</v>
      </c>
      <c r="V23" s="47"/>
      <c r="W23" s="48"/>
      <c r="X23" s="49" t="s">
        <v>40</v>
      </c>
      <c r="Y23" s="49" t="s">
        <v>41</v>
      </c>
      <c r="Z23" s="49" t="s">
        <v>42</v>
      </c>
      <c r="AA23" s="42" t="s">
        <v>31</v>
      </c>
      <c r="AB23" s="49" t="s">
        <v>43</v>
      </c>
      <c r="AC23" s="49" t="s">
        <v>44</v>
      </c>
      <c r="AD23" s="42" t="s">
        <v>31</v>
      </c>
      <c r="AE23" s="49" t="s">
        <v>45</v>
      </c>
      <c r="AF23" s="50" t="s">
        <v>46</v>
      </c>
    </row>
    <row r="24" spans="2:32" ht="99" customHeight="1" thickBot="1" x14ac:dyDescent="0.3">
      <c r="B24" s="51"/>
      <c r="C24" s="52"/>
      <c r="D24" s="53"/>
      <c r="E24" s="53"/>
      <c r="F24" s="53"/>
      <c r="G24" s="52"/>
      <c r="H24" s="52"/>
      <c r="I24" s="52"/>
      <c r="J24" s="52"/>
      <c r="K24" s="52"/>
      <c r="L24" s="54"/>
      <c r="M24" s="52"/>
      <c r="N24" s="53"/>
      <c r="O24" s="53"/>
      <c r="P24" s="55" t="s">
        <v>47</v>
      </c>
      <c r="Q24" s="56" t="s">
        <v>25</v>
      </c>
      <c r="R24" s="56" t="s">
        <v>48</v>
      </c>
      <c r="S24" s="56" t="s">
        <v>49</v>
      </c>
      <c r="T24" s="56" t="s">
        <v>50</v>
      </c>
      <c r="U24" s="56" t="s">
        <v>51</v>
      </c>
      <c r="V24" s="56" t="s">
        <v>52</v>
      </c>
      <c r="W24" s="56" t="s">
        <v>53</v>
      </c>
      <c r="X24" s="57"/>
      <c r="Y24" s="57"/>
      <c r="Z24" s="57"/>
      <c r="AA24" s="52"/>
      <c r="AB24" s="57"/>
      <c r="AC24" s="57"/>
      <c r="AD24" s="52"/>
      <c r="AE24" s="57"/>
      <c r="AF24" s="58"/>
    </row>
    <row r="25" spans="2:32" ht="93" customHeight="1" thickBot="1" x14ac:dyDescent="0.3">
      <c r="B25" s="59">
        <v>1</v>
      </c>
      <c r="C25" s="60" t="s">
        <v>54</v>
      </c>
      <c r="D25" s="60" t="s">
        <v>55</v>
      </c>
      <c r="E25" s="60" t="s">
        <v>56</v>
      </c>
      <c r="F25" s="60" t="s">
        <v>57</v>
      </c>
      <c r="G25" s="61" t="str">
        <f>CONCATENATE(D25," ",E25," ",F25)</f>
        <v>Probabilidad de baja calificación en certificación territorial ya que los productos anualizados del PAT en la Plataforma SIGO PAT no quedan articulados con los programas y proyectos ejecutados por la Secretaría de Posconflicto y Cultura de Paz  porque el procedimiento de este proceso no está claro</v>
      </c>
      <c r="H25" s="60" t="s">
        <v>58</v>
      </c>
      <c r="I25" s="60" t="s">
        <v>59</v>
      </c>
      <c r="J25" s="62">
        <f>_xlfn.IFNA(VLOOKUP(I25,[1]Aux!$A$2:$B$6,2,FALSE)," ")</f>
        <v>0.2</v>
      </c>
      <c r="K25" s="60" t="s">
        <v>60</v>
      </c>
      <c r="L25" s="63">
        <f>_xlfn.IFNA(VLOOKUP(K25,[1]Aux!$C$2:$D$6,2,FALSE)," ")</f>
        <v>0.8</v>
      </c>
      <c r="M25" s="64" t="str">
        <f t="array" ref="M25">_xlfn.IFNA(INDEX('[1]Riesgo Inherente'!$N$12:$N$36,MATCH(I25&amp;K25,'[1]Riesgo Inherente'!$K$12:$K$36&amp;'[1]Riesgo Inherente'!$L$12:$L$36,0),0)," ")</f>
        <v>Alto</v>
      </c>
      <c r="N25" s="65">
        <v>1</v>
      </c>
      <c r="O25" s="66" t="s">
        <v>61</v>
      </c>
      <c r="P25" s="67" t="s">
        <v>62</v>
      </c>
      <c r="Q25" s="68"/>
      <c r="R25" s="68" t="s">
        <v>63</v>
      </c>
      <c r="S25" s="68" t="s">
        <v>64</v>
      </c>
      <c r="T25" s="69">
        <f>_xlfn.IFNA(VLOOKUP(R25,[1]Aux!$G$2:$H$4,2,FALSE)+VLOOKUP(S25,[1]Aux!$I$2:$J$3,2,FALSE)," ")</f>
        <v>0.3</v>
      </c>
      <c r="U25" s="67" t="s">
        <v>65</v>
      </c>
      <c r="V25" s="68" t="s">
        <v>66</v>
      </c>
      <c r="W25" s="60" t="s">
        <v>67</v>
      </c>
      <c r="X25" s="60" t="s">
        <v>68</v>
      </c>
      <c r="Y25" s="62">
        <f>_xlfn.IFNA(IF(OR(R25="Preventivo",R25="Detectivo"),J25-(J25*T25)," ")," ")</f>
        <v>0.14000000000000001</v>
      </c>
      <c r="Z25" s="70" t="str">
        <f t="array" ref="Z25">_xlfn.IFNA(_xlfn.IFS(AND(AA25&gt;0,AA25&lt;=0.4),"Muy Baja",AND(AA25&gt;0.2,AA25&lt;=0.4),"Baja",AND(AA25&gt;0.4,AA25&lt;=0.6),"Media",AND(AA25&gt;0.6,AA25&lt;=0.8),"Alta",AND(AA25&gt;0.8,AA25&lt;=1),"Muy Alta")," ")</f>
        <v>Muy Baja</v>
      </c>
      <c r="AA25" s="71">
        <f t="array" ref="AA25">_xlfn.IFNA(_xlfn.IFS(AND(Y25=" ",Y26=" "),J25,AND(Y25&lt;&gt;" ",Y26&lt;&gt;" "),Y26,Y25=" ",Y26,Y26=" ",Y25)," ")</f>
        <v>0.14000000000000001</v>
      </c>
      <c r="AB25" s="62" t="str">
        <f>_xlfn.IFNA(IF(R25="Correctivo",L25-(L25*T25)," ")," ")</f>
        <v xml:space="preserve"> </v>
      </c>
      <c r="AC25" s="72" t="str">
        <f t="array" ref="AC25">_xlfn.IFNA(_xlfn.IFS(AND(AD25&gt;0,AD25&lt;=0.4),"Leve",AND(AD25&gt;0.2,AD25&lt;=0.4),"Menor",AND(AD25&gt;0.4,AD25&lt;=0.6),"Moderado",AND(AD25&gt;0.6,AD25&lt;=0.8),"Mayor",AND(AD25&gt;0.8,AD25&lt;=1),"Catastrófico")," ")</f>
        <v>Moderado</v>
      </c>
      <c r="AD25" s="71">
        <f t="array" ref="AD25">_xlfn.IFNA(_xlfn.IFS(AND(AB25=" ",AB26=" "),L25,AND(AB25&lt;&gt;" ",AB26&lt;&gt;" "),AB26,AB25=" ",AB26,AB26=" ",AB25)," ")</f>
        <v>0.52</v>
      </c>
      <c r="AE25" s="72" t="str">
        <f t="array" ref="AE25">_xlfn.IFNA(INDEX('[1]Riesgo Inherente'!$N$12:$N$36,MATCH(Z25&amp;AC25,'[1]Riesgo Inherente'!$K$12:$K$36&amp;'[1]Riesgo Inherente'!$L$12:$L$36,0),0)," ")</f>
        <v>Moderado</v>
      </c>
      <c r="AF25" s="73" t="s">
        <v>69</v>
      </c>
    </row>
    <row r="26" spans="2:32" ht="76.5" customHeight="1" x14ac:dyDescent="0.25">
      <c r="B26" s="74">
        <v>2</v>
      </c>
      <c r="C26" s="75" t="s">
        <v>70</v>
      </c>
      <c r="D26" s="75" t="s">
        <v>71</v>
      </c>
      <c r="E26" s="75" t="s">
        <v>72</v>
      </c>
      <c r="F26" s="75" t="s">
        <v>73</v>
      </c>
      <c r="G26" s="76" t="str">
        <f t="shared" ref="G26" si="0">CONCATENATE(D26," ",E26," ",F26)</f>
        <v xml:space="preserve">Probabilidad de sanciones reputacionales  al no brindar atención y orientación en la ruta de Ayuda Humanitaria Inmediata  porque el tiempo de atención se aumenta a causa de falla tecnológicas </v>
      </c>
      <c r="H26" s="75" t="s">
        <v>74</v>
      </c>
      <c r="I26" s="75" t="s">
        <v>75</v>
      </c>
      <c r="J26" s="77">
        <f>_xlfn.IFNA(VLOOKUP(I26,[1]Aux!$A$2:$B$6,2,FALSE)," ")</f>
        <v>1</v>
      </c>
      <c r="K26" s="75" t="s">
        <v>60</v>
      </c>
      <c r="L26" s="78">
        <f>_xlfn.IFNA(VLOOKUP(K26,[1]Aux!$C$2:$D$6,2,FALSE)," ")</f>
        <v>0.8</v>
      </c>
      <c r="M26" s="79" t="str">
        <f t="array" ref="M26">_xlfn.IFNA(INDEX('[1]Riesgo Inherente'!$N$12:$N$36,MATCH(I26&amp;K26,'[1]Riesgo Inherente'!$K$12:$K$36&amp;'[1]Riesgo Inherente'!$L$12:$L$36,0),0)," ")</f>
        <v>Alto</v>
      </c>
      <c r="N26" s="67">
        <v>1</v>
      </c>
      <c r="O26" s="66" t="s">
        <v>76</v>
      </c>
      <c r="P26" s="67"/>
      <c r="Q26" s="68" t="s">
        <v>62</v>
      </c>
      <c r="R26" s="68" t="s">
        <v>77</v>
      </c>
      <c r="S26" s="68" t="s">
        <v>78</v>
      </c>
      <c r="T26" s="69">
        <f>_xlfn.IFNA(VLOOKUP(R26,[1]Aux!$G$2:$H$4,2,FALSE)+VLOOKUP(S26,[1]Aux!$I$2:$J$3,2,FALSE)," ")</f>
        <v>0.35</v>
      </c>
      <c r="U26" s="67" t="s">
        <v>65</v>
      </c>
      <c r="V26" s="68" t="s">
        <v>79</v>
      </c>
      <c r="W26" s="80" t="s">
        <v>80</v>
      </c>
      <c r="X26" s="80" t="s">
        <v>81</v>
      </c>
      <c r="Y26" s="81" t="str">
        <f>_xlfn.IFNA(IF(OR(R26="Preventivo",R26="Detectivo"),J26-(J26*T26)," ")," ")</f>
        <v xml:space="preserve"> </v>
      </c>
      <c r="Z26" s="82" t="str">
        <f t="array" ref="Z26">_xlfn.IFNA(_xlfn.IFS(AND(AA26&gt;0,AA26&lt;=0.4),"Muy Baja",AND(AA26&gt;0.2,AA26&lt;=0.4),"Baja",AND(AA26&gt;0.4,AA26&lt;=0.6),"Media",AND(AA26&gt;0.6,AA26&lt;=0.8),"Alta",AND(AA26&gt;0.8,AA26&lt;=1),"Muy Alta")," ")</f>
        <v>Muy Alta</v>
      </c>
      <c r="AA26" s="83">
        <f t="array" ref="AA26">_xlfn.IFNA(_xlfn.IFS(AND(Y26=" ",Y27=" "),J26,AND(Y26&lt;&gt;" ",Y27&lt;&gt;" "),Y27,Y26=" ",Y27,Y27=" ",Y26)," ")</f>
        <v>1</v>
      </c>
      <c r="AB26" s="81">
        <f>_xlfn.IFNA(IF(R26="Correctivo",L26-(L26*T26)," ")," ")</f>
        <v>0.52</v>
      </c>
      <c r="AC26" s="84" t="str">
        <f t="array" ref="AC26">_xlfn.IFNA(_xlfn.IFS(AND(AD26&gt;0,AD26&lt;=0.4),"Leve",AND(AD26&gt;0.2,AD26&lt;=0.4),"Menor",AND(AD26&gt;0.4,AD26&lt;=0.6),"Moderado",AND(AD26&gt;0.6,AD26&lt;=0.8),"Mayor",AND(AD26&gt;0.8,AD26&lt;=1),"Catastrófico")," ")</f>
        <v>Leve</v>
      </c>
      <c r="AD26" s="85">
        <f t="array" ref="AD26">_xlfn.IFNA(_xlfn.IFS(AND(AB26=" ",AB27=" "),L26,AND(AB26&lt;&gt;" ",AB27&lt;&gt;" "),AB27,AB26=" ",AB27,AB27=" ",AB26)," ")</f>
        <v>0.39</v>
      </c>
      <c r="AE26" s="84" t="str">
        <f t="array" ref="AE26">_xlfn.IFNA(INDEX('[1]Riesgo Inherente'!$N$12:$N$36,MATCH(Z26&amp;AC26,'[1]Riesgo Inherente'!$K$12:$K$36&amp;'[1]Riesgo Inherente'!$L$12:$L$36,0),0)," ")</f>
        <v>Alto</v>
      </c>
      <c r="AF26" s="86" t="s">
        <v>82</v>
      </c>
    </row>
    <row r="27" spans="2:32" ht="76.5" customHeight="1" thickBot="1" x14ac:dyDescent="0.3">
      <c r="B27" s="87"/>
      <c r="C27" s="88"/>
      <c r="D27" s="88"/>
      <c r="E27" s="88"/>
      <c r="F27" s="88"/>
      <c r="G27" s="89"/>
      <c r="H27" s="88"/>
      <c r="I27" s="88"/>
      <c r="J27" s="90"/>
      <c r="K27" s="88"/>
      <c r="L27" s="91"/>
      <c r="M27" s="92"/>
      <c r="N27" s="93">
        <v>2</v>
      </c>
      <c r="O27" s="94" t="s">
        <v>83</v>
      </c>
      <c r="P27" s="93"/>
      <c r="Q27" s="95" t="s">
        <v>62</v>
      </c>
      <c r="R27" s="95" t="s">
        <v>77</v>
      </c>
      <c r="S27" s="95" t="s">
        <v>64</v>
      </c>
      <c r="T27" s="96">
        <f>_xlfn.IFNA(VLOOKUP(R27,[1]Aux!$G$2:$H$4,2,FALSE)+VLOOKUP(S27,[1]Aux!$I$2:$J$3,2,FALSE)," ")</f>
        <v>0.25</v>
      </c>
      <c r="U27" s="93" t="s">
        <v>65</v>
      </c>
      <c r="V27" s="95" t="s">
        <v>66</v>
      </c>
      <c r="W27" s="93" t="s">
        <v>84</v>
      </c>
      <c r="X27" s="97" t="s">
        <v>85</v>
      </c>
      <c r="Y27" s="98" t="str">
        <f>_xlfn.IFNA(IF(Y26=" ",IF(OR(R27="Preventivo",R27="Detectivo"),J26-(J26*T27)," "),IF(OR(R27="Preventivo",R27="Detectivo"),Y26-(Y26*T27)," "))," ")</f>
        <v xml:space="preserve"> </v>
      </c>
      <c r="Z27" s="89"/>
      <c r="AA27" s="90"/>
      <c r="AB27" s="98">
        <f>_xlfn.IFNA(IF(AB26=" ",IF(R27="Correctivo",L26-(L26*T27)," "),IF(R27="Correctivo",AB26-(AB26*T27)," "))," ")</f>
        <v>0.39</v>
      </c>
      <c r="AC27" s="84" t="str">
        <f t="array" ref="AC27">_xlfn.IFNA(_xlfn.IFS(AND(AD27&gt;0,AD27&lt;=0.4),"Leve",AND(AD27&gt;0.2,AD27&lt;=0.4),"Menor",AND(AD27&gt;0.4,AD27&lt;=0.6),"Moderado",AND(AD27&gt;0.6,AD27&lt;=0.8),"Mayor",AND(AD27&gt;0.8,AD27&lt;=1),"Catastrófico")," ")</f>
        <v>Leve</v>
      </c>
      <c r="AD27" s="85">
        <f t="array" ref="AD27">_xlfn.IFNA(_xlfn.IFS(AND(AB27=" ",AB28=" "),L27,AND(AB27&lt;&gt;" ",AB28&lt;&gt;" "),AB28,AB27=" ",AB28,AB28=" ",AB27)," ")</f>
        <v>0.39</v>
      </c>
      <c r="AE27" s="84" t="str">
        <f t="array" ref="AE27">_xlfn.IFNA(INDEX('[1]Riesgo Inherente'!$N$12:$N$36,MATCH(Z27&amp;AC27,'[1]Riesgo Inherente'!$K$12:$K$36&amp;'[1]Riesgo Inherente'!$L$12:$L$36,0),0)," ")</f>
        <v xml:space="preserve"> </v>
      </c>
      <c r="AF27" s="99" t="s">
        <v>82</v>
      </c>
    </row>
    <row r="28" spans="2:32" ht="93" customHeight="1" thickBot="1" x14ac:dyDescent="0.3">
      <c r="B28" s="74">
        <v>3</v>
      </c>
      <c r="C28" s="75" t="s">
        <v>86</v>
      </c>
      <c r="D28" s="75" t="s">
        <v>87</v>
      </c>
      <c r="E28" s="75" t="s">
        <v>88</v>
      </c>
      <c r="F28" s="75" t="s">
        <v>89</v>
      </c>
      <c r="G28" s="100" t="str">
        <f>CONCATENATE(D28," ",E28," ",F28)</f>
        <v>Probabilidad de afectaciones reputacionales al no realizar los comités de justicia transicional porque no hay cuorum suficiente por parte de las entidades del SNARIV</v>
      </c>
      <c r="H28" s="75" t="s">
        <v>90</v>
      </c>
      <c r="I28" s="75" t="s">
        <v>91</v>
      </c>
      <c r="J28" s="77">
        <f>_xlfn.IFNA(VLOOKUP(I28,[1]Aux!$A$2:$B$6,2,FALSE)," ")</f>
        <v>0.4</v>
      </c>
      <c r="K28" s="75" t="s">
        <v>60</v>
      </c>
      <c r="L28" s="78">
        <f>_xlfn.IFNA(VLOOKUP(K28,[1]Aux!$C$2:$D$6,2,FALSE)," ")</f>
        <v>0.8</v>
      </c>
      <c r="M28" s="79" t="str">
        <f t="array" ref="M28">_xlfn.IFNA(INDEX('[1]Riesgo Inherente'!$N$12:$N$36,MATCH(I28&amp;K28,'[1]Riesgo Inherente'!$K$12:$K$36&amp;'[1]Riesgo Inherente'!$L$12:$L$36,0),0)," ")</f>
        <v>Alto</v>
      </c>
      <c r="N28" s="67">
        <v>1</v>
      </c>
      <c r="O28" s="66" t="s">
        <v>92</v>
      </c>
      <c r="P28" s="67" t="s">
        <v>62</v>
      </c>
      <c r="Q28" s="68"/>
      <c r="R28" s="68" t="s">
        <v>93</v>
      </c>
      <c r="S28" s="68" t="s">
        <v>64</v>
      </c>
      <c r="T28" s="69">
        <f>_xlfn.IFNA(VLOOKUP(R28,[1]Aux!$G$2:$H$4,2,FALSE)+VLOOKUP(S28,[1]Aux!$I$2:$J$3,2,FALSE)," ")</f>
        <v>0.4</v>
      </c>
      <c r="U28" s="67" t="s">
        <v>65</v>
      </c>
      <c r="V28" s="68" t="s">
        <v>79</v>
      </c>
      <c r="W28" s="67" t="s">
        <v>94</v>
      </c>
      <c r="X28" s="67" t="s">
        <v>95</v>
      </c>
      <c r="Y28" s="101">
        <f>_xlfn.IFNA(IF(OR(R28="Preventivo",R28="Detectivo"),J28-(J28*T28)," ")," ")</f>
        <v>0.24</v>
      </c>
      <c r="Z28" s="76" t="str">
        <f t="array" ref="Z28">_xlfn.IFNA(_xlfn.IFS(AND(AA28&gt;0,AA28&lt;=0.4),"Muy Baja",AND(AA28&gt;0.2,AA28&lt;=0.4),"Baja",AND(AA28&gt;0.4,AA28&lt;=0.6),"Media",AND(AA28&gt;0.6,AA28&lt;=0.8),"Alta",AND(AA28&gt;0.8,AA28&lt;=1),"Muy Alta")," ")</f>
        <v>Muy Baja</v>
      </c>
      <c r="AA28" s="77">
        <f t="array" ref="AA28">_xlfn.IFNA(_xlfn.IFS(AND(Y28=" ",Y29=" "),J28,AND(Y28&lt;&gt;" ",Y29&lt;&gt;" "),Y29,Y28=" ",Y29,Y29=" ",Y28)," ")</f>
        <v>0.16799999999999998</v>
      </c>
      <c r="AB28" s="101" t="str">
        <f>_xlfn.IFNA(IF(R28="Correctivo",L28-(L28*T28)," ")," ")</f>
        <v xml:space="preserve"> </v>
      </c>
      <c r="AC28" s="76" t="str">
        <f t="array" ref="AC28">_xlfn.IFNA(_xlfn.IFS(AND(AD28&gt;0,AD28&lt;=0.4),"Leve",AND(AD28&gt;0.2,AD28&lt;=0.4),"Menor",AND(AD28&gt;0.4,AD28&lt;=0.6),"Moderado",AND(AD28&gt;0.6,AD28&lt;=0.8),"Mayor",AND(AD28&gt;0.8,AD28&lt;=1),"Catastrófico")," ")</f>
        <v>Mayor</v>
      </c>
      <c r="AD28" s="77">
        <f t="array" ref="AD28">_xlfn.IFNA(_xlfn.IFS(AND(AB28=" ",AB29=" "),L28,AND(AB28&lt;&gt;" ",AB29&lt;&gt;" "),AB29,AB28=" ",AB29,AB29=" ",AB28)," ")</f>
        <v>0.8</v>
      </c>
      <c r="AE28" s="76" t="str">
        <f t="array" ref="AE28">_xlfn.IFNA(INDEX('[1]Riesgo Inherente'!$N$12:$N$36,MATCH(Z28&amp;AC28,'[1]Riesgo Inherente'!$K$12:$K$36&amp;'[1]Riesgo Inherente'!$L$12:$L$36,0),0)," ")</f>
        <v>Alto</v>
      </c>
      <c r="AF28" s="102" t="s">
        <v>82</v>
      </c>
    </row>
    <row r="29" spans="2:32" ht="99" customHeight="1" thickBot="1" x14ac:dyDescent="0.3">
      <c r="B29" s="87"/>
      <c r="C29" s="88"/>
      <c r="D29" s="88"/>
      <c r="E29" s="88"/>
      <c r="F29" s="88"/>
      <c r="G29" s="103"/>
      <c r="H29" s="88"/>
      <c r="I29" s="88"/>
      <c r="J29" s="90"/>
      <c r="K29" s="88"/>
      <c r="L29" s="91"/>
      <c r="M29" s="92"/>
      <c r="N29" s="93">
        <v>2</v>
      </c>
      <c r="O29" s="94" t="s">
        <v>96</v>
      </c>
      <c r="P29" s="93" t="s">
        <v>62</v>
      </c>
      <c r="Q29" s="95"/>
      <c r="R29" s="95" t="s">
        <v>63</v>
      </c>
      <c r="S29" s="95" t="s">
        <v>64</v>
      </c>
      <c r="T29" s="96">
        <f>_xlfn.IFNA(VLOOKUP(R29,[1]Aux!$G$2:$H$4,2,FALSE)+VLOOKUP(S29,[1]Aux!$I$2:$J$3,2,FALSE)," ")</f>
        <v>0.3</v>
      </c>
      <c r="U29" s="93" t="s">
        <v>65</v>
      </c>
      <c r="V29" s="95" t="s">
        <v>66</v>
      </c>
      <c r="W29" s="93" t="s">
        <v>97</v>
      </c>
      <c r="X29" s="67" t="s">
        <v>98</v>
      </c>
      <c r="Y29" s="98">
        <f>_xlfn.IFNA(IF(Y28=" ",IF(OR(R29="Preventivo",R29="Detectivo"),J28-(J28*T29)," "),IF(OR(R29="Preventivo",R29="Detectivo"),Y28-(Y28*T29)," "))," ")</f>
        <v>0.16799999999999998</v>
      </c>
      <c r="Z29" s="89"/>
      <c r="AA29" s="90"/>
      <c r="AB29" s="104" t="str">
        <f>_xlfn.IFNA(IF(AB28=" ",IF(R29="Correctivo",L28-(L28*T29)," "),IF(R29="Correctivo",AB28-(AB28*T29)," "))," ")</f>
        <v xml:space="preserve"> </v>
      </c>
      <c r="AC29" s="89"/>
      <c r="AD29" s="90"/>
      <c r="AE29" s="89"/>
      <c r="AF29" s="105"/>
    </row>
    <row r="30" spans="2:32" ht="50.1" customHeight="1" thickBot="1" x14ac:dyDescent="0.3">
      <c r="B30" s="74">
        <v>4</v>
      </c>
      <c r="C30" s="75" t="s">
        <v>99</v>
      </c>
      <c r="D30" s="75" t="s">
        <v>100</v>
      </c>
      <c r="E30" s="75"/>
      <c r="F30" s="75"/>
      <c r="G30" s="100" t="str">
        <f>CONCATENATE(D30," ",E30," ",F30)</f>
        <v xml:space="preserve">Económica  </v>
      </c>
      <c r="H30" s="75" t="s">
        <v>101</v>
      </c>
      <c r="I30" s="75"/>
      <c r="J30" s="77" t="str">
        <f>_xlfn.IFNA(VLOOKUP(I30,[1]Aux!$A$2:$B$6,2,FALSE)," ")</f>
        <v xml:space="preserve"> </v>
      </c>
      <c r="K30" s="75"/>
      <c r="L30" s="78" t="str">
        <f>_xlfn.IFNA(VLOOKUP(K30,[1]Aux!$C$2:$D$6,2,FALSE)," ")</f>
        <v xml:space="preserve"> </v>
      </c>
      <c r="M30" s="79" t="str">
        <f t="array" ref="M30">_xlfn.IFNA(INDEX('[1]Riesgo Inherente'!$N$12:$N$36,MATCH(I30&amp;K30,'[1]Riesgo Inherente'!$K$12:$K$36&amp;'[1]Riesgo Inherente'!$L$12:$L$36,0),0)," ")</f>
        <v xml:space="preserve"> </v>
      </c>
      <c r="N30" s="67">
        <v>1</v>
      </c>
      <c r="O30" s="66"/>
      <c r="P30" s="67"/>
      <c r="Q30" s="68"/>
      <c r="R30" s="68"/>
      <c r="S30" s="68"/>
      <c r="T30" s="69" t="str">
        <f>_xlfn.IFNA(VLOOKUP(R30,[1]Aux!$G$2:$H$4,2,FALSE)+VLOOKUP(S30,[1]Aux!$I$2:$J$3,2,FALSE)," ")</f>
        <v xml:space="preserve"> </v>
      </c>
      <c r="U30" s="67"/>
      <c r="V30" s="68"/>
      <c r="W30" s="67"/>
      <c r="X30" s="67"/>
      <c r="Y30" s="101" t="str">
        <f>_xlfn.IFNA(IF(OR(R30="Preventivo",R30="Detectivo"),J30-(J30*T30)," ")," ")</f>
        <v xml:space="preserve"> </v>
      </c>
      <c r="Z30" s="76" t="str">
        <f t="array" ref="Z30">_xlfn.IFNA(_xlfn.IFS(AND(AA30&gt;0,AA30&lt;=0.4),"Muy Baja",AND(AA30&gt;0.2,AA30&lt;=0.4),"Baja",AND(AA30&gt;0.4,AA30&lt;=0.6),"Media",AND(AA30&gt;0.6,AA30&lt;=0.8),"Alta",AND(AA30&gt;0.8,AA30&lt;=1),"Muy Alta")," ")</f>
        <v xml:space="preserve"> </v>
      </c>
      <c r="AA30" s="77" t="str">
        <f t="array" ref="AA30">_xlfn.IFNA(_xlfn.IFS(AND(Y30=" ",Y31=" "),J30,AND(Y30&lt;&gt;" ",Y31&lt;&gt;" "),Y31,Y30=" ",Y31,Y31=" ",Y30)," ")</f>
        <v xml:space="preserve"> </v>
      </c>
      <c r="AB30" s="101" t="str">
        <f>_xlfn.IFNA(IF(R30="Correctivo",L30-(L30*T30)," ")," ")</f>
        <v xml:space="preserve"> </v>
      </c>
      <c r="AC30" s="76" t="str">
        <f t="array" ref="AC30">_xlfn.IFNA(_xlfn.IFS(AND(AD30&gt;0,AD30&lt;=0.4),"Leve",AND(AD30&gt;0.2,AD30&lt;=0.4),"Menor",AND(AD30&gt;0.4,AD30&lt;=0.6),"Moderado",AND(AD30&gt;0.6,AD30&lt;=0.8),"Mayor",AND(AD30&gt;0.8,AD30&lt;=1),"Catastrófico")," ")</f>
        <v xml:space="preserve"> </v>
      </c>
      <c r="AD30" s="77" t="str">
        <f t="array" ref="AD30">_xlfn.IFNA(_xlfn.IFS(AND(AB30=" ",AB31=" "),L30,AND(AB30&lt;&gt;" ",AB31&lt;&gt;" "),AB31,AB30=" ",AB31,AB31=" ",AB30)," ")</f>
        <v xml:space="preserve"> </v>
      </c>
      <c r="AE30" s="76" t="str">
        <f t="array" ref="AE30">_xlfn.IFNA(INDEX('[1]Riesgo Inherente'!$N$12:$N$36,MATCH(Z30&amp;AC30,'[1]Riesgo Inherente'!$K$12:$K$36&amp;'[1]Riesgo Inherente'!$L$12:$L$36,0),0)," ")</f>
        <v xml:space="preserve"> </v>
      </c>
      <c r="AF30" s="102"/>
    </row>
    <row r="31" spans="2:32" ht="81.75" customHeight="1" thickBot="1" x14ac:dyDescent="0.3">
      <c r="B31" s="87"/>
      <c r="C31" s="88"/>
      <c r="D31" s="88"/>
      <c r="E31" s="88"/>
      <c r="F31" s="88"/>
      <c r="G31" s="103"/>
      <c r="H31" s="88"/>
      <c r="I31" s="88"/>
      <c r="J31" s="90"/>
      <c r="K31" s="88"/>
      <c r="L31" s="91"/>
      <c r="M31" s="92"/>
      <c r="N31" s="93">
        <v>2</v>
      </c>
      <c r="O31" s="94"/>
      <c r="P31" s="93"/>
      <c r="Q31" s="95"/>
      <c r="R31" s="95"/>
      <c r="S31" s="95"/>
      <c r="T31" s="96" t="str">
        <f>_xlfn.IFNA(VLOOKUP(R31,[1]Aux!$G$2:$H$4,2,FALSE)+VLOOKUP(S31,[1]Aux!$I$2:$J$3,2,FALSE)," ")</f>
        <v xml:space="preserve"> </v>
      </c>
      <c r="U31" s="93"/>
      <c r="V31" s="95"/>
      <c r="W31" s="93"/>
      <c r="X31" s="67"/>
      <c r="Y31" s="98" t="str">
        <f>_xlfn.IFNA(IF(Y30=" ",IF(OR(R31="Preventivo",R31="Detectivo"),J30-(J30*T31)," "),IF(OR(R31="Preventivo",R31="Detectivo"),Y30-(Y30*T31)," "))," ")</f>
        <v xml:space="preserve"> </v>
      </c>
      <c r="Z31" s="89"/>
      <c r="AA31" s="90"/>
      <c r="AB31" s="104" t="str">
        <f>_xlfn.IFNA(IF(AB30=" ",IF(R31="Correctivo",L30-(L30*T31)," "),IF(R31="Correctivo",AB30-(AB30*T31)," "))," ")</f>
        <v xml:space="preserve"> </v>
      </c>
      <c r="AC31" s="89"/>
      <c r="AD31" s="90"/>
      <c r="AE31" s="89"/>
      <c r="AF31" s="105"/>
    </row>
    <row r="32" spans="2:32" ht="50.1" customHeight="1" thickBot="1" x14ac:dyDescent="0.3">
      <c r="B32" s="74">
        <v>5</v>
      </c>
      <c r="C32" s="75"/>
      <c r="D32" s="75"/>
      <c r="E32" s="75"/>
      <c r="F32" s="75"/>
      <c r="G32" s="100"/>
      <c r="H32" s="75"/>
      <c r="I32" s="75"/>
      <c r="J32" s="77" t="str">
        <f>_xlfn.IFNA(VLOOKUP(I32,[1]Aux!$A$2:$B$6,2,FALSE)," ")</f>
        <v xml:space="preserve"> </v>
      </c>
      <c r="K32" s="75"/>
      <c r="L32" s="78" t="str">
        <f>_xlfn.IFNA(VLOOKUP(K32,[1]Aux!$C$2:$D$6,2,FALSE)," ")</f>
        <v xml:space="preserve"> </v>
      </c>
      <c r="M32" s="79" t="str">
        <f t="array" ref="M32">_xlfn.IFNA(INDEX('[1]Riesgo Inherente'!$N$12:$N$36,MATCH(I32&amp;K32,'[1]Riesgo Inherente'!$K$12:$K$36&amp;'[1]Riesgo Inherente'!$L$12:$L$36,0),0)," ")</f>
        <v xml:space="preserve"> </v>
      </c>
      <c r="N32" s="67">
        <v>1</v>
      </c>
      <c r="O32" s="66"/>
      <c r="P32" s="67"/>
      <c r="Q32" s="68"/>
      <c r="R32" s="68"/>
      <c r="S32" s="68"/>
      <c r="T32" s="69" t="str">
        <f>_xlfn.IFNA(VLOOKUP(R32,[1]Aux!$G$2:$H$4,2,FALSE)+VLOOKUP(S32,[1]Aux!$I$2:$J$3,2,FALSE)," ")</f>
        <v xml:space="preserve"> </v>
      </c>
      <c r="U32" s="67"/>
      <c r="V32" s="68"/>
      <c r="W32" s="67"/>
      <c r="X32" s="67"/>
      <c r="Y32" s="101" t="str">
        <f>_xlfn.IFNA(IF(OR(R32="Preventivo",R32="Detectivo"),J32-(J32*T32)," ")," ")</f>
        <v xml:space="preserve"> </v>
      </c>
      <c r="Z32" s="76" t="str">
        <f t="array" ref="Z32">_xlfn.IFNA(_xlfn.IFS(AND(AA32&gt;0,AA32&lt;=0.4),"Muy Baja",AND(AA32&gt;0.2,AA32&lt;=0.4),"Baja",AND(AA32&gt;0.4,AA32&lt;=0.6),"Media",AND(AA32&gt;0.6,AA32&lt;=0.8),"Alta",AND(AA32&gt;0.8,AA32&lt;=1),"Muy Alta")," ")</f>
        <v xml:space="preserve"> </v>
      </c>
      <c r="AA32" s="77" t="str">
        <f t="array" ref="AA32">_xlfn.IFNA(_xlfn.IFS(AND(Y32=" ",Y33=" "),J32,AND(Y32&lt;&gt;" ",Y33&lt;&gt;" "),Y33,Y32=" ",Y33,Y33=" ",Y32)," ")</f>
        <v xml:space="preserve"> </v>
      </c>
      <c r="AB32" s="101" t="str">
        <f>_xlfn.IFNA(IF(R32="Correctivo",L32-(L32*T32)," ")," ")</f>
        <v xml:space="preserve"> </v>
      </c>
      <c r="AC32" s="76" t="str">
        <f t="array" ref="AC32">_xlfn.IFNA(_xlfn.IFS(AND(AD32&gt;0,AD32&lt;=0.4),"Leve",AND(AD32&gt;0.2,AD32&lt;=0.4),"Menor",AND(AD32&gt;0.4,AD32&lt;=0.6),"Moderado",AND(AD32&gt;0.6,AD32&lt;=0.8),"Mayor",AND(AD32&gt;0.8,AD32&lt;=1),"Catastrófico")," ")</f>
        <v xml:space="preserve"> </v>
      </c>
      <c r="AD32" s="77" t="str">
        <f t="array" ref="AD32">_xlfn.IFNA(_xlfn.IFS(AND(AB32=" ",AB33=" "),L32,AND(AB32&lt;&gt;" ",AB33&lt;&gt;" "),AB33,AB32=" ",AB33,AB33=" ",AB32)," ")</f>
        <v xml:space="preserve"> </v>
      </c>
      <c r="AE32" s="76" t="str">
        <f t="array" ref="AE32">_xlfn.IFNA(INDEX('[1]Riesgo Inherente'!$N$12:$N$36,MATCH(Z32&amp;AC32,'[1]Riesgo Inherente'!$K$12:$K$36&amp;'[1]Riesgo Inherente'!$L$12:$L$36,0),0)," ")</f>
        <v xml:space="preserve"> </v>
      </c>
      <c r="AF32" s="102"/>
    </row>
    <row r="33" spans="2:32" ht="50.1" customHeight="1" thickBot="1" x14ac:dyDescent="0.3">
      <c r="B33" s="87"/>
      <c r="C33" s="88"/>
      <c r="D33" s="88"/>
      <c r="E33" s="88"/>
      <c r="F33" s="88"/>
      <c r="G33" s="103"/>
      <c r="H33" s="88"/>
      <c r="I33" s="88"/>
      <c r="J33" s="90"/>
      <c r="K33" s="88"/>
      <c r="L33" s="91"/>
      <c r="M33" s="92"/>
      <c r="N33" s="93">
        <v>2</v>
      </c>
      <c r="O33" s="94"/>
      <c r="P33" s="93"/>
      <c r="Q33" s="95"/>
      <c r="R33" s="95"/>
      <c r="S33" s="95"/>
      <c r="T33" s="96" t="str">
        <f>_xlfn.IFNA(VLOOKUP(R33,[1]Aux!$G$2:$H$4,2,FALSE)+VLOOKUP(S33,[1]Aux!$I$2:$J$3,2,FALSE)," ")</f>
        <v xml:space="preserve"> </v>
      </c>
      <c r="U33" s="93"/>
      <c r="V33" s="95"/>
      <c r="W33" s="93"/>
      <c r="X33" s="67"/>
      <c r="Y33" s="98" t="str">
        <f>_xlfn.IFNA(IF(Y32=" ",IF(OR(R33="Preventivo",R33="Detectivo"),J32-(J32*T33)," "),IF(OR(R33="Preventivo",R33="Detectivo"),Y32-(Y32*T33)," "))," ")</f>
        <v xml:space="preserve"> </v>
      </c>
      <c r="Z33" s="89"/>
      <c r="AA33" s="90"/>
      <c r="AB33" s="104" t="str">
        <f>_xlfn.IFNA(IF(AB32=" ",IF(R33="Correctivo",L32-(L32*T33)," "),IF(R33="Correctivo",AB32-(AB32*T33)," "))," ")</f>
        <v xml:space="preserve"> </v>
      </c>
      <c r="AC33" s="89"/>
      <c r="AD33" s="90"/>
      <c r="AE33" s="89"/>
      <c r="AF33" s="105"/>
    </row>
    <row r="34" spans="2:32" ht="50.1" customHeight="1" x14ac:dyDescent="0.25">
      <c r="B34" s="74">
        <v>6</v>
      </c>
      <c r="C34" s="75"/>
      <c r="D34" s="75"/>
      <c r="E34" s="75"/>
      <c r="F34" s="75"/>
      <c r="G34" s="100" t="str">
        <f>CONCATENATE(D34," ",E34," ",F34)</f>
        <v xml:space="preserve">  </v>
      </c>
      <c r="H34" s="75"/>
      <c r="I34" s="75"/>
      <c r="J34" s="77" t="str">
        <f>_xlfn.IFNA(VLOOKUP(I34,[1]Aux!$A$2:$B$6,2,FALSE)," ")</f>
        <v xml:space="preserve"> </v>
      </c>
      <c r="K34" s="75"/>
      <c r="L34" s="78" t="str">
        <f>_xlfn.IFNA(VLOOKUP(K34,[1]Aux!$C$2:$D$6,2,FALSE)," ")</f>
        <v xml:space="preserve"> </v>
      </c>
      <c r="M34" s="79" t="str">
        <f t="array" ref="M34">_xlfn.IFNA(INDEX('[1]Riesgo Inherente'!$N$12:$N$36,MATCH(I34&amp;K34,'[1]Riesgo Inherente'!$K$12:$K$36&amp;'[1]Riesgo Inherente'!$L$12:$L$36,0),0)," ")</f>
        <v xml:space="preserve"> </v>
      </c>
      <c r="N34" s="67">
        <v>1</v>
      </c>
      <c r="O34" s="66"/>
      <c r="P34" s="67"/>
      <c r="Q34" s="68"/>
      <c r="R34" s="68"/>
      <c r="S34" s="68"/>
      <c r="T34" s="69" t="str">
        <f>_xlfn.IFNA(VLOOKUP(R34,[1]Aux!$G$2:$H$4,2,FALSE)+VLOOKUP(S34,[1]Aux!$I$2:$J$3,2,FALSE)," ")</f>
        <v xml:space="preserve"> </v>
      </c>
      <c r="U34" s="67"/>
      <c r="V34" s="68"/>
      <c r="W34" s="67"/>
      <c r="X34" s="67"/>
      <c r="Y34" s="101" t="str">
        <f>_xlfn.IFNA(IF(OR(R34="Preventivo",R34="Detectivo"),J34-(J34*T34)," ")," ")</f>
        <v xml:space="preserve"> </v>
      </c>
      <c r="Z34" s="76" t="str">
        <f t="array" ref="Z34">_xlfn.IFNA(_xlfn.IFS(AND(AA34&gt;0,AA34&lt;=0.4),"Muy Baja",AND(AA34&gt;0.2,AA34&lt;=0.4),"Baja",AND(AA34&gt;0.4,AA34&lt;=0.6),"Media",AND(AA34&gt;0.6,AA34&lt;=0.8),"Alta",AND(AA34&gt;0.8,AA34&lt;=1),"Muy Alta")," ")</f>
        <v xml:space="preserve"> </v>
      </c>
      <c r="AA34" s="77" t="str">
        <f t="array" ref="AA34">_xlfn.IFNA(_xlfn.IFS(AND(Y34=" ",Y35=" "),J34,AND(Y34&lt;&gt;" ",Y35&lt;&gt;" "),Y35,Y34=" ",Y35,Y35=" ",Y34)," ")</f>
        <v xml:space="preserve"> </v>
      </c>
      <c r="AB34" s="101" t="str">
        <f>_xlfn.IFNA(IF(R34="Correctivo",L34-(L34*T34)," ")," ")</f>
        <v xml:space="preserve"> </v>
      </c>
      <c r="AC34" s="76" t="str">
        <f t="array" ref="AC34">_xlfn.IFNA(_xlfn.IFS(AND(AD34&gt;0,AD34&lt;=0.4),"Leve",AND(AD34&gt;0.2,AD34&lt;=0.4),"Menor",AND(AD34&gt;0.4,AD34&lt;=0.6),"Moderado",AND(AD34&gt;0.6,AD34&lt;=0.8),"Mayor",AND(AD34&gt;0.8,AD34&lt;=1),"Catastrófico")," ")</f>
        <v xml:space="preserve"> </v>
      </c>
      <c r="AD34" s="77" t="str">
        <f t="array" ref="AD34">_xlfn.IFNA(_xlfn.IFS(AND(AB34=" ",AB35=" "),L34,AND(AB34&lt;&gt;" ",AB35&lt;&gt;" "),AB35,AB34=" ",AB35,AB35=" ",AB34)," ")</f>
        <v xml:space="preserve"> </v>
      </c>
      <c r="AE34" s="76" t="str">
        <f t="array" ref="AE34">_xlfn.IFNA(INDEX('[1]Riesgo Inherente'!$N$12:$N$36,MATCH(Z34&amp;AC34,'[1]Riesgo Inherente'!$K$12:$K$36&amp;'[1]Riesgo Inherente'!$L$12:$L$36,0),0)," ")</f>
        <v xml:space="preserve"> </v>
      </c>
      <c r="AF34" s="102"/>
    </row>
    <row r="35" spans="2:32" ht="50.1" customHeight="1" thickBot="1" x14ac:dyDescent="0.3">
      <c r="B35" s="87"/>
      <c r="C35" s="88"/>
      <c r="D35" s="88"/>
      <c r="E35" s="88"/>
      <c r="F35" s="88"/>
      <c r="G35" s="103"/>
      <c r="H35" s="88"/>
      <c r="I35" s="88"/>
      <c r="J35" s="90"/>
      <c r="K35" s="88"/>
      <c r="L35" s="91"/>
      <c r="M35" s="92"/>
      <c r="N35" s="93">
        <v>2</v>
      </c>
      <c r="O35" s="94"/>
      <c r="P35" s="93"/>
      <c r="Q35" s="95"/>
      <c r="R35" s="95"/>
      <c r="S35" s="95"/>
      <c r="T35" s="96" t="str">
        <f>_xlfn.IFNA(VLOOKUP(R35,[1]Aux!$G$2:$H$4,2,FALSE)+VLOOKUP(S35,[1]Aux!$I$2:$J$3,2,FALSE)," ")</f>
        <v xml:space="preserve"> </v>
      </c>
      <c r="U35" s="93"/>
      <c r="V35" s="95"/>
      <c r="W35" s="93"/>
      <c r="X35" s="93"/>
      <c r="Y35" s="98" t="str">
        <f>_xlfn.IFNA(IF(Y34=" ",IF(OR(R35="Preventivo",R35="Detectivo"),J34-(J34*T35)," "),IF(OR(R35="Preventivo",R35="Detectivo"),Y34-(Y34*T35)," "))," ")</f>
        <v xml:space="preserve"> </v>
      </c>
      <c r="Z35" s="89"/>
      <c r="AA35" s="90"/>
      <c r="AB35" s="104" t="str">
        <f>_xlfn.IFNA(IF(AB34=" ",IF(R35="Correctivo",L34-(L34*T35)," "),IF(R35="Correctivo",AB34-(AB34*T35)," "))," ")</f>
        <v xml:space="preserve"> </v>
      </c>
      <c r="AC35" s="89"/>
      <c r="AD35" s="90"/>
      <c r="AE35" s="89"/>
      <c r="AF35" s="105"/>
    </row>
    <row r="36" spans="2:32" ht="50.1" customHeight="1" x14ac:dyDescent="0.25">
      <c r="B36" s="74">
        <v>7</v>
      </c>
      <c r="C36" s="75"/>
      <c r="D36" s="75"/>
      <c r="E36" s="75"/>
      <c r="F36" s="75"/>
      <c r="G36" s="100" t="str">
        <f>CONCATENATE(D36," ",E36," ",F36)</f>
        <v xml:space="preserve">  </v>
      </c>
      <c r="H36" s="75"/>
      <c r="I36" s="75"/>
      <c r="J36" s="77" t="str">
        <f>_xlfn.IFNA(VLOOKUP(I36,[1]Aux!$A$2:$B$6,2,FALSE)," ")</f>
        <v xml:space="preserve"> </v>
      </c>
      <c r="K36" s="75"/>
      <c r="L36" s="78" t="str">
        <f>_xlfn.IFNA(VLOOKUP(K36,[1]Aux!$C$2:$D$6,2,FALSE)," ")</f>
        <v xml:space="preserve"> </v>
      </c>
      <c r="M36" s="79" t="str">
        <f t="array" ref="M36">_xlfn.IFNA(INDEX('[1]Riesgo Inherente'!$N$12:$N$36,MATCH(I36&amp;K36,'[1]Riesgo Inherente'!$K$12:$K$36&amp;'[1]Riesgo Inherente'!$L$12:$L$36,0),0)," ")</f>
        <v xml:space="preserve"> </v>
      </c>
      <c r="N36" s="67">
        <v>1</v>
      </c>
      <c r="O36" s="66"/>
      <c r="P36" s="67"/>
      <c r="Q36" s="68"/>
      <c r="R36" s="68"/>
      <c r="S36" s="68"/>
      <c r="T36" s="69" t="str">
        <f>_xlfn.IFNA(VLOOKUP(R36,[1]Aux!$G$2:$H$4,2,FALSE)+VLOOKUP(S36,[1]Aux!$I$2:$J$3,2,FALSE)," ")</f>
        <v xml:space="preserve"> </v>
      </c>
      <c r="U36" s="67"/>
      <c r="V36" s="68"/>
      <c r="W36" s="67"/>
      <c r="X36" s="67"/>
      <c r="Y36" s="101" t="str">
        <f>_xlfn.IFNA(IF(OR(R36="Preventivo",R36="Detectivo"),J36-(J36*T36)," ")," ")</f>
        <v xml:space="preserve"> </v>
      </c>
      <c r="Z36" s="76" t="str">
        <f t="array" ref="Z36">_xlfn.IFNA(_xlfn.IFS(AND(AA36&gt;0,AA36&lt;=0.4),"Muy Baja",AND(AA36&gt;0.2,AA36&lt;=0.4),"Baja",AND(AA36&gt;0.4,AA36&lt;=0.6),"Media",AND(AA36&gt;0.6,AA36&lt;=0.8),"Alta",AND(AA36&gt;0.8,AA36&lt;=1),"Muy Alta")," ")</f>
        <v xml:space="preserve"> </v>
      </c>
      <c r="AA36" s="77" t="str">
        <f t="array" ref="AA36">_xlfn.IFNA(_xlfn.IFS(AND(Y36=" ",Y37=" "),J36,AND(Y36&lt;&gt;" ",Y37&lt;&gt;" "),Y37,Y36=" ",Y37,Y37=" ",Y36)," ")</f>
        <v xml:space="preserve"> </v>
      </c>
      <c r="AB36" s="101" t="str">
        <f>_xlfn.IFNA(IF(R36="Correctivo",L36-(L36*T36)," ")," ")</f>
        <v xml:space="preserve"> </v>
      </c>
      <c r="AC36" s="76" t="str">
        <f t="array" ref="AC36">_xlfn.IFNA(_xlfn.IFS(AND(AD36&gt;0,AD36&lt;=0.4),"Leve",AND(AD36&gt;0.2,AD36&lt;=0.4),"Menor",AND(AD36&gt;0.4,AD36&lt;=0.6),"Moderado",AND(AD36&gt;0.6,AD36&lt;=0.8),"Mayor",AND(AD36&gt;0.8,AD36&lt;=1),"Catastrófico")," ")</f>
        <v xml:space="preserve"> </v>
      </c>
      <c r="AD36" s="77" t="str">
        <f t="array" ref="AD36">_xlfn.IFNA(_xlfn.IFS(AND(AB36=" ",AB37=" "),L36,AND(AB36&lt;&gt;" ",AB37&lt;&gt;" "),AB37,AB36=" ",AB37,AB37=" ",AB36)," ")</f>
        <v xml:space="preserve"> </v>
      </c>
      <c r="AE36" s="76" t="str">
        <f t="array" ref="AE36">_xlfn.IFNA(INDEX('[1]Riesgo Inherente'!$N$12:$N$36,MATCH(Z36&amp;AC36,'[1]Riesgo Inherente'!$K$12:$K$36&amp;'[1]Riesgo Inherente'!$L$12:$L$36,0),0)," ")</f>
        <v xml:space="preserve"> </v>
      </c>
      <c r="AF36" s="102"/>
    </row>
    <row r="37" spans="2:32" ht="50.1" customHeight="1" thickBot="1" x14ac:dyDescent="0.3">
      <c r="B37" s="87"/>
      <c r="C37" s="88"/>
      <c r="D37" s="88"/>
      <c r="E37" s="88"/>
      <c r="F37" s="88"/>
      <c r="G37" s="103"/>
      <c r="H37" s="88"/>
      <c r="I37" s="88"/>
      <c r="J37" s="90"/>
      <c r="K37" s="88"/>
      <c r="L37" s="91"/>
      <c r="M37" s="92"/>
      <c r="N37" s="93">
        <v>2</v>
      </c>
      <c r="O37" s="94"/>
      <c r="P37" s="93"/>
      <c r="Q37" s="95"/>
      <c r="R37" s="95"/>
      <c r="S37" s="95"/>
      <c r="T37" s="96" t="str">
        <f>_xlfn.IFNA(VLOOKUP(R37,[1]Aux!$G$2:$H$4,2,FALSE)+VLOOKUP(S37,[1]Aux!$I$2:$J$3,2,FALSE)," ")</f>
        <v xml:space="preserve"> </v>
      </c>
      <c r="U37" s="93"/>
      <c r="V37" s="95"/>
      <c r="W37" s="93"/>
      <c r="X37" s="93"/>
      <c r="Y37" s="98" t="str">
        <f>_xlfn.IFNA(IF(Y36=" ",IF(OR(R37="Preventivo",R37="Detectivo"),J36-(J36*T37)," "),IF(OR(R37="Preventivo",R37="Detectivo"),Y36-(Y36*T37)," "))," ")</f>
        <v xml:space="preserve"> </v>
      </c>
      <c r="Z37" s="89"/>
      <c r="AA37" s="90"/>
      <c r="AB37" s="104" t="str">
        <f>_xlfn.IFNA(IF(AB36=" ",IF(R37="Correctivo",L36-(L36*T37)," "),IF(R37="Correctivo",AB36-(AB36*T37)," "))," ")</f>
        <v xml:space="preserve"> </v>
      </c>
      <c r="AC37" s="89"/>
      <c r="AD37" s="90"/>
      <c r="AE37" s="89"/>
      <c r="AF37" s="105"/>
    </row>
    <row r="38" spans="2:32" ht="50.1" customHeight="1" x14ac:dyDescent="0.25">
      <c r="B38" s="74">
        <v>8</v>
      </c>
      <c r="C38" s="75"/>
      <c r="D38" s="75"/>
      <c r="E38" s="75"/>
      <c r="F38" s="75"/>
      <c r="G38" s="100" t="str">
        <f>CONCATENATE(D38," ",E38," ",F38)</f>
        <v xml:space="preserve">  </v>
      </c>
      <c r="H38" s="75"/>
      <c r="I38" s="75"/>
      <c r="J38" s="77" t="str">
        <f>_xlfn.IFNA(VLOOKUP(I38,[1]Aux!$A$2:$B$6,2,FALSE)," ")</f>
        <v xml:space="preserve"> </v>
      </c>
      <c r="K38" s="75"/>
      <c r="L38" s="78" t="str">
        <f>_xlfn.IFNA(VLOOKUP(K38,[1]Aux!$C$2:$D$6,2,FALSE)," ")</f>
        <v xml:space="preserve"> </v>
      </c>
      <c r="M38" s="79" t="str">
        <f t="array" ref="M38">_xlfn.IFNA(INDEX('[1]Riesgo Inherente'!$N$12:$N$36,MATCH(I38&amp;K38,'[1]Riesgo Inherente'!$K$12:$K$36&amp;'[1]Riesgo Inherente'!$L$12:$L$36,0),0)," ")</f>
        <v xml:space="preserve"> </v>
      </c>
      <c r="N38" s="67">
        <v>1</v>
      </c>
      <c r="O38" s="66"/>
      <c r="P38" s="67"/>
      <c r="Q38" s="68"/>
      <c r="R38" s="68"/>
      <c r="S38" s="68"/>
      <c r="T38" s="69" t="str">
        <f>_xlfn.IFNA(VLOOKUP(R38,[1]Aux!$G$2:$H$4,2,FALSE)+VLOOKUP(S38,[1]Aux!$I$2:$J$3,2,FALSE)," ")</f>
        <v xml:space="preserve"> </v>
      </c>
      <c r="U38" s="67"/>
      <c r="V38" s="68"/>
      <c r="W38" s="67"/>
      <c r="X38" s="67"/>
      <c r="Y38" s="101" t="str">
        <f>_xlfn.IFNA(IF(OR(R38="Preventivo",R38="Detectivo"),J38-(J38*T38)," ")," ")</f>
        <v xml:space="preserve"> </v>
      </c>
      <c r="Z38" s="76" t="str">
        <f t="array" ref="Z38">_xlfn.IFNA(_xlfn.IFS(AND(AA38&gt;0,AA38&lt;=0.4),"Muy Baja",AND(AA38&gt;0.2,AA38&lt;=0.4),"Baja",AND(AA38&gt;0.4,AA38&lt;=0.6),"Media",AND(AA38&gt;0.6,AA38&lt;=0.8),"Alta",AND(AA38&gt;0.8,AA38&lt;=1),"Muy Alta")," ")</f>
        <v xml:space="preserve"> </v>
      </c>
      <c r="AA38" s="77" t="str">
        <f t="array" ref="AA38">_xlfn.IFNA(_xlfn.IFS(AND(Y38=" ",Y39=" "),J38,AND(Y38&lt;&gt;" ",Y39&lt;&gt;" "),Y39,Y38=" ",Y39,Y39=" ",Y38)," ")</f>
        <v xml:space="preserve"> </v>
      </c>
      <c r="AB38" s="101" t="str">
        <f>_xlfn.IFNA(IF(R38="Correctivo",L38-(L38*T38)," ")," ")</f>
        <v xml:space="preserve"> </v>
      </c>
      <c r="AC38" s="76" t="str">
        <f t="array" ref="AC38">_xlfn.IFNA(_xlfn.IFS(AND(AD38&gt;0,AD38&lt;=0.4),"Leve",AND(AD38&gt;0.2,AD38&lt;=0.4),"Menor",AND(AD38&gt;0.4,AD38&lt;=0.6),"Moderado",AND(AD38&gt;0.6,AD38&lt;=0.8),"Mayor",AND(AD38&gt;0.8,AD38&lt;=1),"Catastrófico")," ")</f>
        <v xml:space="preserve"> </v>
      </c>
      <c r="AD38" s="77" t="str">
        <f t="array" ref="AD38">_xlfn.IFNA(_xlfn.IFS(AND(AB38=" ",AB39=" "),L38,AND(AB38&lt;&gt;" ",AB39&lt;&gt;" "),AB39,AB38=" ",AB39,AB39=" ",AB38)," ")</f>
        <v xml:space="preserve"> </v>
      </c>
      <c r="AE38" s="76" t="str">
        <f t="array" ref="AE38">_xlfn.IFNA(INDEX('[1]Riesgo Inherente'!$N$12:$N$36,MATCH(Z38&amp;AC38,'[1]Riesgo Inherente'!$K$12:$K$36&amp;'[1]Riesgo Inherente'!$L$12:$L$36,0),0)," ")</f>
        <v xml:space="preserve"> </v>
      </c>
      <c r="AF38" s="102"/>
    </row>
    <row r="39" spans="2:32" ht="50.1" customHeight="1" thickBot="1" x14ac:dyDescent="0.3">
      <c r="B39" s="87"/>
      <c r="C39" s="88"/>
      <c r="D39" s="88"/>
      <c r="E39" s="88"/>
      <c r="F39" s="88"/>
      <c r="G39" s="103"/>
      <c r="H39" s="88"/>
      <c r="I39" s="88"/>
      <c r="J39" s="90"/>
      <c r="K39" s="88"/>
      <c r="L39" s="91"/>
      <c r="M39" s="92"/>
      <c r="N39" s="93">
        <v>2</v>
      </c>
      <c r="O39" s="94"/>
      <c r="P39" s="93"/>
      <c r="Q39" s="95"/>
      <c r="R39" s="95"/>
      <c r="S39" s="95"/>
      <c r="T39" s="96" t="str">
        <f>_xlfn.IFNA(VLOOKUP(R39,[1]Aux!$G$2:$H$4,2,FALSE)+VLOOKUP(S39,[1]Aux!$I$2:$J$3,2,FALSE)," ")</f>
        <v xml:space="preserve"> </v>
      </c>
      <c r="U39" s="93"/>
      <c r="V39" s="95"/>
      <c r="W39" s="93"/>
      <c r="X39" s="93"/>
      <c r="Y39" s="98" t="str">
        <f>_xlfn.IFNA(IF(Y38=" ",IF(OR(R39="Preventivo",R39="Detectivo"),J38-(J38*T39)," "),IF(OR(R39="Preventivo",R39="Detectivo"),Y38-(Y38*T39)," "))," ")</f>
        <v xml:space="preserve"> </v>
      </c>
      <c r="Z39" s="89"/>
      <c r="AA39" s="90"/>
      <c r="AB39" s="104" t="str">
        <f>_xlfn.IFNA(IF(AB38=" ",IF(R39="Correctivo",L38-(L38*T39)," "),IF(R39="Correctivo",AB38-(AB38*T39)," "))," ")</f>
        <v xml:space="preserve"> </v>
      </c>
      <c r="AC39" s="89"/>
      <c r="AD39" s="90"/>
      <c r="AE39" s="89"/>
      <c r="AF39" s="105"/>
    </row>
    <row r="40" spans="2:32" ht="50.1" customHeight="1" x14ac:dyDescent="0.25">
      <c r="B40" s="74">
        <v>9</v>
      </c>
      <c r="C40" s="75"/>
      <c r="D40" s="75"/>
      <c r="E40" s="75"/>
      <c r="F40" s="75"/>
      <c r="G40" s="100" t="str">
        <f>CONCATENATE(D40," ",E40," ",F40)</f>
        <v xml:space="preserve">  </v>
      </c>
      <c r="H40" s="75"/>
      <c r="I40" s="75"/>
      <c r="J40" s="77" t="str">
        <f>_xlfn.IFNA(VLOOKUP(I40,[1]Aux!$A$2:$B$6,2,FALSE)," ")</f>
        <v xml:space="preserve"> </v>
      </c>
      <c r="K40" s="75"/>
      <c r="L40" s="78" t="str">
        <f>_xlfn.IFNA(VLOOKUP(K40,[1]Aux!$C$2:$D$6,2,FALSE)," ")</f>
        <v xml:space="preserve"> </v>
      </c>
      <c r="M40" s="79" t="str">
        <f t="array" ref="M40">_xlfn.IFNA(INDEX('[1]Riesgo Inherente'!$N$12:$N$36,MATCH(I40&amp;K40,'[1]Riesgo Inherente'!$K$12:$K$36&amp;'[1]Riesgo Inherente'!$L$12:$L$36,0),0)," ")</f>
        <v xml:space="preserve"> </v>
      </c>
      <c r="N40" s="67">
        <v>1</v>
      </c>
      <c r="O40" s="66"/>
      <c r="P40" s="67"/>
      <c r="Q40" s="68"/>
      <c r="R40" s="68"/>
      <c r="S40" s="68"/>
      <c r="T40" s="69" t="str">
        <f>_xlfn.IFNA(VLOOKUP(R40,[1]Aux!$G$2:$H$4,2,FALSE)+VLOOKUP(S40,[1]Aux!$I$2:$J$3,2,FALSE)," ")</f>
        <v xml:space="preserve"> </v>
      </c>
      <c r="U40" s="67"/>
      <c r="V40" s="68"/>
      <c r="W40" s="67"/>
      <c r="X40" s="67"/>
      <c r="Y40" s="101" t="str">
        <f>_xlfn.IFNA(IF(OR(R40="Preventivo",R40="Detectivo"),J40-(J40*T40)," ")," ")</f>
        <v xml:space="preserve"> </v>
      </c>
      <c r="Z40" s="76" t="str">
        <f t="array" ref="Z40">_xlfn.IFNA(_xlfn.IFS(AND(AA40&gt;0,AA40&lt;=0.4),"Muy Baja",AND(AA40&gt;0.2,AA40&lt;=0.4),"Baja",AND(AA40&gt;0.4,AA40&lt;=0.6),"Media",AND(AA40&gt;0.6,AA40&lt;=0.8),"Alta",AND(AA40&gt;0.8,AA40&lt;=1),"Muy Alta")," ")</f>
        <v xml:space="preserve"> </v>
      </c>
      <c r="AA40" s="77" t="str">
        <f t="array" ref="AA40">_xlfn.IFNA(_xlfn.IFS(AND(Y40=" ",Y41=" "),J40,AND(Y40&lt;&gt;" ",Y41&lt;&gt;" "),Y41,Y40=" ",Y41,Y41=" ",Y40)," ")</f>
        <v xml:space="preserve"> </v>
      </c>
      <c r="AB40" s="101" t="str">
        <f>_xlfn.IFNA(IF(R40="Correctivo",L40-(L40*T40)," ")," ")</f>
        <v xml:space="preserve"> </v>
      </c>
      <c r="AC40" s="76" t="str">
        <f t="array" ref="AC40">_xlfn.IFNA(_xlfn.IFS(AND(AD40&gt;0,AD40&lt;=0.4),"Leve",AND(AD40&gt;0.2,AD40&lt;=0.4),"Menor",AND(AD40&gt;0.4,AD40&lt;=0.6),"Moderado",AND(AD40&gt;0.6,AD40&lt;=0.8),"Mayor",AND(AD40&gt;0.8,AD40&lt;=1),"Catastrófico")," ")</f>
        <v xml:space="preserve"> </v>
      </c>
      <c r="AD40" s="77" t="str">
        <f t="array" ref="AD40">_xlfn.IFNA(_xlfn.IFS(AND(AB40=" ",AB41=" "),L40,AND(AB40&lt;&gt;" ",AB41&lt;&gt;" "),AB41,AB40=" ",AB41,AB41=" ",AB40)," ")</f>
        <v xml:space="preserve"> </v>
      </c>
      <c r="AE40" s="76" t="str">
        <f t="array" ref="AE40">_xlfn.IFNA(INDEX('[1]Riesgo Inherente'!$N$12:$N$36,MATCH(Z40&amp;AC40,'[1]Riesgo Inherente'!$K$12:$K$36&amp;'[1]Riesgo Inherente'!$L$12:$L$36,0),0)," ")</f>
        <v xml:space="preserve"> </v>
      </c>
      <c r="AF40" s="102"/>
    </row>
    <row r="41" spans="2:32" ht="50.1" customHeight="1" thickBot="1" x14ac:dyDescent="0.3">
      <c r="B41" s="106"/>
      <c r="C41" s="107"/>
      <c r="D41" s="107"/>
      <c r="E41" s="107"/>
      <c r="F41" s="107"/>
      <c r="G41" s="108"/>
      <c r="H41" s="88"/>
      <c r="I41" s="107"/>
      <c r="J41" s="109"/>
      <c r="K41" s="107"/>
      <c r="L41" s="110"/>
      <c r="M41" s="111"/>
      <c r="N41" s="112">
        <v>2</v>
      </c>
      <c r="O41" s="113"/>
      <c r="P41" s="112"/>
      <c r="Q41" s="114"/>
      <c r="R41" s="114"/>
      <c r="S41" s="114"/>
      <c r="T41" s="115" t="str">
        <f>_xlfn.IFNA(VLOOKUP(R41,[1]Aux!$G$2:$H$4,2,FALSE)+VLOOKUP(S41,[1]Aux!$I$2:$J$3,2,FALSE)," ")</f>
        <v xml:space="preserve"> </v>
      </c>
      <c r="U41" s="112"/>
      <c r="V41" s="114"/>
      <c r="W41" s="112"/>
      <c r="X41" s="112"/>
      <c r="Y41" s="116" t="str">
        <f>_xlfn.IFNA(IF(Y40=" ",IF(OR(R41="Preventivo",R41="Detectivo"),J40-(J40*T41)," "),IF(OR(R41="Preventivo",R41="Detectivo"),Y40-(Y40*T41)," "))," ")</f>
        <v xml:space="preserve"> </v>
      </c>
      <c r="Z41" s="117"/>
      <c r="AA41" s="109"/>
      <c r="AB41" s="118" t="str">
        <f>_xlfn.IFNA(IF(AB40=" ",IF(R41="Correctivo",L40-(L40*T41)," "),IF(R41="Correctivo",AB40-(AB40*T41)," "))," ")</f>
        <v xml:space="preserve"> </v>
      </c>
      <c r="AC41" s="117"/>
      <c r="AD41" s="109"/>
      <c r="AE41" s="117"/>
      <c r="AF41" s="119"/>
    </row>
    <row r="42" spans="2:32" ht="50.1" customHeight="1" x14ac:dyDescent="0.25">
      <c r="B42" s="120">
        <v>10</v>
      </c>
      <c r="C42" s="121"/>
      <c r="D42" s="121"/>
      <c r="E42" s="121"/>
      <c r="F42" s="121"/>
      <c r="G42" s="122" t="str">
        <f>CONCATENATE(D42," ",E42," ",F42)</f>
        <v xml:space="preserve">  </v>
      </c>
      <c r="H42" s="75"/>
      <c r="I42" s="121"/>
      <c r="J42" s="123" t="str">
        <f>_xlfn.IFNA(VLOOKUP(I42,[1]Aux!$A$2:$B$6,2,FALSE)," ")</f>
        <v xml:space="preserve"> </v>
      </c>
      <c r="K42" s="121"/>
      <c r="L42" s="124" t="str">
        <f>_xlfn.IFNA(VLOOKUP(K42,[1]Aux!$C$2:$D$6,2,FALSE)," ")</f>
        <v xml:space="preserve"> </v>
      </c>
      <c r="M42" s="125" t="str">
        <f t="array" ref="M42">_xlfn.IFNA(INDEX('[1]Riesgo Inherente'!$N$12:$N$36,MATCH(I42&amp;K42,'[1]Riesgo Inherente'!$K$12:$K$36&amp;'[1]Riesgo Inherente'!$L$12:$L$36,0),0)," ")</f>
        <v xml:space="preserve"> </v>
      </c>
      <c r="N42" s="126">
        <v>1</v>
      </c>
      <c r="O42" s="127"/>
      <c r="P42" s="126"/>
      <c r="Q42" s="128"/>
      <c r="R42" s="128"/>
      <c r="S42" s="128"/>
      <c r="T42" s="129" t="str">
        <f>_xlfn.IFNA(VLOOKUP(R42,[1]Aux!$G$2:$H$4,2,FALSE)+VLOOKUP(S42,[1]Aux!$I$2:$J$3,2,FALSE)," ")</f>
        <v xml:space="preserve"> </v>
      </c>
      <c r="U42" s="126"/>
      <c r="V42" s="128"/>
      <c r="W42" s="126"/>
      <c r="X42" s="126"/>
      <c r="Y42" s="130" t="str">
        <f>_xlfn.IFNA(IF(OR(R42="Preventivo",R42="Detectivo"),J42-(J42*T42)," ")," ")</f>
        <v xml:space="preserve"> </v>
      </c>
      <c r="Z42" s="131" t="str">
        <f t="array" ref="Z42">_xlfn.IFNA(_xlfn.IFS(AND(AA42&gt;0,AA42&lt;=0.4),"Muy Baja",AND(AA42&gt;0.2,AA42&lt;=0.4),"Baja",AND(AA42&gt;0.4,AA42&lt;=0.6),"Media",AND(AA42&gt;0.6,AA42&lt;=0.8),"Alta",AND(AA42&gt;0.8,AA42&lt;=1),"Muy Alta")," ")</f>
        <v xml:space="preserve"> </v>
      </c>
      <c r="AA42" s="123" t="str">
        <f t="array" ref="AA42">_xlfn.IFNA(_xlfn.IFS(AND(Y42=" ",Y43=" "),J42,AND(Y42&lt;&gt;" ",Y43&lt;&gt;" "),Y43,Y42=" ",Y43,Y43=" ",Y42)," ")</f>
        <v xml:space="preserve"> </v>
      </c>
      <c r="AB42" s="130" t="str">
        <f>_xlfn.IFNA(IF(R42="Correctivo",L42-(L42*T42)," ")," ")</f>
        <v xml:space="preserve"> </v>
      </c>
      <c r="AC42" s="131" t="str">
        <f t="array" ref="AC42">_xlfn.IFNA(_xlfn.IFS(AND(AD42&gt;0,AD42&lt;=0.4),"Leve",AND(AD42&gt;0.2,AD42&lt;=0.4),"Menor",AND(AD42&gt;0.4,AD42&lt;=0.6),"Moderado",AND(AD42&gt;0.6,AD42&lt;=0.8),"Mayor",AND(AD42&gt;0.8,AD42&lt;=1),"Catastrófico")," ")</f>
        <v xml:space="preserve"> </v>
      </c>
      <c r="AD42" s="123" t="str">
        <f t="array" ref="AD42">_xlfn.IFNA(_xlfn.IFS(AND(AB42=" ",AB43=" "),L42,AND(AB42&lt;&gt;" ",AB43&lt;&gt;" "),AB43,AB42=" ",AB43,AB43=" ",AB42)," ")</f>
        <v xml:space="preserve"> </v>
      </c>
      <c r="AE42" s="131" t="str">
        <f t="array" ref="AE42">_xlfn.IFNA(INDEX('[1]Riesgo Inherente'!$N$12:$N$36,MATCH(Z42&amp;AC42,'[1]Riesgo Inherente'!$K$12:$K$36&amp;'[1]Riesgo Inherente'!$L$12:$L$36,0),0)," ")</f>
        <v xml:space="preserve"> </v>
      </c>
      <c r="AF42" s="132"/>
    </row>
    <row r="43" spans="2:32" ht="50.1" customHeight="1" thickBot="1" x14ac:dyDescent="0.3">
      <c r="B43" s="133"/>
      <c r="C43" s="134"/>
      <c r="D43" s="134"/>
      <c r="E43" s="134"/>
      <c r="F43" s="134"/>
      <c r="G43" s="135"/>
      <c r="H43" s="88"/>
      <c r="I43" s="134"/>
      <c r="J43" s="136"/>
      <c r="K43" s="134"/>
      <c r="L43" s="137"/>
      <c r="M43" s="138"/>
      <c r="N43" s="139">
        <v>2</v>
      </c>
      <c r="O43" s="140"/>
      <c r="P43" s="139"/>
      <c r="Q43" s="141"/>
      <c r="R43" s="141"/>
      <c r="S43" s="141"/>
      <c r="T43" s="142" t="str">
        <f>_xlfn.IFNA(VLOOKUP(R43,[1]Aux!$G$2:$H$4,2,FALSE)+VLOOKUP(S43,[1]Aux!$I$2:$J$3,2,FALSE)," ")</f>
        <v xml:space="preserve"> </v>
      </c>
      <c r="U43" s="139"/>
      <c r="V43" s="141"/>
      <c r="W43" s="139"/>
      <c r="X43" s="139"/>
      <c r="Y43" s="143" t="str">
        <f>_xlfn.IFNA(IF(Y42=" ",IF(OR(R43="Preventivo",R43="Detectivo"),J42-(J42*T43)," "),IF(OR(R43="Preventivo",R43="Detectivo"),Y42-(Y42*T43)," "))," ")</f>
        <v xml:space="preserve"> </v>
      </c>
      <c r="Z43" s="144"/>
      <c r="AA43" s="136"/>
      <c r="AB43" s="145" t="str">
        <f>_xlfn.IFNA(IF(AB42=" ",IF(R43="Correctivo",L42-(L42*T43)," "),IF(R43="Correctivo",AB42-(AB42*T43)," "))," ")</f>
        <v xml:space="preserve"> </v>
      </c>
      <c r="AC43" s="144"/>
      <c r="AD43" s="136"/>
      <c r="AE43" s="144"/>
      <c r="AF43" s="146"/>
    </row>
    <row r="44" spans="2:32" ht="50.1" customHeight="1" x14ac:dyDescent="0.25">
      <c r="B44" s="147"/>
      <c r="C44" s="148"/>
      <c r="D44" s="148"/>
      <c r="E44" s="148"/>
      <c r="F44" s="148"/>
      <c r="G44" s="149"/>
      <c r="H44" s="148"/>
      <c r="I44" s="148"/>
      <c r="J44" s="150"/>
      <c r="K44" s="148"/>
      <c r="L44" s="151"/>
      <c r="M44" s="152"/>
      <c r="N44" s="148"/>
      <c r="O44" s="153"/>
      <c r="P44" s="148"/>
      <c r="Q44" s="154"/>
      <c r="R44" s="154"/>
      <c r="S44" s="154"/>
      <c r="T44" s="151"/>
      <c r="U44" s="148"/>
      <c r="V44" s="154"/>
      <c r="W44" s="148"/>
      <c r="X44" s="148"/>
      <c r="Y44" s="150"/>
      <c r="Z44" s="155"/>
      <c r="AA44" s="150"/>
      <c r="AB44" s="150"/>
      <c r="AC44" s="155"/>
      <c r="AD44" s="150"/>
      <c r="AE44" s="155"/>
      <c r="AF44" s="156"/>
    </row>
    <row r="45" spans="2:32" ht="21" customHeight="1" x14ac:dyDescent="0.3">
      <c r="B45" s="17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52"/>
      <c r="N45" s="148"/>
      <c r="O45" s="153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57" t="s">
        <v>102</v>
      </c>
      <c r="AE45" s="157"/>
      <c r="AF45" s="158"/>
    </row>
    <row r="46" spans="2:32" ht="23.1" customHeight="1" x14ac:dyDescent="0.25">
      <c r="B46" s="17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59" t="s">
        <v>103</v>
      </c>
      <c r="AE46" s="159"/>
      <c r="AF46" s="160"/>
    </row>
    <row r="47" spans="2:32" ht="18" customHeight="1" x14ac:dyDescent="0.25">
      <c r="B47" s="161"/>
      <c r="C47" s="162"/>
      <c r="D47" s="162"/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 t="s">
        <v>104</v>
      </c>
      <c r="T47" s="162"/>
      <c r="U47" s="162"/>
      <c r="V47" s="162"/>
      <c r="W47" s="162"/>
      <c r="X47" s="162"/>
      <c r="Y47" s="162"/>
      <c r="Z47" s="162"/>
      <c r="AA47" s="162"/>
      <c r="AB47" s="162"/>
      <c r="AC47" s="162"/>
      <c r="AD47" s="163" t="s">
        <v>105</v>
      </c>
      <c r="AE47" s="163"/>
      <c r="AF47" s="164"/>
    </row>
    <row r="48" spans="2:32" ht="15" customHeight="1" x14ac:dyDescent="0.25"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</row>
    <row r="49" spans="2:32" ht="15" customHeight="1" x14ac:dyDescent="0.25"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</row>
    <row r="50" spans="2:32" s="167" customFormat="1" ht="24.95" customHeight="1" x14ac:dyDescent="0.25">
      <c r="B50" s="165"/>
      <c r="C50" s="165"/>
      <c r="D50" s="165"/>
      <c r="E50" s="166"/>
      <c r="F50" s="166"/>
      <c r="G50" s="166"/>
      <c r="H50" s="166"/>
      <c r="I50" s="165"/>
      <c r="J50" s="165"/>
      <c r="K50" s="166"/>
      <c r="L50" s="166"/>
      <c r="M50" s="166"/>
      <c r="N50" s="166"/>
      <c r="O50" s="166"/>
      <c r="P50" s="166"/>
      <c r="Q50" s="166"/>
      <c r="R50" s="165"/>
      <c r="S50" s="165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</row>
    <row r="51" spans="2:32" s="167" customFormat="1" ht="20.100000000000001" customHeight="1" x14ac:dyDescent="0.25">
      <c r="B51" s="165"/>
      <c r="C51" s="165"/>
      <c r="D51" s="165"/>
      <c r="E51" s="166"/>
      <c r="F51" s="166"/>
      <c r="G51" s="166"/>
      <c r="H51" s="166"/>
      <c r="I51" s="165"/>
      <c r="J51" s="165"/>
      <c r="K51" s="166"/>
      <c r="L51" s="166"/>
      <c r="M51" s="166"/>
      <c r="N51" s="166"/>
      <c r="O51" s="166"/>
      <c r="P51" s="166"/>
      <c r="Q51" s="166"/>
      <c r="R51" s="165"/>
      <c r="S51" s="168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</row>
    <row r="54" spans="2:32" ht="15" customHeight="1" x14ac:dyDescent="0.25">
      <c r="AA54" s="18"/>
      <c r="AB54" s="18"/>
      <c r="AC54" s="18"/>
      <c r="AD54" s="18"/>
      <c r="AE54" s="18"/>
    </row>
    <row r="55" spans="2:32" ht="15" customHeight="1" x14ac:dyDescent="0.25">
      <c r="AA55" s="18"/>
      <c r="AB55" s="169"/>
      <c r="AC55" s="169"/>
      <c r="AD55" s="18"/>
      <c r="AE55" s="18"/>
    </row>
    <row r="56" spans="2:32" ht="15" customHeight="1" x14ac:dyDescent="0.25">
      <c r="AA56" s="18"/>
      <c r="AB56" s="170"/>
      <c r="AC56" s="170"/>
      <c r="AD56" s="18"/>
      <c r="AE56" s="18"/>
    </row>
    <row r="57" spans="2:32" ht="15" customHeight="1" x14ac:dyDescent="0.25">
      <c r="AA57" s="18"/>
      <c r="AB57" s="171"/>
      <c r="AC57" s="171"/>
      <c r="AD57" s="18"/>
      <c r="AE57" s="18"/>
    </row>
    <row r="58" spans="2:32" ht="15" customHeight="1" x14ac:dyDescent="0.25">
      <c r="AA58" s="18"/>
      <c r="AB58" s="18"/>
      <c r="AC58" s="18"/>
      <c r="AD58" s="18"/>
      <c r="AE58" s="18"/>
    </row>
    <row r="154" spans="4:4" ht="15" hidden="1" customHeight="1" x14ac:dyDescent="0.25"/>
    <row r="155" spans="4:4" ht="15" hidden="1" customHeight="1" x14ac:dyDescent="0.25">
      <c r="D155" s="6" t="s">
        <v>58</v>
      </c>
    </row>
    <row r="156" spans="4:4" ht="15" hidden="1" customHeight="1" x14ac:dyDescent="0.25">
      <c r="D156" s="6" t="s">
        <v>101</v>
      </c>
    </row>
    <row r="157" spans="4:4" ht="15" hidden="1" customHeight="1" x14ac:dyDescent="0.25">
      <c r="D157" s="6" t="s">
        <v>106</v>
      </c>
    </row>
    <row r="158" spans="4:4" ht="15" hidden="1" customHeight="1" x14ac:dyDescent="0.25">
      <c r="D158" s="6" t="s">
        <v>74</v>
      </c>
    </row>
    <row r="159" spans="4:4" ht="15" hidden="1" customHeight="1" x14ac:dyDescent="0.25">
      <c r="D159" s="6" t="s">
        <v>90</v>
      </c>
    </row>
    <row r="160" spans="4:4" ht="15" hidden="1" customHeight="1" x14ac:dyDescent="0.25">
      <c r="D160" s="6" t="s">
        <v>107</v>
      </c>
    </row>
    <row r="161" spans="4:4" ht="15" hidden="1" customHeight="1" x14ac:dyDescent="0.25">
      <c r="D161" s="6" t="s">
        <v>108</v>
      </c>
    </row>
    <row r="162" spans="4:4" ht="15" hidden="1" customHeight="1" x14ac:dyDescent="0.25">
      <c r="D162" s="6" t="s">
        <v>109</v>
      </c>
    </row>
    <row r="163" spans="4:4" ht="15" hidden="1" customHeight="1" x14ac:dyDescent="0.25"/>
  </sheetData>
  <sheetProtection formatCells="0" formatColumns="0" formatRows="0" insertColumns="0" insertRows="0" insertHyperlinks="0" deleteColumns="0" deleteRows="0" sort="0" autoFilter="0" pivotTables="0"/>
  <mergeCells count="232">
    <mergeCell ref="AB55:AC55"/>
    <mergeCell ref="AB56:AC56"/>
    <mergeCell ref="AB57:AC57"/>
    <mergeCell ref="B51:D51"/>
    <mergeCell ref="E51:H51"/>
    <mergeCell ref="I51:J51"/>
    <mergeCell ref="K51:Q51"/>
    <mergeCell ref="R51:S51"/>
    <mergeCell ref="T51:AF51"/>
    <mergeCell ref="AD45:AF45"/>
    <mergeCell ref="AD46:AF46"/>
    <mergeCell ref="AD47:AF47"/>
    <mergeCell ref="B50:D50"/>
    <mergeCell ref="E50:H50"/>
    <mergeCell ref="I50:J50"/>
    <mergeCell ref="K50:Q50"/>
    <mergeCell ref="R50:S50"/>
    <mergeCell ref="T50:AF50"/>
    <mergeCell ref="Z42:Z43"/>
    <mergeCell ref="AA42:AA43"/>
    <mergeCell ref="AC42:AC43"/>
    <mergeCell ref="AD42:AD43"/>
    <mergeCell ref="AE42:AE43"/>
    <mergeCell ref="AF42:AF43"/>
    <mergeCell ref="H42:H43"/>
    <mergeCell ref="I42:I43"/>
    <mergeCell ref="J42:J43"/>
    <mergeCell ref="K42:K43"/>
    <mergeCell ref="L42:L43"/>
    <mergeCell ref="M42:M43"/>
    <mergeCell ref="B42:B43"/>
    <mergeCell ref="C42:C43"/>
    <mergeCell ref="D42:D43"/>
    <mergeCell ref="E42:E43"/>
    <mergeCell ref="F42:F43"/>
    <mergeCell ref="G42:G43"/>
    <mergeCell ref="Z40:Z41"/>
    <mergeCell ref="AA40:AA41"/>
    <mergeCell ref="AC40:AC41"/>
    <mergeCell ref="AD40:AD41"/>
    <mergeCell ref="AE40:AE41"/>
    <mergeCell ref="AF40:AF41"/>
    <mergeCell ref="H40:H41"/>
    <mergeCell ref="I40:I41"/>
    <mergeCell ref="J40:J41"/>
    <mergeCell ref="K40:K41"/>
    <mergeCell ref="L40:L41"/>
    <mergeCell ref="M40:M41"/>
    <mergeCell ref="B40:B41"/>
    <mergeCell ref="C40:C41"/>
    <mergeCell ref="D40:D41"/>
    <mergeCell ref="E40:E41"/>
    <mergeCell ref="F40:F41"/>
    <mergeCell ref="G40:G41"/>
    <mergeCell ref="Z38:Z39"/>
    <mergeCell ref="AA38:AA39"/>
    <mergeCell ref="AC38:AC39"/>
    <mergeCell ref="AD38:AD39"/>
    <mergeCell ref="AE38:AE39"/>
    <mergeCell ref="AF38:AF39"/>
    <mergeCell ref="H38:H39"/>
    <mergeCell ref="I38:I39"/>
    <mergeCell ref="J38:J39"/>
    <mergeCell ref="K38:K39"/>
    <mergeCell ref="L38:L39"/>
    <mergeCell ref="M38:M39"/>
    <mergeCell ref="B38:B39"/>
    <mergeCell ref="C38:C39"/>
    <mergeCell ref="D38:D39"/>
    <mergeCell ref="E38:E39"/>
    <mergeCell ref="F38:F39"/>
    <mergeCell ref="G38:G39"/>
    <mergeCell ref="Z36:Z37"/>
    <mergeCell ref="AA36:AA37"/>
    <mergeCell ref="AC36:AC37"/>
    <mergeCell ref="AD36:AD37"/>
    <mergeCell ref="AE36:AE37"/>
    <mergeCell ref="AF36:AF37"/>
    <mergeCell ref="H36:H37"/>
    <mergeCell ref="I36:I37"/>
    <mergeCell ref="J36:J37"/>
    <mergeCell ref="K36:K37"/>
    <mergeCell ref="L36:L37"/>
    <mergeCell ref="M36:M37"/>
    <mergeCell ref="B36:B37"/>
    <mergeCell ref="C36:C37"/>
    <mergeCell ref="D36:D37"/>
    <mergeCell ref="E36:E37"/>
    <mergeCell ref="F36:F37"/>
    <mergeCell ref="G36:G37"/>
    <mergeCell ref="Z34:Z35"/>
    <mergeCell ref="AA34:AA35"/>
    <mergeCell ref="AC34:AC35"/>
    <mergeCell ref="AD34:AD35"/>
    <mergeCell ref="AE34:AE35"/>
    <mergeCell ref="AF34:AF35"/>
    <mergeCell ref="H34:H35"/>
    <mergeCell ref="I34:I35"/>
    <mergeCell ref="J34:J35"/>
    <mergeCell ref="K34:K35"/>
    <mergeCell ref="L34:L35"/>
    <mergeCell ref="M34:M35"/>
    <mergeCell ref="B34:B35"/>
    <mergeCell ref="C34:C35"/>
    <mergeCell ref="D34:D35"/>
    <mergeCell ref="E34:E35"/>
    <mergeCell ref="F34:F35"/>
    <mergeCell ref="G34:G35"/>
    <mergeCell ref="Z32:Z33"/>
    <mergeCell ref="AA32:AA33"/>
    <mergeCell ref="AC32:AC33"/>
    <mergeCell ref="AD32:AD33"/>
    <mergeCell ref="AE32:AE33"/>
    <mergeCell ref="AF32:AF33"/>
    <mergeCell ref="H32:H33"/>
    <mergeCell ref="I32:I33"/>
    <mergeCell ref="J32:J33"/>
    <mergeCell ref="K32:K33"/>
    <mergeCell ref="L32:L33"/>
    <mergeCell ref="M32:M33"/>
    <mergeCell ref="B32:B33"/>
    <mergeCell ref="C32:C33"/>
    <mergeCell ref="D32:D33"/>
    <mergeCell ref="E32:E33"/>
    <mergeCell ref="F32:F33"/>
    <mergeCell ref="G32:G33"/>
    <mergeCell ref="Z30:Z31"/>
    <mergeCell ref="AA30:AA31"/>
    <mergeCell ref="AC30:AC31"/>
    <mergeCell ref="AD30:AD31"/>
    <mergeCell ref="AE30:AE31"/>
    <mergeCell ref="AF30:AF31"/>
    <mergeCell ref="H30:H31"/>
    <mergeCell ref="I30:I31"/>
    <mergeCell ref="J30:J31"/>
    <mergeCell ref="K30:K31"/>
    <mergeCell ref="L30:L31"/>
    <mergeCell ref="M30:M31"/>
    <mergeCell ref="AC28:AC29"/>
    <mergeCell ref="AD28:AD29"/>
    <mergeCell ref="AE28:AE29"/>
    <mergeCell ref="AF28:AF29"/>
    <mergeCell ref="B30:B31"/>
    <mergeCell ref="C30:C31"/>
    <mergeCell ref="D30:D31"/>
    <mergeCell ref="E30:E31"/>
    <mergeCell ref="F30:F31"/>
    <mergeCell ref="G30:G31"/>
    <mergeCell ref="J28:J29"/>
    <mergeCell ref="K28:K29"/>
    <mergeCell ref="L28:L29"/>
    <mergeCell ref="M28:M29"/>
    <mergeCell ref="Z28:Z29"/>
    <mergeCell ref="AA28:AA29"/>
    <mergeCell ref="Z26:Z27"/>
    <mergeCell ref="AA26:AA27"/>
    <mergeCell ref="B28:B29"/>
    <mergeCell ref="C28:C29"/>
    <mergeCell ref="D28:D29"/>
    <mergeCell ref="E28:E29"/>
    <mergeCell ref="F28:F29"/>
    <mergeCell ref="G28:G29"/>
    <mergeCell ref="H28:H29"/>
    <mergeCell ref="I28:I29"/>
    <mergeCell ref="H26:H27"/>
    <mergeCell ref="I26:I27"/>
    <mergeCell ref="J26:J27"/>
    <mergeCell ref="K26:K27"/>
    <mergeCell ref="L26:L27"/>
    <mergeCell ref="M26:M27"/>
    <mergeCell ref="B26:B27"/>
    <mergeCell ref="C26:C27"/>
    <mergeCell ref="D26:D27"/>
    <mergeCell ref="E26:E27"/>
    <mergeCell ref="F26:F27"/>
    <mergeCell ref="G26:G27"/>
    <mergeCell ref="AA23:AA24"/>
    <mergeCell ref="AB23:AB24"/>
    <mergeCell ref="AC23:AC24"/>
    <mergeCell ref="AD23:AD24"/>
    <mergeCell ref="AE23:AE24"/>
    <mergeCell ref="AF23:AF24"/>
    <mergeCell ref="P23:Q23"/>
    <mergeCell ref="R23:T23"/>
    <mergeCell ref="U23:W23"/>
    <mergeCell ref="X23:X24"/>
    <mergeCell ref="Y23:Y24"/>
    <mergeCell ref="Z23:Z24"/>
    <mergeCell ref="J23:J24"/>
    <mergeCell ref="K23:K24"/>
    <mergeCell ref="L23:L24"/>
    <mergeCell ref="M23:M24"/>
    <mergeCell ref="N23:N24"/>
    <mergeCell ref="O23:O24"/>
    <mergeCell ref="B22:M22"/>
    <mergeCell ref="N22:AF22"/>
    <mergeCell ref="B23:B24"/>
    <mergeCell ref="C23:C24"/>
    <mergeCell ref="D23:D24"/>
    <mergeCell ref="E23:E24"/>
    <mergeCell ref="F23:F24"/>
    <mergeCell ref="G23:G24"/>
    <mergeCell ref="H23:H24"/>
    <mergeCell ref="I23:I24"/>
    <mergeCell ref="B20:D20"/>
    <mergeCell ref="E20:H20"/>
    <mergeCell ref="Q20:S20"/>
    <mergeCell ref="T20:Y20"/>
    <mergeCell ref="Z20:AA20"/>
    <mergeCell ref="AB20:AF20"/>
    <mergeCell ref="AB18:AF18"/>
    <mergeCell ref="B19:D19"/>
    <mergeCell ref="E19:H19"/>
    <mergeCell ref="Q19:S19"/>
    <mergeCell ref="T19:Y19"/>
    <mergeCell ref="Z19:AA19"/>
    <mergeCell ref="AB19:AF19"/>
    <mergeCell ref="E17:H17"/>
    <mergeCell ref="B18:D18"/>
    <mergeCell ref="E18:H18"/>
    <mergeCell ref="Q18:S18"/>
    <mergeCell ref="T18:Y18"/>
    <mergeCell ref="Z18:AA18"/>
    <mergeCell ref="B3:E13"/>
    <mergeCell ref="F3:Z13"/>
    <mergeCell ref="AA3:AF13"/>
    <mergeCell ref="B14:D14"/>
    <mergeCell ref="AB14:AE14"/>
    <mergeCell ref="B16:D16"/>
    <mergeCell ref="E16:H16"/>
    <mergeCell ref="Q16:S16"/>
    <mergeCell ref="V16:AF16"/>
  </mergeCells>
  <conditionalFormatting sqref="I25">
    <cfRule type="cellIs" dxfId="265" priority="262" operator="equal">
      <formula>"Muy Alta"</formula>
    </cfRule>
    <cfRule type="cellIs" dxfId="264" priority="263" operator="equal">
      <formula>"Alta"</formula>
    </cfRule>
  </conditionalFormatting>
  <conditionalFormatting sqref="K25">
    <cfRule type="cellIs" dxfId="263" priority="257" operator="equal">
      <formula>"Catastrófico"</formula>
    </cfRule>
    <cfRule type="cellIs" dxfId="262" priority="258" operator="equal">
      <formula>"Mayor"</formula>
    </cfRule>
    <cfRule type="cellIs" dxfId="261" priority="259" operator="equal">
      <formula>"Moderado"</formula>
    </cfRule>
    <cfRule type="cellIs" dxfId="260" priority="260" operator="equal">
      <formula>"Menor"</formula>
    </cfRule>
    <cfRule type="cellIs" dxfId="259" priority="261" operator="equal">
      <formula>"Leve"</formula>
    </cfRule>
  </conditionalFormatting>
  <conditionalFormatting sqref="M25">
    <cfRule type="cellIs" dxfId="258" priority="253" operator="equal">
      <formula>"Extremo"</formula>
    </cfRule>
    <cfRule type="cellIs" dxfId="257" priority="254" operator="equal">
      <formula>"Alto"</formula>
    </cfRule>
    <cfRule type="cellIs" dxfId="256" priority="255" operator="equal">
      <formula>"Moderado"</formula>
    </cfRule>
    <cfRule type="cellIs" dxfId="255" priority="256" operator="equal">
      <formula>"Bajo"</formula>
    </cfRule>
  </conditionalFormatting>
  <conditionalFormatting sqref="I34">
    <cfRule type="cellIs" dxfId="254" priority="141" operator="equal">
      <formula>"Muy Alta"</formula>
    </cfRule>
    <cfRule type="cellIs" dxfId="253" priority="142" operator="equal">
      <formula>"Alta"</formula>
    </cfRule>
  </conditionalFormatting>
  <conditionalFormatting sqref="K34">
    <cfRule type="cellIs" dxfId="252" priority="136" operator="equal">
      <formula>"Catastrófico"</formula>
    </cfRule>
    <cfRule type="cellIs" dxfId="251" priority="137" operator="equal">
      <formula>"Mayor"</formula>
    </cfRule>
    <cfRule type="cellIs" dxfId="250" priority="138" operator="equal">
      <formula>"Moderado"</formula>
    </cfRule>
    <cfRule type="cellIs" dxfId="249" priority="139" operator="equal">
      <formula>"Menor"</formula>
    </cfRule>
    <cfRule type="cellIs" dxfId="248" priority="140" operator="equal">
      <formula>"Leve"</formula>
    </cfRule>
  </conditionalFormatting>
  <conditionalFormatting sqref="M34">
    <cfRule type="cellIs" dxfId="247" priority="132" operator="equal">
      <formula>"Extremo"</formula>
    </cfRule>
    <cfRule type="cellIs" dxfId="246" priority="133" operator="equal">
      <formula>"Alto"</formula>
    </cfRule>
    <cfRule type="cellIs" dxfId="245" priority="134" operator="equal">
      <formula>"Moderado"</formula>
    </cfRule>
    <cfRule type="cellIs" dxfId="244" priority="135" operator="equal">
      <formula>"Bajo"</formula>
    </cfRule>
  </conditionalFormatting>
  <conditionalFormatting sqref="Z32">
    <cfRule type="cellIs" dxfId="243" priority="155" operator="equal">
      <formula>"Muy Alta"</formula>
    </cfRule>
    <cfRule type="cellIs" dxfId="242" priority="156" operator="equal">
      <formula>"Alta"</formula>
    </cfRule>
  </conditionalFormatting>
  <conditionalFormatting sqref="AC32">
    <cfRule type="cellIs" dxfId="241" priority="150" operator="equal">
      <formula>"Catastrófico"</formula>
    </cfRule>
    <cfRule type="cellIs" dxfId="240" priority="151" operator="equal">
      <formula>"Mayor"</formula>
    </cfRule>
    <cfRule type="cellIs" dxfId="239" priority="152" operator="equal">
      <formula>"Moderado"</formula>
    </cfRule>
    <cfRule type="cellIs" dxfId="238" priority="153" operator="equal">
      <formula>"Menor"</formula>
    </cfRule>
    <cfRule type="cellIs" dxfId="237" priority="154" operator="equal">
      <formula>"Leve"</formula>
    </cfRule>
  </conditionalFormatting>
  <conditionalFormatting sqref="AE32">
    <cfRule type="cellIs" dxfId="236" priority="146" operator="equal">
      <formula>"Extremo"</formula>
    </cfRule>
    <cfRule type="cellIs" dxfId="235" priority="147" operator="equal">
      <formula>"Alto"</formula>
    </cfRule>
    <cfRule type="cellIs" dxfId="234" priority="148" operator="equal">
      <formula>"Moderado"</formula>
    </cfRule>
    <cfRule type="cellIs" dxfId="233" priority="149" operator="equal">
      <formula>"Bajo"</formula>
    </cfRule>
  </conditionalFormatting>
  <conditionalFormatting sqref="I32">
    <cfRule type="cellIs" dxfId="232" priority="169" operator="equal">
      <formula>"Muy Alta"</formula>
    </cfRule>
    <cfRule type="cellIs" dxfId="231" priority="170" operator="equal">
      <formula>"Alta"</formula>
    </cfRule>
  </conditionalFormatting>
  <conditionalFormatting sqref="K32">
    <cfRule type="cellIs" dxfId="230" priority="164" operator="equal">
      <formula>"Catastrófico"</formula>
    </cfRule>
    <cfRule type="cellIs" dxfId="229" priority="165" operator="equal">
      <formula>"Mayor"</formula>
    </cfRule>
    <cfRule type="cellIs" dxfId="228" priority="166" operator="equal">
      <formula>"Moderado"</formula>
    </cfRule>
    <cfRule type="cellIs" dxfId="227" priority="167" operator="equal">
      <formula>"Menor"</formula>
    </cfRule>
    <cfRule type="cellIs" dxfId="226" priority="168" operator="equal">
      <formula>"Leve"</formula>
    </cfRule>
  </conditionalFormatting>
  <conditionalFormatting sqref="M32">
    <cfRule type="cellIs" dxfId="225" priority="160" operator="equal">
      <formula>"Extremo"</formula>
    </cfRule>
    <cfRule type="cellIs" dxfId="224" priority="161" operator="equal">
      <formula>"Alto"</formula>
    </cfRule>
    <cfRule type="cellIs" dxfId="223" priority="162" operator="equal">
      <formula>"Moderado"</formula>
    </cfRule>
    <cfRule type="cellIs" dxfId="222" priority="163" operator="equal">
      <formula>"Bajo"</formula>
    </cfRule>
  </conditionalFormatting>
  <conditionalFormatting sqref="Z30">
    <cfRule type="cellIs" dxfId="221" priority="183" operator="equal">
      <formula>"Muy Alta"</formula>
    </cfRule>
    <cfRule type="cellIs" dxfId="220" priority="184" operator="equal">
      <formula>"Alta"</formula>
    </cfRule>
  </conditionalFormatting>
  <conditionalFormatting sqref="AC30">
    <cfRule type="cellIs" dxfId="219" priority="178" operator="equal">
      <formula>"Catastrófico"</formula>
    </cfRule>
    <cfRule type="cellIs" dxfId="218" priority="179" operator="equal">
      <formula>"Mayor"</formula>
    </cfRule>
    <cfRule type="cellIs" dxfId="217" priority="180" operator="equal">
      <formula>"Moderado"</formula>
    </cfRule>
    <cfRule type="cellIs" dxfId="216" priority="181" operator="equal">
      <formula>"Menor"</formula>
    </cfRule>
    <cfRule type="cellIs" dxfId="215" priority="182" operator="equal">
      <formula>"Leve"</formula>
    </cfRule>
  </conditionalFormatting>
  <conditionalFormatting sqref="AE30">
    <cfRule type="cellIs" dxfId="214" priority="174" operator="equal">
      <formula>"Extremo"</formula>
    </cfRule>
    <cfRule type="cellIs" dxfId="213" priority="175" operator="equal">
      <formula>"Alto"</formula>
    </cfRule>
    <cfRule type="cellIs" dxfId="212" priority="176" operator="equal">
      <formula>"Moderado"</formula>
    </cfRule>
    <cfRule type="cellIs" dxfId="211" priority="177" operator="equal">
      <formula>"Bajo"</formula>
    </cfRule>
  </conditionalFormatting>
  <conditionalFormatting sqref="I30">
    <cfRule type="cellIs" dxfId="210" priority="197" operator="equal">
      <formula>"Muy Alta"</formula>
    </cfRule>
    <cfRule type="cellIs" dxfId="209" priority="198" operator="equal">
      <formula>"Alta"</formula>
    </cfRule>
  </conditionalFormatting>
  <conditionalFormatting sqref="K30">
    <cfRule type="cellIs" dxfId="208" priority="192" operator="equal">
      <formula>"Catastrófico"</formula>
    </cfRule>
    <cfRule type="cellIs" dxfId="207" priority="193" operator="equal">
      <formula>"Mayor"</formula>
    </cfRule>
    <cfRule type="cellIs" dxfId="206" priority="194" operator="equal">
      <formula>"Moderado"</formula>
    </cfRule>
    <cfRule type="cellIs" dxfId="205" priority="195" operator="equal">
      <formula>"Menor"</formula>
    </cfRule>
    <cfRule type="cellIs" dxfId="204" priority="196" operator="equal">
      <formula>"Leve"</formula>
    </cfRule>
  </conditionalFormatting>
  <conditionalFormatting sqref="M30">
    <cfRule type="cellIs" dxfId="203" priority="188" operator="equal">
      <formula>"Extremo"</formula>
    </cfRule>
    <cfRule type="cellIs" dxfId="202" priority="189" operator="equal">
      <formula>"Alto"</formula>
    </cfRule>
    <cfRule type="cellIs" dxfId="201" priority="190" operator="equal">
      <formula>"Moderado"</formula>
    </cfRule>
    <cfRule type="cellIs" dxfId="200" priority="191" operator="equal">
      <formula>"Bajo"</formula>
    </cfRule>
  </conditionalFormatting>
  <conditionalFormatting sqref="Z28">
    <cfRule type="cellIs" dxfId="199" priority="211" operator="equal">
      <formula>"Muy Alta"</formula>
    </cfRule>
    <cfRule type="cellIs" dxfId="198" priority="212" operator="equal">
      <formula>"Alta"</formula>
    </cfRule>
  </conditionalFormatting>
  <conditionalFormatting sqref="AC28">
    <cfRule type="cellIs" dxfId="197" priority="206" operator="equal">
      <formula>"Catastrófico"</formula>
    </cfRule>
    <cfRule type="cellIs" dxfId="196" priority="207" operator="equal">
      <formula>"Mayor"</formula>
    </cfRule>
    <cfRule type="cellIs" dxfId="195" priority="208" operator="equal">
      <formula>"Moderado"</formula>
    </cfRule>
    <cfRule type="cellIs" dxfId="194" priority="209" operator="equal">
      <formula>"Menor"</formula>
    </cfRule>
    <cfRule type="cellIs" dxfId="193" priority="210" operator="equal">
      <formula>"Leve"</formula>
    </cfRule>
  </conditionalFormatting>
  <conditionalFormatting sqref="AE28">
    <cfRule type="cellIs" dxfId="192" priority="202" operator="equal">
      <formula>"Extremo"</formula>
    </cfRule>
    <cfRule type="cellIs" dxfId="191" priority="203" operator="equal">
      <formula>"Alto"</formula>
    </cfRule>
    <cfRule type="cellIs" dxfId="190" priority="204" operator="equal">
      <formula>"Moderado"</formula>
    </cfRule>
    <cfRule type="cellIs" dxfId="189" priority="205" operator="equal">
      <formula>"Bajo"</formula>
    </cfRule>
  </conditionalFormatting>
  <conditionalFormatting sqref="I28">
    <cfRule type="cellIs" dxfId="188" priority="220" operator="equal">
      <formula>"Muy Alta"</formula>
    </cfRule>
    <cfRule type="cellIs" dxfId="187" priority="221" operator="equal">
      <formula>"Alta"</formula>
    </cfRule>
  </conditionalFormatting>
  <conditionalFormatting sqref="M28">
    <cfRule type="cellIs" dxfId="186" priority="216" operator="equal">
      <formula>"Extremo"</formula>
    </cfRule>
    <cfRule type="cellIs" dxfId="185" priority="217" operator="equal">
      <formula>"Alto"</formula>
    </cfRule>
    <cfRule type="cellIs" dxfId="184" priority="218" operator="equal">
      <formula>"Moderado"</formula>
    </cfRule>
    <cfRule type="cellIs" dxfId="183" priority="219" operator="equal">
      <formula>"Bajo"</formula>
    </cfRule>
  </conditionalFormatting>
  <conditionalFormatting sqref="Z25:Z26">
    <cfRule type="cellIs" dxfId="182" priority="234" operator="equal">
      <formula>"Muy Alta"</formula>
    </cfRule>
    <cfRule type="cellIs" dxfId="181" priority="235" operator="equal">
      <formula>"Alta"</formula>
    </cfRule>
  </conditionalFormatting>
  <conditionalFormatting sqref="AC25:AC27">
    <cfRule type="cellIs" dxfId="180" priority="229" operator="equal">
      <formula>"Catastrófico"</formula>
    </cfRule>
    <cfRule type="cellIs" dxfId="179" priority="230" operator="equal">
      <formula>"Mayor"</formula>
    </cfRule>
    <cfRule type="cellIs" dxfId="178" priority="231" operator="equal">
      <formula>"Moderado"</formula>
    </cfRule>
    <cfRule type="cellIs" dxfId="177" priority="232" operator="equal">
      <formula>"Menor"</formula>
    </cfRule>
    <cfRule type="cellIs" dxfId="176" priority="233" operator="equal">
      <formula>"Leve"</formula>
    </cfRule>
  </conditionalFormatting>
  <conditionalFormatting sqref="AE25:AE27">
    <cfRule type="cellIs" dxfId="175" priority="225" operator="equal">
      <formula>"Extremo"</formula>
    </cfRule>
    <cfRule type="cellIs" dxfId="174" priority="226" operator="equal">
      <formula>"Alto"</formula>
    </cfRule>
    <cfRule type="cellIs" dxfId="173" priority="227" operator="equal">
      <formula>"Moderado"</formula>
    </cfRule>
    <cfRule type="cellIs" dxfId="172" priority="228" operator="equal">
      <formula>"Bajo"</formula>
    </cfRule>
  </conditionalFormatting>
  <conditionalFormatting sqref="I26">
    <cfRule type="cellIs" dxfId="171" priority="248" operator="equal">
      <formula>"Muy Alta"</formula>
    </cfRule>
    <cfRule type="cellIs" dxfId="170" priority="249" operator="equal">
      <formula>"Alta"</formula>
    </cfRule>
  </conditionalFormatting>
  <conditionalFormatting sqref="K26">
    <cfRule type="cellIs" dxfId="169" priority="243" operator="equal">
      <formula>"Catastrófico"</formula>
    </cfRule>
    <cfRule type="cellIs" dxfId="168" priority="244" operator="equal">
      <formula>"Mayor"</formula>
    </cfRule>
    <cfRule type="cellIs" dxfId="167" priority="245" operator="equal">
      <formula>"Moderado"</formula>
    </cfRule>
    <cfRule type="cellIs" dxfId="166" priority="246" operator="equal">
      <formula>"Menor"</formula>
    </cfRule>
    <cfRule type="cellIs" dxfId="165" priority="247" operator="equal">
      <formula>"Leve"</formula>
    </cfRule>
  </conditionalFormatting>
  <conditionalFormatting sqref="M26">
    <cfRule type="cellIs" dxfId="164" priority="239" operator="equal">
      <formula>"Extremo"</formula>
    </cfRule>
    <cfRule type="cellIs" dxfId="163" priority="240" operator="equal">
      <formula>"Alto"</formula>
    </cfRule>
    <cfRule type="cellIs" dxfId="162" priority="241" operator="equal">
      <formula>"Moderado"</formula>
    </cfRule>
    <cfRule type="cellIs" dxfId="161" priority="242" operator="equal">
      <formula>"Bajo"</formula>
    </cfRule>
  </conditionalFormatting>
  <conditionalFormatting sqref="Z34">
    <cfRule type="cellIs" dxfId="160" priority="127" operator="equal">
      <formula>"Muy Alta"</formula>
    </cfRule>
    <cfRule type="cellIs" dxfId="159" priority="128" operator="equal">
      <formula>"Alta"</formula>
    </cfRule>
  </conditionalFormatting>
  <conditionalFormatting sqref="AC34">
    <cfRule type="cellIs" dxfId="158" priority="122" operator="equal">
      <formula>"Catastrófico"</formula>
    </cfRule>
    <cfRule type="cellIs" dxfId="157" priority="123" operator="equal">
      <formula>"Mayor"</formula>
    </cfRule>
    <cfRule type="cellIs" dxfId="156" priority="124" operator="equal">
      <formula>"Moderado"</formula>
    </cfRule>
    <cfRule type="cellIs" dxfId="155" priority="125" operator="equal">
      <formula>"Menor"</formula>
    </cfRule>
    <cfRule type="cellIs" dxfId="154" priority="126" operator="equal">
      <formula>"Leve"</formula>
    </cfRule>
  </conditionalFormatting>
  <conditionalFormatting sqref="AE34">
    <cfRule type="cellIs" dxfId="153" priority="118" operator="equal">
      <formula>"Extremo"</formula>
    </cfRule>
    <cfRule type="cellIs" dxfId="152" priority="119" operator="equal">
      <formula>"Alto"</formula>
    </cfRule>
    <cfRule type="cellIs" dxfId="151" priority="120" operator="equal">
      <formula>"Moderado"</formula>
    </cfRule>
    <cfRule type="cellIs" dxfId="150" priority="121" operator="equal">
      <formula>"Bajo"</formula>
    </cfRule>
  </conditionalFormatting>
  <conditionalFormatting sqref="I36">
    <cfRule type="cellIs" dxfId="149" priority="113" operator="equal">
      <formula>"Muy Alta"</formula>
    </cfRule>
    <cfRule type="cellIs" dxfId="148" priority="114" operator="equal">
      <formula>"Alta"</formula>
    </cfRule>
  </conditionalFormatting>
  <conditionalFormatting sqref="K36">
    <cfRule type="cellIs" dxfId="147" priority="108" operator="equal">
      <formula>"Catastrófico"</formula>
    </cfRule>
    <cfRule type="cellIs" dxfId="146" priority="109" operator="equal">
      <formula>"Mayor"</formula>
    </cfRule>
    <cfRule type="cellIs" dxfId="145" priority="110" operator="equal">
      <formula>"Moderado"</formula>
    </cfRule>
    <cfRule type="cellIs" dxfId="144" priority="111" operator="equal">
      <formula>"Menor"</formula>
    </cfRule>
    <cfRule type="cellIs" dxfId="143" priority="112" operator="equal">
      <formula>"Leve"</formula>
    </cfRule>
  </conditionalFormatting>
  <conditionalFormatting sqref="M36">
    <cfRule type="cellIs" dxfId="142" priority="104" operator="equal">
      <formula>"Extremo"</formula>
    </cfRule>
    <cfRule type="cellIs" dxfId="141" priority="105" operator="equal">
      <formula>"Alto"</formula>
    </cfRule>
    <cfRule type="cellIs" dxfId="140" priority="106" operator="equal">
      <formula>"Moderado"</formula>
    </cfRule>
    <cfRule type="cellIs" dxfId="139" priority="107" operator="equal">
      <formula>"Bajo"</formula>
    </cfRule>
  </conditionalFormatting>
  <conditionalFormatting sqref="Z36">
    <cfRule type="cellIs" dxfId="138" priority="99" operator="equal">
      <formula>"Muy Alta"</formula>
    </cfRule>
    <cfRule type="cellIs" dxfId="137" priority="100" operator="equal">
      <formula>"Alta"</formula>
    </cfRule>
  </conditionalFormatting>
  <conditionalFormatting sqref="AC36">
    <cfRule type="cellIs" dxfId="136" priority="94" operator="equal">
      <formula>"Catastrófico"</formula>
    </cfRule>
    <cfRule type="cellIs" dxfId="135" priority="95" operator="equal">
      <formula>"Mayor"</formula>
    </cfRule>
    <cfRule type="cellIs" dxfId="134" priority="96" operator="equal">
      <formula>"Moderado"</formula>
    </cfRule>
    <cfRule type="cellIs" dxfId="133" priority="97" operator="equal">
      <formula>"Menor"</formula>
    </cfRule>
    <cfRule type="cellIs" dxfId="132" priority="98" operator="equal">
      <formula>"Leve"</formula>
    </cfRule>
  </conditionalFormatting>
  <conditionalFormatting sqref="AE36">
    <cfRule type="cellIs" dxfId="131" priority="90" operator="equal">
      <formula>"Extremo"</formula>
    </cfRule>
    <cfRule type="cellIs" dxfId="130" priority="91" operator="equal">
      <formula>"Alto"</formula>
    </cfRule>
    <cfRule type="cellIs" dxfId="129" priority="92" operator="equal">
      <formula>"Moderado"</formula>
    </cfRule>
    <cfRule type="cellIs" dxfId="128" priority="93" operator="equal">
      <formula>"Bajo"</formula>
    </cfRule>
  </conditionalFormatting>
  <conditionalFormatting sqref="I38">
    <cfRule type="cellIs" dxfId="127" priority="85" operator="equal">
      <formula>"Muy Alta"</formula>
    </cfRule>
    <cfRule type="cellIs" dxfId="126" priority="86" operator="equal">
      <formula>"Alta"</formula>
    </cfRule>
  </conditionalFormatting>
  <conditionalFormatting sqref="K38">
    <cfRule type="cellIs" dxfId="125" priority="80" operator="equal">
      <formula>"Catastrófico"</formula>
    </cfRule>
    <cfRule type="cellIs" dxfId="124" priority="81" operator="equal">
      <formula>"Mayor"</formula>
    </cfRule>
    <cfRule type="cellIs" dxfId="123" priority="82" operator="equal">
      <formula>"Moderado"</formula>
    </cfRule>
    <cfRule type="cellIs" dxfId="122" priority="83" operator="equal">
      <formula>"Menor"</formula>
    </cfRule>
    <cfRule type="cellIs" dxfId="121" priority="84" operator="equal">
      <formula>"Leve"</formula>
    </cfRule>
  </conditionalFormatting>
  <conditionalFormatting sqref="M38">
    <cfRule type="cellIs" dxfId="120" priority="76" operator="equal">
      <formula>"Extremo"</formula>
    </cfRule>
    <cfRule type="cellIs" dxfId="119" priority="77" operator="equal">
      <formula>"Alto"</formula>
    </cfRule>
    <cfRule type="cellIs" dxfId="118" priority="78" operator="equal">
      <formula>"Moderado"</formula>
    </cfRule>
    <cfRule type="cellIs" dxfId="117" priority="79" operator="equal">
      <formula>"Bajo"</formula>
    </cfRule>
  </conditionalFormatting>
  <conditionalFormatting sqref="Z38">
    <cfRule type="cellIs" dxfId="116" priority="71" operator="equal">
      <formula>"Muy Alta"</formula>
    </cfRule>
    <cfRule type="cellIs" dxfId="115" priority="72" operator="equal">
      <formula>"Alta"</formula>
    </cfRule>
  </conditionalFormatting>
  <conditionalFormatting sqref="AC38">
    <cfRule type="cellIs" dxfId="114" priority="66" operator="equal">
      <formula>"Catastrófico"</formula>
    </cfRule>
    <cfRule type="cellIs" dxfId="113" priority="67" operator="equal">
      <formula>"Mayor"</formula>
    </cfRule>
    <cfRule type="cellIs" dxfId="112" priority="68" operator="equal">
      <formula>"Moderado"</formula>
    </cfRule>
    <cfRule type="cellIs" dxfId="111" priority="69" operator="equal">
      <formula>"Menor"</formula>
    </cfRule>
    <cfRule type="cellIs" dxfId="110" priority="70" operator="equal">
      <formula>"Leve"</formula>
    </cfRule>
  </conditionalFormatting>
  <conditionalFormatting sqref="AE38">
    <cfRule type="cellIs" dxfId="109" priority="62" operator="equal">
      <formula>"Extremo"</formula>
    </cfRule>
    <cfRule type="cellIs" dxfId="108" priority="63" operator="equal">
      <formula>"Alto"</formula>
    </cfRule>
    <cfRule type="cellIs" dxfId="107" priority="64" operator="equal">
      <formula>"Moderado"</formula>
    </cfRule>
    <cfRule type="cellIs" dxfId="106" priority="65" operator="equal">
      <formula>"Bajo"</formula>
    </cfRule>
  </conditionalFormatting>
  <conditionalFormatting sqref="I40">
    <cfRule type="cellIs" dxfId="105" priority="57" operator="equal">
      <formula>"Muy Alta"</formula>
    </cfRule>
    <cfRule type="cellIs" dxfId="104" priority="58" operator="equal">
      <formula>"Alta"</formula>
    </cfRule>
  </conditionalFormatting>
  <conditionalFormatting sqref="K40">
    <cfRule type="cellIs" dxfId="103" priority="52" operator="equal">
      <formula>"Catastrófico"</formula>
    </cfRule>
    <cfRule type="cellIs" dxfId="102" priority="53" operator="equal">
      <formula>"Mayor"</formula>
    </cfRule>
    <cfRule type="cellIs" dxfId="101" priority="54" operator="equal">
      <formula>"Moderado"</formula>
    </cfRule>
    <cfRule type="cellIs" dxfId="100" priority="55" operator="equal">
      <formula>"Menor"</formula>
    </cfRule>
    <cfRule type="cellIs" dxfId="99" priority="56" operator="equal">
      <formula>"Leve"</formula>
    </cfRule>
  </conditionalFormatting>
  <conditionalFormatting sqref="M40">
    <cfRule type="cellIs" dxfId="98" priority="48" operator="equal">
      <formula>"Extremo"</formula>
    </cfRule>
    <cfRule type="cellIs" dxfId="97" priority="49" operator="equal">
      <formula>"Alto"</formula>
    </cfRule>
    <cfRule type="cellIs" dxfId="96" priority="50" operator="equal">
      <formula>"Moderado"</formula>
    </cfRule>
    <cfRule type="cellIs" dxfId="95" priority="51" operator="equal">
      <formula>"Bajo"</formula>
    </cfRule>
  </conditionalFormatting>
  <conditionalFormatting sqref="Z40">
    <cfRule type="cellIs" dxfId="94" priority="43" operator="equal">
      <formula>"Muy Alta"</formula>
    </cfRule>
    <cfRule type="cellIs" dxfId="93" priority="44" operator="equal">
      <formula>"Alta"</formula>
    </cfRule>
  </conditionalFormatting>
  <conditionalFormatting sqref="AC40">
    <cfRule type="cellIs" dxfId="92" priority="38" operator="equal">
      <formula>"Catastrófico"</formula>
    </cfRule>
    <cfRule type="cellIs" dxfId="91" priority="39" operator="equal">
      <formula>"Mayor"</formula>
    </cfRule>
    <cfRule type="cellIs" dxfId="90" priority="40" operator="equal">
      <formula>"Moderado"</formula>
    </cfRule>
    <cfRule type="cellIs" dxfId="89" priority="41" operator="equal">
      <formula>"Menor"</formula>
    </cfRule>
    <cfRule type="cellIs" dxfId="88" priority="42" operator="equal">
      <formula>"Leve"</formula>
    </cfRule>
  </conditionalFormatting>
  <conditionalFormatting sqref="AE40">
    <cfRule type="cellIs" dxfId="87" priority="34" operator="equal">
      <formula>"Extremo"</formula>
    </cfRule>
    <cfRule type="cellIs" dxfId="86" priority="35" operator="equal">
      <formula>"Alto"</formula>
    </cfRule>
    <cfRule type="cellIs" dxfId="85" priority="36" operator="equal">
      <formula>"Moderado"</formula>
    </cfRule>
    <cfRule type="cellIs" dxfId="84" priority="37" operator="equal">
      <formula>"Bajo"</formula>
    </cfRule>
  </conditionalFormatting>
  <conditionalFormatting sqref="I42">
    <cfRule type="cellIs" dxfId="83" priority="29" operator="equal">
      <formula>"Muy Alta"</formula>
    </cfRule>
    <cfRule type="cellIs" dxfId="82" priority="30" operator="equal">
      <formula>"Alta"</formula>
    </cfRule>
  </conditionalFormatting>
  <conditionalFormatting sqref="K42">
    <cfRule type="cellIs" dxfId="81" priority="24" operator="equal">
      <formula>"Catastrófico"</formula>
    </cfRule>
    <cfRule type="cellIs" dxfId="80" priority="25" operator="equal">
      <formula>"Mayor"</formula>
    </cfRule>
    <cfRule type="cellIs" dxfId="79" priority="26" operator="equal">
      <formula>"Moderado"</formula>
    </cfRule>
    <cfRule type="cellIs" dxfId="78" priority="27" operator="equal">
      <formula>"Menor"</formula>
    </cfRule>
    <cfRule type="cellIs" dxfId="77" priority="28" operator="equal">
      <formula>"Leve"</formula>
    </cfRule>
  </conditionalFormatting>
  <conditionalFormatting sqref="M42">
    <cfRule type="cellIs" dxfId="76" priority="20" operator="equal">
      <formula>"Extremo"</formula>
    </cfRule>
    <cfRule type="cellIs" dxfId="75" priority="21" operator="equal">
      <formula>"Alto"</formula>
    </cfRule>
    <cfRule type="cellIs" dxfId="74" priority="22" operator="equal">
      <formula>"Moderado"</formula>
    </cfRule>
    <cfRule type="cellIs" dxfId="73" priority="23" operator="equal">
      <formula>"Bajo"</formula>
    </cfRule>
  </conditionalFormatting>
  <conditionalFormatting sqref="Z42">
    <cfRule type="cellIs" dxfId="72" priority="15" operator="equal">
      <formula>"Muy Alta"</formula>
    </cfRule>
    <cfRule type="cellIs" dxfId="71" priority="16" operator="equal">
      <formula>"Alta"</formula>
    </cfRule>
  </conditionalFormatting>
  <conditionalFormatting sqref="AC42">
    <cfRule type="cellIs" dxfId="70" priority="10" operator="equal">
      <formula>"Catastrófico"</formula>
    </cfRule>
    <cfRule type="cellIs" dxfId="69" priority="11" operator="equal">
      <formula>"Mayor"</formula>
    </cfRule>
    <cfRule type="cellIs" dxfId="68" priority="12" operator="equal">
      <formula>"Moderado"</formula>
    </cfRule>
    <cfRule type="cellIs" dxfId="67" priority="13" operator="equal">
      <formula>"Menor"</formula>
    </cfRule>
    <cfRule type="cellIs" dxfId="66" priority="14" operator="equal">
      <formula>"Leve"</formula>
    </cfRule>
  </conditionalFormatting>
  <conditionalFormatting sqref="AE42">
    <cfRule type="cellIs" dxfId="65" priority="6" operator="equal">
      <formula>"Extremo"</formula>
    </cfRule>
    <cfRule type="cellIs" dxfId="64" priority="7" operator="equal">
      <formula>"Alto"</formula>
    </cfRule>
    <cfRule type="cellIs" dxfId="63" priority="8" operator="equal">
      <formula>"Moderado"</formula>
    </cfRule>
    <cfRule type="cellIs" dxfId="62" priority="9" operator="equal">
      <formula>"Bajo"</formula>
    </cfRule>
  </conditionalFormatting>
  <conditionalFormatting sqref="K28">
    <cfRule type="cellIs" dxfId="61" priority="1" operator="equal">
      <formula>"Catastrófico"</formula>
    </cfRule>
    <cfRule type="cellIs" dxfId="60" priority="2" operator="equal">
      <formula>"Mayor"</formula>
    </cfRule>
    <cfRule type="cellIs" dxfId="59" priority="3" operator="equal">
      <formula>"Moderado"</formula>
    </cfRule>
    <cfRule type="cellIs" dxfId="58" priority="4" operator="equal">
      <formula>"Menor"</formula>
    </cfRule>
    <cfRule type="cellIs" dxfId="57" priority="5" operator="equal">
      <formula>"Leve"</formula>
    </cfRule>
  </conditionalFormatting>
  <dataValidations count="2">
    <dataValidation type="list" allowBlank="1" showInputMessage="1" showErrorMessage="1" sqref="H26:H27" xr:uid="{63CA388C-BBB1-45D8-A9F3-9295A3A008D7}">
      <formula1>$D$154:$D$161</formula1>
    </dataValidation>
    <dataValidation type="list" allowBlank="1" showInputMessage="1" showErrorMessage="1" sqref="H25 H28:H43" xr:uid="{B73D19C8-AF08-4505-BDC5-8672EFBDFA9B}">
      <formula1>$D$155:$D$162</formula1>
    </dataValidation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64" operator="containsText" id="{FD077BFB-D291-4CB3-A92B-02E0A143479B}">
            <xm:f>NOT(ISERROR(SEARCH("Media",I25)))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265" operator="containsText" id="{85167CF4-3100-40F2-93B8-354934F9681D}">
            <xm:f>NOT(ISERROR(SEARCH("Baja",I25)))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266" operator="containsText" id="{FB6F34BF-7139-4D3B-9FCE-23836B9FA050}">
            <xm:f>NOT(ISERROR(SEARCH("Muy baja",I25)))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I25</xm:sqref>
        </x14:conditionalFormatting>
        <x14:conditionalFormatting xmlns:xm="http://schemas.microsoft.com/office/excel/2006/main">
          <x14:cfRule type="containsText" priority="143" operator="containsText" id="{CCC84F31-8028-4ED4-A0AF-CCADAC69E2C3}">
            <xm:f>NOT(ISERROR(SEARCH("Media",I34)))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144" operator="containsText" id="{EBD98F0D-E600-4F5A-A4C8-BE70021F2626}">
            <xm:f>NOT(ISERROR(SEARCH("Baja",I34)))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145" operator="containsText" id="{47F47217-121B-45D6-AFBD-1BCA8CE34559}">
            <xm:f>NOT(ISERROR(SEARCH("Muy baja",I34)))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I34</xm:sqref>
        </x14:conditionalFormatting>
        <x14:conditionalFormatting xmlns:xm="http://schemas.microsoft.com/office/excel/2006/main">
          <x14:cfRule type="containsText" priority="157" operator="containsText" id="{E5D8A20D-7E48-4E24-A06F-33B5936851A7}">
            <xm:f>NOT(ISERROR(SEARCH("Media",Z32)))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158" operator="containsText" id="{37E58B6C-E25F-420E-BE21-4D8074B0A86C}">
            <xm:f>NOT(ISERROR(SEARCH("Baja",Z32)))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159" operator="containsText" id="{F79218C8-07F5-49D7-9966-9FA2955C5166}">
            <xm:f>NOT(ISERROR(SEARCH("Muy baja",Z32)))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Z32</xm:sqref>
        </x14:conditionalFormatting>
        <x14:conditionalFormatting xmlns:xm="http://schemas.microsoft.com/office/excel/2006/main">
          <x14:cfRule type="containsText" priority="171" operator="containsText" id="{50D17B31-579F-4227-99B7-11E10059020D}">
            <xm:f>NOT(ISERROR(SEARCH("Media",I32)))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172" operator="containsText" id="{74A5DB35-EF1E-4871-AD63-60C14519C2B9}">
            <xm:f>NOT(ISERROR(SEARCH("Baja",I32)))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173" operator="containsText" id="{D1FCB810-6919-4309-97E1-EAE6666DB67D}">
            <xm:f>NOT(ISERROR(SEARCH("Muy baja",I32)))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I32</xm:sqref>
        </x14:conditionalFormatting>
        <x14:conditionalFormatting xmlns:xm="http://schemas.microsoft.com/office/excel/2006/main">
          <x14:cfRule type="containsText" priority="185" operator="containsText" id="{1733C39D-93AC-4904-83AF-66B523932D73}">
            <xm:f>NOT(ISERROR(SEARCH("Media",Z30)))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186" operator="containsText" id="{F0912B09-5F2C-44E5-945D-78BDB0E9EC78}">
            <xm:f>NOT(ISERROR(SEARCH("Baja",Z30)))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187" operator="containsText" id="{1DA123FD-23CC-4500-AA04-6DA942DDD32E}">
            <xm:f>NOT(ISERROR(SEARCH("Muy baja",Z30)))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Z30</xm:sqref>
        </x14:conditionalFormatting>
        <x14:conditionalFormatting xmlns:xm="http://schemas.microsoft.com/office/excel/2006/main">
          <x14:cfRule type="containsText" priority="199" operator="containsText" id="{6EF758CB-159C-4E31-BE40-C58249AC6598}">
            <xm:f>NOT(ISERROR(SEARCH("Media",I30)))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200" operator="containsText" id="{9EC729B6-84B0-4757-8829-9CAB2BD0C363}">
            <xm:f>NOT(ISERROR(SEARCH("Baja",I30)))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201" operator="containsText" id="{5D022875-E588-468A-BE37-3A75CE2D1677}">
            <xm:f>NOT(ISERROR(SEARCH("Muy baja",I30)))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I30</xm:sqref>
        </x14:conditionalFormatting>
        <x14:conditionalFormatting xmlns:xm="http://schemas.microsoft.com/office/excel/2006/main">
          <x14:cfRule type="containsText" priority="213" operator="containsText" id="{3D005BEC-240D-47B6-87BE-0B18BB3C92E9}">
            <xm:f>NOT(ISERROR(SEARCH("Media",Z28)))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214" operator="containsText" id="{3688D2D6-4B53-4DC9-919E-0B86D9345127}">
            <xm:f>NOT(ISERROR(SEARCH("Baja",Z28)))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215" operator="containsText" id="{075DBC4F-A6F0-47CB-83CC-B9B28E7649E9}">
            <xm:f>NOT(ISERROR(SEARCH("Muy baja",Z28)))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Z28</xm:sqref>
        </x14:conditionalFormatting>
        <x14:conditionalFormatting xmlns:xm="http://schemas.microsoft.com/office/excel/2006/main">
          <x14:cfRule type="containsText" priority="222" operator="containsText" id="{2923A504-13A0-43D3-91DB-5B4DFEE9185B}">
            <xm:f>NOT(ISERROR(SEARCH("Media",I28)))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223" operator="containsText" id="{7E42308E-539F-46D6-A6E1-3682BFF9AAE8}">
            <xm:f>NOT(ISERROR(SEARCH("Baja",I28)))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224" operator="containsText" id="{E378C509-97D6-486B-9FC5-CB0C934BC883}">
            <xm:f>NOT(ISERROR(SEARCH("Muy baja",I28)))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I28</xm:sqref>
        </x14:conditionalFormatting>
        <x14:conditionalFormatting xmlns:xm="http://schemas.microsoft.com/office/excel/2006/main">
          <x14:cfRule type="containsText" priority="236" operator="containsText" id="{2803EEF5-A7E9-4CC9-9DAF-DF13AB518823}">
            <xm:f>NOT(ISERROR(SEARCH("Media",Z25)))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237" operator="containsText" id="{24DFB5CE-6087-4543-A15E-5A0201CA09C9}">
            <xm:f>NOT(ISERROR(SEARCH("Baja",Z25)))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238" operator="containsText" id="{F0CEB2CF-C303-453E-AC3C-214B584CC4E3}">
            <xm:f>NOT(ISERROR(SEARCH("Muy baja",Z25)))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Z25:Z26</xm:sqref>
        </x14:conditionalFormatting>
        <x14:conditionalFormatting xmlns:xm="http://schemas.microsoft.com/office/excel/2006/main">
          <x14:cfRule type="containsText" priority="250" operator="containsText" id="{62151DA1-CEBD-4B3B-B5FF-6E4C69478AC5}">
            <xm:f>NOT(ISERROR(SEARCH("Media",I26)))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251" operator="containsText" id="{5B754A7B-E202-4CB9-A0FA-2AFB64160B3F}">
            <xm:f>NOT(ISERROR(SEARCH("Baja",I26)))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252" operator="containsText" id="{E2119279-DCE8-404D-B879-F33F951C4C36}">
            <xm:f>NOT(ISERROR(SEARCH("Muy baja",I26)))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I26</xm:sqref>
        </x14:conditionalFormatting>
        <x14:conditionalFormatting xmlns:xm="http://schemas.microsoft.com/office/excel/2006/main">
          <x14:cfRule type="containsText" priority="129" operator="containsText" id="{F356F6A2-56AA-4B86-87F6-C7F1AC4F64C7}">
            <xm:f>NOT(ISERROR(SEARCH("Media",Z34)))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130" operator="containsText" id="{AD0251F9-4741-4152-8A5F-9379D85323C1}">
            <xm:f>NOT(ISERROR(SEARCH("Baja",Z34)))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131" operator="containsText" id="{393C34AC-D736-4639-B8F4-40D263CBF724}">
            <xm:f>NOT(ISERROR(SEARCH("Muy baja",Z34)))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Z34</xm:sqref>
        </x14:conditionalFormatting>
        <x14:conditionalFormatting xmlns:xm="http://schemas.microsoft.com/office/excel/2006/main">
          <x14:cfRule type="containsText" priority="115" operator="containsText" id="{2224DE17-C074-420E-9F23-8FDC23140F80}">
            <xm:f>NOT(ISERROR(SEARCH("Media",I36)))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116" operator="containsText" id="{FDC1DA0F-BC23-47B0-AA5C-FC3E861433A7}">
            <xm:f>NOT(ISERROR(SEARCH("Baja",I36)))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117" operator="containsText" id="{14FC97A2-1CB0-4363-9D74-ED7BF28E3757}">
            <xm:f>NOT(ISERROR(SEARCH("Muy baja",I36)))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I36</xm:sqref>
        </x14:conditionalFormatting>
        <x14:conditionalFormatting xmlns:xm="http://schemas.microsoft.com/office/excel/2006/main">
          <x14:cfRule type="containsText" priority="101" operator="containsText" id="{87728A47-8067-4377-8815-DB3B7A723530}">
            <xm:f>NOT(ISERROR(SEARCH("Media",Z36)))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102" operator="containsText" id="{B53EA12D-331E-4E9C-BD0C-0461EB7286E7}">
            <xm:f>NOT(ISERROR(SEARCH("Baja",Z36)))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103" operator="containsText" id="{27A45E2E-B6C8-4AC8-8C47-81E2F25A5622}">
            <xm:f>NOT(ISERROR(SEARCH("Muy baja",Z36)))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Z36</xm:sqref>
        </x14:conditionalFormatting>
        <x14:conditionalFormatting xmlns:xm="http://schemas.microsoft.com/office/excel/2006/main">
          <x14:cfRule type="containsText" priority="87" operator="containsText" id="{B02DE7DB-B02E-48C3-85A8-0CD36233355A}">
            <xm:f>NOT(ISERROR(SEARCH("Media",I38)))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88" operator="containsText" id="{5769CB80-2E60-4150-98EE-1DCCB27D0EDD}">
            <xm:f>NOT(ISERROR(SEARCH("Baja",I38)))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89" operator="containsText" id="{67E48620-7051-4624-8A0A-79668D331D79}">
            <xm:f>NOT(ISERROR(SEARCH("Muy baja",I38)))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I38</xm:sqref>
        </x14:conditionalFormatting>
        <x14:conditionalFormatting xmlns:xm="http://schemas.microsoft.com/office/excel/2006/main">
          <x14:cfRule type="containsText" priority="73" operator="containsText" id="{09D1A04B-EB77-4C86-A1A3-1D4A32337113}">
            <xm:f>NOT(ISERROR(SEARCH("Media",Z38)))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74" operator="containsText" id="{AE2AC154-D742-4AE2-8DE3-FFEF260920EC}">
            <xm:f>NOT(ISERROR(SEARCH("Baja",Z38)))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75" operator="containsText" id="{4CEBEB87-3539-4A7C-AC58-7B0FFAC6D393}">
            <xm:f>NOT(ISERROR(SEARCH("Muy baja",Z38)))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Z38</xm:sqref>
        </x14:conditionalFormatting>
        <x14:conditionalFormatting xmlns:xm="http://schemas.microsoft.com/office/excel/2006/main">
          <x14:cfRule type="containsText" priority="59" operator="containsText" id="{D5919DB7-AC2E-4FC3-8E27-A55D6306CF28}">
            <xm:f>NOT(ISERROR(SEARCH("Media",I40)))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60" operator="containsText" id="{D91883E3-4B20-4543-A9BD-DFEB9566B3AE}">
            <xm:f>NOT(ISERROR(SEARCH("Baja",I40)))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61" operator="containsText" id="{DF164F89-D944-4070-8A6E-2E5D93C3B7F1}">
            <xm:f>NOT(ISERROR(SEARCH("Muy baja",I40)))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I40</xm:sqref>
        </x14:conditionalFormatting>
        <x14:conditionalFormatting xmlns:xm="http://schemas.microsoft.com/office/excel/2006/main">
          <x14:cfRule type="containsText" priority="45" operator="containsText" id="{3B061677-E6E4-4B28-8AD3-BDECA0A5072C}">
            <xm:f>NOT(ISERROR(SEARCH("Media",Z40)))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46" operator="containsText" id="{AB3DE4FF-5D08-4039-98D1-6F2C00294664}">
            <xm:f>NOT(ISERROR(SEARCH("Baja",Z40)))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47" operator="containsText" id="{E4A4FDD1-E4B8-4EB1-915C-A0C286508FFC}">
            <xm:f>NOT(ISERROR(SEARCH("Muy baja",Z40)))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Z40</xm:sqref>
        </x14:conditionalFormatting>
        <x14:conditionalFormatting xmlns:xm="http://schemas.microsoft.com/office/excel/2006/main">
          <x14:cfRule type="containsText" priority="31" operator="containsText" id="{EE443EF4-86EB-4CA9-AE05-A3816FC558C3}">
            <xm:f>NOT(ISERROR(SEARCH("Media",I42)))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32" operator="containsText" id="{06875A28-ABAE-46E6-8152-2AE468A6FE12}">
            <xm:f>NOT(ISERROR(SEARCH("Baja",I42)))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33" operator="containsText" id="{0A834B11-CED7-4E23-9211-EA4D6AA7B58D}">
            <xm:f>NOT(ISERROR(SEARCH("Muy baja",I42)))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I42</xm:sqref>
        </x14:conditionalFormatting>
        <x14:conditionalFormatting xmlns:xm="http://schemas.microsoft.com/office/excel/2006/main">
          <x14:cfRule type="containsText" priority="17" operator="containsText" id="{69CCEEE8-8EA7-4428-812C-2449D36D69FB}">
            <xm:f>NOT(ISERROR(SEARCH("Media",Z42)))</xm:f>
            <xm:f>"Media"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18" operator="containsText" id="{5336F2D6-F3AE-4914-98FD-F644E9A0A606}">
            <xm:f>NOT(ISERROR(SEARCH("Baja",Z42)))</xm:f>
            <xm:f>"Baja"</xm:f>
            <x14:dxf>
              <fill>
                <patternFill>
                  <bgColor rgb="FF00B050"/>
                </patternFill>
              </fill>
            </x14:dxf>
          </x14:cfRule>
          <x14:cfRule type="containsText" priority="19" operator="containsText" id="{35C9E991-7FB5-4AEF-B040-79CC9E15536B}">
            <xm:f>NOT(ISERROR(SEARCH("Muy baja",Z42)))</xm:f>
            <xm:f>"Muy baja"</xm:f>
            <x14:dxf>
              <fill>
                <patternFill>
                  <bgColor rgb="FF92D050"/>
                </patternFill>
              </fill>
            </x14:dxf>
          </x14:cfRule>
          <xm:sqref>Z42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935A90AD-3FDE-4424-83F4-E220C3FE1119}">
          <x14:formula1>
            <xm:f>'C:\Users\Usuario\Desktop\CUCUTA\SECRETARIA POSCONFLICTO\2022\MATRIZ DE RIESGOS ANTICORRUPCIÓN\[FT-MIPG-021 DE MAPA DE RIESGOS SECRETARIA DE POSCONFLICTO Y CULTURA DE PAZ.xlsx]Aux'!#REF!</xm:f>
          </x14:formula1>
          <xm:sqref>AF25:AF44</xm:sqref>
        </x14:dataValidation>
        <x14:dataValidation type="list" allowBlank="1" showInputMessage="1" showErrorMessage="1" xr:uid="{FDFC3247-8E71-462F-ADA6-212632254F62}">
          <x14:formula1>
            <xm:f>'C:\Users\Usuario\Desktop\CUCUTA\SECRETARIA POSCONFLICTO\2022\MATRIZ DE RIESGOS ANTICORRUPCIÓN\[FT-MIPG-021 DE MAPA DE RIESGOS SECRETARIA DE POSCONFLICTO Y CULTURA DE PAZ.xlsx]Aux'!#REF!</xm:f>
          </x14:formula1>
          <xm:sqref>V25:V44</xm:sqref>
        </x14:dataValidation>
        <x14:dataValidation type="list" allowBlank="1" showInputMessage="1" showErrorMessage="1" xr:uid="{D519A030-952F-474C-8C11-23E881AB4912}">
          <x14:formula1>
            <xm:f>'C:\Users\Usuario\Desktop\CUCUTA\SECRETARIA POSCONFLICTO\2022\MATRIZ DE RIESGOS ANTICORRUPCIÓN\[FT-MIPG-021 DE MAPA DE RIESGOS SECRETARIA DE POSCONFLICTO Y CULTURA DE PAZ.xlsx]Aux'!#REF!</xm:f>
          </x14:formula1>
          <xm:sqref>U25:U44</xm:sqref>
        </x14:dataValidation>
        <x14:dataValidation type="list" allowBlank="1" showInputMessage="1" showErrorMessage="1" xr:uid="{29FB444B-F68A-4C74-84FF-08E40F83B0FF}">
          <x14:formula1>
            <xm:f>'C:\Users\Usuario\Desktop\CUCUTA\SECRETARIA POSCONFLICTO\2022\MATRIZ DE RIESGOS ANTICORRUPCIÓN\[FT-MIPG-021 DE MAPA DE RIESGOS SECRETARIA DE POSCONFLICTO Y CULTURA DE PAZ.xlsx]Aux'!#REF!</xm:f>
          </x14:formula1>
          <xm:sqref>S25:S44</xm:sqref>
        </x14:dataValidation>
        <x14:dataValidation type="list" allowBlank="1" showInputMessage="1" showErrorMessage="1" xr:uid="{5AC1869B-D736-43CD-BED2-3FC208A85D62}">
          <x14:formula1>
            <xm:f>'C:\Users\Usuario\Desktop\CUCUTA\SECRETARIA POSCONFLICTO\2022\MATRIZ DE RIESGOS ANTICORRUPCIÓN\[FT-MIPG-021 DE MAPA DE RIESGOS SECRETARIA DE POSCONFLICTO Y CULTURA DE PAZ.xlsx]Aux'!#REF!</xm:f>
          </x14:formula1>
          <xm:sqref>R25:R44</xm:sqref>
        </x14:dataValidation>
        <x14:dataValidation type="list" allowBlank="1" showInputMessage="1" showErrorMessage="1" xr:uid="{9CA9699B-F93F-4A75-B9C9-6FD474AD9F2E}">
          <x14:formula1>
            <xm:f>'C:\Users\Usuario\Desktop\CUCUTA\SECRETARIA POSCONFLICTO\2022\MATRIZ DE RIESGOS ANTICORRUPCIÓN\[FT-MIPG-021 DE MAPA DE RIESGOS SECRETARIA DE POSCONFLICTO Y CULTURA DE PAZ.xlsx]Aux'!#REF!</xm:f>
          </x14:formula1>
          <xm:sqref>H44</xm:sqref>
        </x14:dataValidation>
        <x14:dataValidation type="list" allowBlank="1" showInputMessage="1" showErrorMessage="1" xr:uid="{F4B5F653-FC70-48A5-B9EA-9024B7B6228C}">
          <x14:formula1>
            <xm:f>'C:\Users\Usuario\Desktop\CUCUTA\SECRETARIA POSCONFLICTO\2022\MATRIZ DE RIESGOS ANTICORRUPCIÓN\[FT-MIPG-021 DE MAPA DE RIESGOS SECRETARIA DE POSCONFLICTO Y CULTURA DE PAZ.xlsx]Aux'!#REF!</xm:f>
          </x14:formula1>
          <xm:sqref>K40 K25:K26 K42 K30 K32 K34 K36 K38 K28</xm:sqref>
        </x14:dataValidation>
        <x14:dataValidation type="list" allowBlank="1" showInputMessage="1" showErrorMessage="1" xr:uid="{65504D72-9D2A-44C1-94D5-7234A1527A67}">
          <x14:formula1>
            <xm:f>'C:\Users\Usuario\Desktop\CUCUTA\SECRETARIA POSCONFLICTO\2022\MATRIZ DE RIESGOS ANTICORRUPCIÓN\[FT-MIPG-021 DE MAPA DE RIESGOS SECRETARIA DE POSCONFLICTO Y CULTURA DE PAZ.xlsx]Aux'!#REF!</xm:f>
          </x14:formula1>
          <xm:sqref>I40 I25:I26 I28 I30 I32 I34 I36 I38 I42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MapaRiesgos Administrativos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2022-06-20T23:39:12Z</dcterms:created>
  <dcterms:modified xsi:type="dcterms:W3CDTF">2022-06-20T23:39:52Z</dcterms:modified>
</cp:coreProperties>
</file>