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AI" sheetId="1" r:id="rId5"/>
    <sheet state="visible" name="EJECUCION 24 DE ABRIL DEL 2026" sheetId="2" r:id="rId6"/>
    <sheet state="visible" name="TOTAL POR PROYECTOS" sheetId="3" r:id="rId7"/>
  </sheets>
  <definedNames>
    <definedName hidden="1" localSheetId="0" name="_xlnm._FilterDatabase">POAI!$A$5:$AR$529</definedName>
    <definedName hidden="1" localSheetId="1" name="_xlnm._FilterDatabase">'EJECUCION 24 DE ABRIL DEL 2026'!$A$1:$AE$521</definedName>
  </definedNames>
  <calcPr/>
</workbook>
</file>

<file path=xl/sharedStrings.xml><?xml version="1.0" encoding="utf-8"?>
<sst xmlns="http://schemas.openxmlformats.org/spreadsheetml/2006/main" count="20293" uniqueCount="3579">
  <si>
    <t xml:space="preserve">Proceso Direccionamiento y Planeación Estratégica  </t>
  </si>
  <si>
    <t>Código: DPE-FO-29</t>
  </si>
  <si>
    <t xml:space="preserve">Subproceso Gestión de Planeación </t>
  </si>
  <si>
    <t>Versión: 
04</t>
  </si>
  <si>
    <t>Fecha: 
19/1/2026</t>
  </si>
  <si>
    <t>Formato Plan Operativo Anual de Inversiones - POAI Vigencia 2026</t>
  </si>
  <si>
    <t>Página 1 de 1</t>
  </si>
  <si>
    <t xml:space="preserve">CONCATENADA </t>
  </si>
  <si>
    <t>CONCATENADA CO IP PDM</t>
  </si>
  <si>
    <t>DEPENDENCIA / ENTE DESCENTRALIZADO</t>
  </si>
  <si>
    <t xml:space="preserve">PILAR PROGRAMÁTICO PDM </t>
  </si>
  <si>
    <t xml:space="preserve">COMPONENTE PDM </t>
  </si>
  <si>
    <t>PROGRAMA PDM</t>
  </si>
  <si>
    <t>NOMBRE PRODUCTO PDM</t>
  </si>
  <si>
    <t>CÓDIGO  INDICADOR DE PRODUCTO PDM</t>
  </si>
  <si>
    <t>NOMBRE INDICADOR DE PRODUCTO PDM</t>
  </si>
  <si>
    <t>CÓDIGO  SECTOR MGA</t>
  </si>
  <si>
    <t>NOMBRE DEL SECTOR MGA</t>
  </si>
  <si>
    <t>CÓDIGO SUBPROGRAMA</t>
  </si>
  <si>
    <t>NOMBRE SUBPROGRAMA</t>
  </si>
  <si>
    <t>CÓDIGO PROGRAMA MGA</t>
  </si>
  <si>
    <t>NOMBRE PROGRAMA MGA</t>
  </si>
  <si>
    <t>CÓDIGO PRODUCTO MGA</t>
  </si>
  <si>
    <t>NOMBRE PRODUCTO MGA</t>
  </si>
  <si>
    <t>CÓDIGO INDICADOR DE PRODUCTO MGA</t>
  </si>
  <si>
    <t>NOMBRE INDICADOR DE PRODUCTO MGA</t>
  </si>
  <si>
    <t>BPIN</t>
  </si>
  <si>
    <t>NOMBRE DEL PROYECTO</t>
  </si>
  <si>
    <t>ATRIBUTO</t>
  </si>
  <si>
    <t>NOMBRE DEL ATRIBUTO</t>
  </si>
  <si>
    <t>RUBRO</t>
  </si>
  <si>
    <t>NOMBRE DEL RUBRO</t>
  </si>
  <si>
    <t>CÓDIGO FUENTE</t>
  </si>
  <si>
    <t>FUENTE DE FINANCIACION</t>
  </si>
  <si>
    <t>PRESUPUESTO INICIAL</t>
  </si>
  <si>
    <t>ADICIONES</t>
  </si>
  <si>
    <t>REDUCCIONES</t>
  </si>
  <si>
    <t>CREDITOS</t>
  </si>
  <si>
    <t>CONTRACREDITOS</t>
  </si>
  <si>
    <t>LIBERACIONES</t>
  </si>
  <si>
    <t>APLAZAMIENTOS</t>
  </si>
  <si>
    <t>PRESUPUESTO  DEFINITIVO</t>
  </si>
  <si>
    <t>DISPONIBILIDADES</t>
  </si>
  <si>
    <t>REGISTROS</t>
  </si>
  <si>
    <t>DEFINITIVAS</t>
  </si>
  <si>
    <t>PAGOS</t>
  </si>
  <si>
    <t>SALDO POR 
EJECUTAR</t>
  </si>
  <si>
    <t>% EJECUTADO SOBRE DEFINITIVAS</t>
  </si>
  <si>
    <t>Pilar 3 - Compromiso social con la inclusión y los derechos de la gente</t>
  </si>
  <si>
    <t>Componente 2: Cúcuta transforma imaginarios. Educación basada en la diferencia</t>
  </si>
  <si>
    <t>Programa 1. Cúcuta garantiza acceso y permanencia en el servicio educativo</t>
  </si>
  <si>
    <t>Servicio de apoyo a la
permanencia con alimentación escolar</t>
  </si>
  <si>
    <t>03020103|181</t>
  </si>
  <si>
    <t>Raciones contratadas</t>
  </si>
  <si>
    <t>22</t>
  </si>
  <si>
    <t>Educación</t>
  </si>
  <si>
    <t>0700</t>
  </si>
  <si>
    <t>Intersubsectorial Educación</t>
  </si>
  <si>
    <t>2201</t>
  </si>
  <si>
    <t>Calidad, cobertura y fortalecimiento de la educación inicial, prescolar, básica y media</t>
  </si>
  <si>
    <t>2201028</t>
  </si>
  <si>
    <t>Servicio de apoyo a la permanencia con alimentación escolar</t>
  </si>
  <si>
    <t>220102800</t>
  </si>
  <si>
    <t>2024540010116</t>
  </si>
  <si>
    <t>1.2.3.3.03.1</t>
  </si>
  <si>
    <t>APORTES NACIÓN - ALIMENTACIÓN ESCOLAR</t>
  </si>
  <si>
    <t>2.3.2.02.02.009</t>
  </si>
  <si>
    <t>Servicios para la comunidad, sociales y personales</t>
  </si>
  <si>
    <t>1.2.3.3.03</t>
  </si>
  <si>
    <t>Componente 3: Cúcuta. Una identidad cultural propia</t>
  </si>
  <si>
    <t>Programa 2. Formación, circulación y fomento de las artes, las culturas y los saberes para una Cúcuta con identidad de región y en paz</t>
  </si>
  <si>
    <t>Servicio de promoción de actividades culturales</t>
  </si>
  <si>
    <t>03030201|217</t>
  </si>
  <si>
    <t>Eventos de promoción
de actividades culturales realizados</t>
  </si>
  <si>
    <t>33</t>
  </si>
  <si>
    <t>Cultura</t>
  </si>
  <si>
    <t>1603</t>
  </si>
  <si>
    <t>Arte y cultura</t>
  </si>
  <si>
    <t>3301</t>
  </si>
  <si>
    <t>Promoción y acceso efectivo a procesos culturales y artísticos</t>
  </si>
  <si>
    <t>3301053</t>
  </si>
  <si>
    <t>330105300</t>
  </si>
  <si>
    <t>Eventos de promoción de actividades culturales realizados</t>
  </si>
  <si>
    <t>2024540010101</t>
  </si>
  <si>
    <t>1.2.4.3.02</t>
  </si>
  <si>
    <t>SGP-PROPÓSITO GENERAL-CULTURA</t>
  </si>
  <si>
    <t>SGP-Propósito General-Cultura</t>
  </si>
  <si>
    <t>Programa 2. Transformación de condiciones de calidad y pertinencia educativa</t>
  </si>
  <si>
    <t>Servicio de accesibilidad a
contenidos web para fines pedagógicos</t>
  </si>
  <si>
    <t>03020213|201</t>
  </si>
  <si>
    <t>Estudiantes con acceso a
contenidos web en el establecimiento educativo</t>
  </si>
  <si>
    <t>2201050</t>
  </si>
  <si>
    <t>Servicio de accesibilidad a contenidos web para fines pedagógicos</t>
  </si>
  <si>
    <t>220105000</t>
  </si>
  <si>
    <t>Estudiantes con acceso a contenidos web en el establecimiento educativo</t>
  </si>
  <si>
    <t>2024540010171</t>
  </si>
  <si>
    <t>1.2.4.1.01</t>
  </si>
  <si>
    <t>SGP-EDUCACIÓN-PRESTACIÓN DE SERVICIOS</t>
  </si>
  <si>
    <t>2.3.2.02.02.008</t>
  </si>
  <si>
    <t>Servicios prestados a las empresas y servicios de producción</t>
  </si>
  <si>
    <t>Servicio de educación informal</t>
  </si>
  <si>
    <t>03020212|200</t>
  </si>
  <si>
    <t>Personas beneficiadas con procesos de formación informal</t>
  </si>
  <si>
    <t>2201049</t>
  </si>
  <si>
    <t>220104900</t>
  </si>
  <si>
    <t>2024540010113</t>
  </si>
  <si>
    <t>1.2.1.0.00.1</t>
  </si>
  <si>
    <t>INGRESOS CORRIENTES DE LIBRE DESTINACIÓN</t>
  </si>
  <si>
    <t>1.2.1.0.00</t>
  </si>
  <si>
    <t>Ingresos corrientes de Libre Destinación</t>
  </si>
  <si>
    <t>Servicio de fomento para la permanencia en programas de educación formal</t>
  </si>
  <si>
    <t>03020106|184</t>
  </si>
  <si>
    <t>Personas beneficiarias de estrategias de permanencia</t>
  </si>
  <si>
    <t>2201033</t>
  </si>
  <si>
    <t>220103300</t>
  </si>
  <si>
    <t>Componente 6: Cúcuta garantiza salud digna y humanizada para todos</t>
  </si>
  <si>
    <t>Programa 1. Gobernanza en salud</t>
  </si>
  <si>
    <t>Documentos de lineamientos técnicos</t>
  </si>
  <si>
    <t>03060101|262</t>
  </si>
  <si>
    <t>19</t>
  </si>
  <si>
    <t>Salud y protección social</t>
  </si>
  <si>
    <t>0300</t>
  </si>
  <si>
    <t>Intersubsectorial Salud</t>
  </si>
  <si>
    <t>1905</t>
  </si>
  <si>
    <t>Salud Pública</t>
  </si>
  <si>
    <t>1905014</t>
  </si>
  <si>
    <t>190501400</t>
  </si>
  <si>
    <t>Documentos de lineamientos técnicos elaborados</t>
  </si>
  <si>
    <t>2024540010053</t>
  </si>
  <si>
    <t>1.2.3.2.28.1</t>
  </si>
  <si>
    <t>DERECHOS POR LA EXPLOTACION JUEGOS DE SUERTE Y AZAR (COLJUEGOS CSF)</t>
  </si>
  <si>
    <t>2.3.2.02.02.008.05</t>
  </si>
  <si>
    <t>Servicios prestados a las empresas y servicios de producción- Gestión PTS Planeación</t>
  </si>
  <si>
    <t>1.2.3.2.28</t>
  </si>
  <si>
    <t>Derechos por la explotación juegos de suerte y azar</t>
  </si>
  <si>
    <t>Pilar 4 - Ordenamiento sostenible del suelo y gestión ambiental</t>
  </si>
  <si>
    <t>Componente 5: Transformación del hábitat para la vida</t>
  </si>
  <si>
    <t>Programa 1. Formalización y titulación</t>
  </si>
  <si>
    <t>Servicio de saneamiento y titulación de bienes fiscales</t>
  </si>
  <si>
    <t>04050101|410</t>
  </si>
  <si>
    <t>Bienes fiscales saneados y titulados</t>
  </si>
  <si>
    <t>40</t>
  </si>
  <si>
    <t>Vivienda, Ciudad y Territorio</t>
  </si>
  <si>
    <t>1400</t>
  </si>
  <si>
    <t>Intersubsectorial Vivienda y Desarrollo territorial</t>
  </si>
  <si>
    <t>4001</t>
  </si>
  <si>
    <t>Acceso a soluciones de vivienda</t>
  </si>
  <si>
    <t>4001007</t>
  </si>
  <si>
    <t>400100700</t>
  </si>
  <si>
    <t>2024540010227</t>
  </si>
  <si>
    <t>Servicios de información actualizados</t>
  </si>
  <si>
    <t>04050103|412</t>
  </si>
  <si>
    <t>Sistemas de información actualizados</t>
  </si>
  <si>
    <t>4001046</t>
  </si>
  <si>
    <t>Servicios de  información actualizados</t>
  </si>
  <si>
    <t>400104600</t>
  </si>
  <si>
    <t>Servicio de asistencia técnica y jurídica en saneamiento y titulación de predios</t>
  </si>
  <si>
    <t>04050104|413</t>
  </si>
  <si>
    <t>Asistencias técnicas y jurídicas realizadas</t>
  </si>
  <si>
    <t>4001001</t>
  </si>
  <si>
    <t>400100100</t>
  </si>
  <si>
    <t>Entidades territoriales asistidas técnica y jurídicamente</t>
  </si>
  <si>
    <t>Pilar 5 - Vías para la movilidad e infraestructura productiva</t>
  </si>
  <si>
    <t>Componente 1: Movilidad sostenible</t>
  </si>
  <si>
    <t>Programa 1. Cultura ciudadana para la Seguridad Vial urbana y rural en San José de Cúcuta</t>
  </si>
  <si>
    <t>Servicio de sensibilización a los actores viales</t>
  </si>
  <si>
    <t>05010102|420</t>
  </si>
  <si>
    <t>Personas sensibilizadas</t>
  </si>
  <si>
    <t>24</t>
  </si>
  <si>
    <t>Transporte</t>
  </si>
  <si>
    <t>0600</t>
  </si>
  <si>
    <t>Intersubsectorial Transporte</t>
  </si>
  <si>
    <t>2409</t>
  </si>
  <si>
    <t>Seguridad de transporte</t>
  </si>
  <si>
    <t>2409023</t>
  </si>
  <si>
    <t>240902300</t>
  </si>
  <si>
    <t>2024540010011</t>
  </si>
  <si>
    <t>Pilar 1 - Transformación de las condiciones de seguridad y convivencia ciudadana</t>
  </si>
  <si>
    <t>Componente 1: Ciudad segura para la productividad y el desarrollo</t>
  </si>
  <si>
    <t>Programa 2. Lucha directa contra la criminalidad. Cúcuta recupera la tranquilidad</t>
  </si>
  <si>
    <t>01010215|20</t>
  </si>
  <si>
    <t>Personas capacitadas</t>
  </si>
  <si>
    <t>45</t>
  </si>
  <si>
    <t>Gobierno Territorial</t>
  </si>
  <si>
    <t>1000</t>
  </si>
  <si>
    <t>Intersubsectorial Gobierno</t>
  </si>
  <si>
    <t>4501</t>
  </si>
  <si>
    <t>Fortalecimiento de la convivencia y la seguridad ciudadana</t>
  </si>
  <si>
    <t>4501049</t>
  </si>
  <si>
    <t>450104900</t>
  </si>
  <si>
    <t>202500000032399</t>
  </si>
  <si>
    <t>01010213|18</t>
  </si>
  <si>
    <t>Funcionarios capacitados en el manejo de las situaciones de alteración de convivencia ciudadana</t>
  </si>
  <si>
    <t>Componente 2: Transformación de la convivencia ciudadana y social</t>
  </si>
  <si>
    <t>Programa 2. Cúcuta, Espacios públicos con calzadas vivas y andenes libres</t>
  </si>
  <si>
    <t>01020204|28</t>
  </si>
  <si>
    <t>2024540010155</t>
  </si>
  <si>
    <t>2.3.2.02.02.009.65</t>
  </si>
  <si>
    <t>Servicios para la comunidad, sociales y personales - Programa 2. Cúcuta, Espacios Públicos con calzadas vivas y andenes libres</t>
  </si>
  <si>
    <t>Programa 1. Gobernanza Cultural para la Paz y empoderamiento ciudadano del sector artístico, cultural y de los saberes</t>
  </si>
  <si>
    <t>Servicio de asistencia técnica</t>
  </si>
  <si>
    <t>03030101|215</t>
  </si>
  <si>
    <t>Número de asistencias técnicas</t>
  </si>
  <si>
    <t>3301132</t>
  </si>
  <si>
    <t>330113200</t>
  </si>
  <si>
    <t>Asistencias técnicas realizadas</t>
  </si>
  <si>
    <t>202500000032405</t>
  </si>
  <si>
    <t>1.2.3.1.19.2</t>
  </si>
  <si>
    <t>ESTAMPILLAS PRO CULTURA</t>
  </si>
  <si>
    <t>1.2.3.1.19</t>
  </si>
  <si>
    <t>Estampillas</t>
  </si>
  <si>
    <t>Servicio de circulación artística y cultural</t>
  </si>
  <si>
    <t>03030203|219</t>
  </si>
  <si>
    <t>Contenidos culturales en circulación</t>
  </si>
  <si>
    <t>3301073</t>
  </si>
  <si>
    <t>330107300</t>
  </si>
  <si>
    <t>Contenidos culturales  en circulación</t>
  </si>
  <si>
    <t>SGP-Proposito General-Cultura</t>
  </si>
  <si>
    <t>Servicio de apoyo financiero al sector artístico y cultural</t>
  </si>
  <si>
    <t>03030202|218</t>
  </si>
  <si>
    <t>Estímulos otorgados</t>
  </si>
  <si>
    <t>3301054</t>
  </si>
  <si>
    <t>330105400</t>
  </si>
  <si>
    <t>2024540010103</t>
  </si>
  <si>
    <t>Programa 4. Bibliotecas y escenarios culturales como centros dinámicos de pensamiento, investigación y gestión de las artes las cultures y saberes para la transformación realidades sociales</t>
  </si>
  <si>
    <t>Servicios bibliotecarios</t>
  </si>
  <si>
    <t>03030401|223</t>
  </si>
  <si>
    <t>Usuarios atendidos</t>
  </si>
  <si>
    <t>ARTE Y CULTURA</t>
  </si>
  <si>
    <t>3301085</t>
  </si>
  <si>
    <t>330108500</t>
  </si>
  <si>
    <t>2024540010018</t>
  </si>
  <si>
    <t>2024540010102</t>
  </si>
  <si>
    <t>1.3.2.3.01.3</t>
  </si>
  <si>
    <t>RF-Estampilla Procultura</t>
  </si>
  <si>
    <t>1.3.2.3.01</t>
  </si>
  <si>
    <t>R.F. Distintos al SGP</t>
  </si>
  <si>
    <t>Pilar 2 - Garantía de trabajo y productividad económica</t>
  </si>
  <si>
    <t>Componente 3: Cúcuta emprendedora. Hacia una mentalidad productiva</t>
  </si>
  <si>
    <t>Programa 2. “Hecho en Cúcuta y mi Norte”. Promoviendo el impulso del espíritu emprendedor</t>
  </si>
  <si>
    <t>Servicio de asistencia técnica y acompañamiento productivo y empresarial</t>
  </si>
  <si>
    <t>02030201|116</t>
  </si>
  <si>
    <t>Personas beneficiadas</t>
  </si>
  <si>
    <t>35</t>
  </si>
  <si>
    <t>Comercio, Industria y Turismo</t>
  </si>
  <si>
    <t>0200</t>
  </si>
  <si>
    <t>Intersubsectorial Industria y Comercio</t>
  </si>
  <si>
    <t>3502</t>
  </si>
  <si>
    <t>Productividad y competitividad de las empresas colombianas</t>
  </si>
  <si>
    <t>3502019</t>
  </si>
  <si>
    <t>350201900</t>
  </si>
  <si>
    <t>2024540010046</t>
  </si>
  <si>
    <t>Componente 4: Aprovechando el potencial productivo agropecuario. Transformación de la economía campesina</t>
  </si>
  <si>
    <t>Programa 1. Transformación de condiciones para la productividad rural</t>
  </si>
  <si>
    <t>Servicio de asesoría para el fortalecimiento de la asociatividad</t>
  </si>
  <si>
    <t>02040103|123</t>
  </si>
  <si>
    <t>Asociaciones fortalecidas</t>
  </si>
  <si>
    <t>17</t>
  </si>
  <si>
    <t>Agricultura y desarrollo rural</t>
  </si>
  <si>
    <t>1100</t>
  </si>
  <si>
    <t>Intersubsectorial Agricultura y desarrollo rural</t>
  </si>
  <si>
    <t>1702</t>
  </si>
  <si>
    <t>Inclusión productiva de pequeños productores rurales</t>
  </si>
  <si>
    <t>1702011</t>
  </si>
  <si>
    <t>170201100</t>
  </si>
  <si>
    <t>2024540010078</t>
  </si>
  <si>
    <t>Servicio de extensión agropecuaria</t>
  </si>
  <si>
    <t>02040108|128</t>
  </si>
  <si>
    <t>Productores atendidos con servicio de extensión agropecuaria</t>
  </si>
  <si>
    <t>1708</t>
  </si>
  <si>
    <t>Ciencia, tecnología e innovación agropecuaria</t>
  </si>
  <si>
    <t>1708041</t>
  </si>
  <si>
    <t>170804100</t>
  </si>
  <si>
    <t>2024540010092</t>
  </si>
  <si>
    <t>Componente 2: Competitividad y productividad. Transformación del tejido empresarial</t>
  </si>
  <si>
    <t>Programa 2. Triunfo de la formalidad para la productividad y los ingresos</t>
  </si>
  <si>
    <t>Servicio de apoyo para la transferencia y/o implementación de metodologías de aumento de la productividad</t>
  </si>
  <si>
    <t>02020201|79</t>
  </si>
  <si>
    <t>Unidades productivas beneficiadas en la implementación de estrategias para incrementar su productividad</t>
  </si>
  <si>
    <t>3502009</t>
  </si>
  <si>
    <t>350200900</t>
  </si>
  <si>
    <t>Unidades productivas  beneficiadas en la implementación de estrategias para incrementar su productividad</t>
  </si>
  <si>
    <t>202500000032531</t>
  </si>
  <si>
    <t>Servicio para la formalización empresarial y de productos y/o servicio</t>
  </si>
  <si>
    <t>02020202|80</t>
  </si>
  <si>
    <t>Empresas asistidas técnicamente en temas de legalidad y/o
formalización.</t>
  </si>
  <si>
    <t>3502015</t>
  </si>
  <si>
    <t>Servicio para la formalización empresarial y de productos y/o Servicio</t>
  </si>
  <si>
    <t>350201500</t>
  </si>
  <si>
    <t>Empresas asistidas técnicamente en temas de legalidad y/o formalización.</t>
  </si>
  <si>
    <t>Programa 3. Cúcuta ciudad internacional de negocios productivos y sostenibles</t>
  </si>
  <si>
    <t>Servicio de asistencia técnica a las MiPymes para el acceso a nuevos mercados</t>
  </si>
  <si>
    <t>02020301|81</t>
  </si>
  <si>
    <t>Empresas asistidas técnicamente</t>
  </si>
  <si>
    <t>3502022</t>
  </si>
  <si>
    <t>Servicio de asistencia técnica a las Mipymes para el acceso a nuevos mercados</t>
  </si>
  <si>
    <t>350202200</t>
  </si>
  <si>
    <t>Componente 7: Construcción de paz, con garantías de atención reparación a las víctimas del conflicto armado</t>
  </si>
  <si>
    <t>Programa 4. Construcción y cultura de paz para la transformación territorial</t>
  </si>
  <si>
    <t>Documentos
metodológicos</t>
  </si>
  <si>
    <t>03070405|310</t>
  </si>
  <si>
    <t>Documentos
metodológicos realizados</t>
  </si>
  <si>
    <t>41</t>
  </si>
  <si>
    <t>Inclusión social y reconciliación</t>
  </si>
  <si>
    <t>1500</t>
  </si>
  <si>
    <t>Intersubsectorial Desarrollo Social</t>
  </si>
  <si>
    <t>4103</t>
  </si>
  <si>
    <t>Inclusión social y productiva para la población en situación de vulnerabilidad</t>
  </si>
  <si>
    <t>4103068</t>
  </si>
  <si>
    <t>Documentos metodológicos</t>
  </si>
  <si>
    <t>410306800</t>
  </si>
  <si>
    <t>Documentos metodológicos realizados</t>
  </si>
  <si>
    <t>202500000032513</t>
  </si>
  <si>
    <t>Programa 2. Memoria histórica, fortalecimiento del tejido social y reparación colectiva</t>
  </si>
  <si>
    <t>Servicio de información de seguimiento territorial a la política pública de víctimas</t>
  </si>
  <si>
    <t>03070207|298</t>
  </si>
  <si>
    <t>Sistema de información de seguimiento actualizado</t>
  </si>
  <si>
    <t>4502</t>
  </si>
  <si>
    <t>Fortalecimiento del buen gobierno para el respeto y garantía de los derechos humanos.</t>
  </si>
  <si>
    <t>4502027</t>
  </si>
  <si>
    <t>Servicio de información de seguimiento territorial a la política pública de victimas</t>
  </si>
  <si>
    <t>450202700</t>
  </si>
  <si>
    <t>202500000032521</t>
  </si>
  <si>
    <t>Componente 3: Planificación territorial desde el ordenamiento y la gestión del suelo</t>
  </si>
  <si>
    <t>Programa 1. Ordenamiento del territorio desde la gestión ambiental y riqueza ecológica y cultural</t>
  </si>
  <si>
    <t>Estudios de riesgo de desastres</t>
  </si>
  <si>
    <t>04030102|363</t>
  </si>
  <si>
    <t>Estudios de riesgo de desastres elaborados</t>
  </si>
  <si>
    <t>4503</t>
  </si>
  <si>
    <t>Gestión del riesgo de desastres y emergencias</t>
  </si>
  <si>
    <t>4503017</t>
  </si>
  <si>
    <t>450301700</t>
  </si>
  <si>
    <t>2024540010219</t>
  </si>
  <si>
    <t>1.2.4.3.03</t>
  </si>
  <si>
    <t>SGP-PROPÓSITO GENERAL-PROPÓSITO GENERAL LIBRE INVERSIÓN</t>
  </si>
  <si>
    <t>SGP-Proposito General-Proposito General Libre Inversion</t>
  </si>
  <si>
    <t>Pilar 6 - Eficiencia administrativa para la calidad de la Gestión Pública</t>
  </si>
  <si>
    <t>Componente 4: Transformación de capacidades institucionales para la gobernabilidad</t>
  </si>
  <si>
    <t>Programa 5. Caracterización Socioeconómica para el acceso a la oferta social</t>
  </si>
  <si>
    <t>Servicio de gestión de oferta social para la población vulnerable</t>
  </si>
  <si>
    <t>06040506|515</t>
  </si>
  <si>
    <t>Madres y padres cabeza de hogar atendidos</t>
  </si>
  <si>
    <t>4103052</t>
  </si>
  <si>
    <t>410305200</t>
  </si>
  <si>
    <t>Beneficiarios potenciales para quienes se gestiona la oferta social</t>
  </si>
  <si>
    <t>202500000033407</t>
  </si>
  <si>
    <t>Servicio educativo</t>
  </si>
  <si>
    <t>03020109|187</t>
  </si>
  <si>
    <t>Establecimientos educativos en operación</t>
  </si>
  <si>
    <t>2201071</t>
  </si>
  <si>
    <t>220107100</t>
  </si>
  <si>
    <t>2024540010186</t>
  </si>
  <si>
    <t>1.3.2.3.01.1</t>
  </si>
  <si>
    <t>RF - INGRESOS CORRIENTES DE LIBRE DESTINACIÓN</t>
  </si>
  <si>
    <t>2024540010190</t>
  </si>
  <si>
    <t>1.2.4.4.01</t>
  </si>
  <si>
    <t>SGP-ASIGNACIÓN ESPECIAL-PROGRAMAS DE ALIMENTACIÓN ESCOLAR</t>
  </si>
  <si>
    <t>1.3.2.3.01.4</t>
  </si>
  <si>
    <t>RF-Transferencias del Nivel Nacion-Educacion-PAE</t>
  </si>
  <si>
    <t>Programa 2. Gestión integral en salud</t>
  </si>
  <si>
    <t>Servicio de gestión del riesgo en temas de consumo de sustancias psicoactivas</t>
  </si>
  <si>
    <t>03060208|278</t>
  </si>
  <si>
    <t>Estrategias de gestión del riesgo en temas de consumo de sustancias psicoactivas implementadas</t>
  </si>
  <si>
    <t>1905020</t>
  </si>
  <si>
    <t>190502000</t>
  </si>
  <si>
    <t>Campañas de gestión del riesgo en temas de consumo de sustancias psicoactivas implementadas</t>
  </si>
  <si>
    <t>2024540010039</t>
  </si>
  <si>
    <t>1.2.4.2.02</t>
  </si>
  <si>
    <t>SGP-SALUD-SALUD PUBLICA</t>
  </si>
  <si>
    <t>2.3.2.02.02.009.16</t>
  </si>
  <si>
    <t>Servicios para la comunidad, sociales y personales- PIC Sustancias Psicoactivas GR</t>
  </si>
  <si>
    <t>Servicio de gestión del riesgo en temas de salud sexual y reproductiva</t>
  </si>
  <si>
    <t>03060204|274</t>
  </si>
  <si>
    <t>Estrategias de gestión del riesgo en temas de salud sexual y reproductiva implementadas</t>
  </si>
  <si>
    <t>1905021</t>
  </si>
  <si>
    <t>190502100</t>
  </si>
  <si>
    <t>Campañas de gestión del riesgo en temas de salud sexual y reproductiva implementadas</t>
  </si>
  <si>
    <t>2.3.2.02.02.009.17</t>
  </si>
  <si>
    <t>Servicios para la comunidad, sociales y personales-PIC Salud Sexual GR</t>
  </si>
  <si>
    <t>Servicio de gestión del riesgo para abordar condiciones crónicas prevalentes</t>
  </si>
  <si>
    <t>03060207|277</t>
  </si>
  <si>
    <t>Estrategias de gestión para abordar condiciones crónicas prevalentes implementadas.</t>
  </si>
  <si>
    <t>1905023</t>
  </si>
  <si>
    <t>190502300</t>
  </si>
  <si>
    <t>Campañas de gestión del riesgo para abordar condiciones crónicas prevalentes implementadas</t>
  </si>
  <si>
    <t>2.3.2.02.02.009.18</t>
  </si>
  <si>
    <t>Servicios para la comunidad, sociales y personales-PIC Crónicas GR</t>
  </si>
  <si>
    <t>Servicio de gestión del riesgo para enfermedades emergentes, reemergentes y desatendidas</t>
  </si>
  <si>
    <t>03060202|272</t>
  </si>
  <si>
    <t>Estrategias de gestión del riesgo para enfermedades emergentes, reemergentes y desatendidas implementadas</t>
  </si>
  <si>
    <t>1905026</t>
  </si>
  <si>
    <t>190502600</t>
  </si>
  <si>
    <t>Campañas de gestión del riesgo para enfermedades emergentes, reemergentes y desatendidas implementadas</t>
  </si>
  <si>
    <t>2.3.2.02.02.009.19</t>
  </si>
  <si>
    <t>Servicios para la comunidad, sociales y personales-PIC Tuberculosis GR</t>
  </si>
  <si>
    <t>2.3.2.02.02.009.20</t>
  </si>
  <si>
    <t>Servicios para la comunidad, sociales y personales-PIC Lepra GR</t>
  </si>
  <si>
    <t>Servicio de gestión del riesgo para temas de consumo, aprovechamiento biológico, calidad e inocuidad de los alimentos</t>
  </si>
  <si>
    <t>03060206|276</t>
  </si>
  <si>
    <t>Estrategias de gestión para temas de consumo, aprovechamiento biológico, calidad e inocuidad de los alimentos implementadas</t>
  </si>
  <si>
    <t>1905028</t>
  </si>
  <si>
    <t>190502800</t>
  </si>
  <si>
    <t>Campañas de gestión del riesgo para temas de consumo, aprovechamiento biológico, calidad e inocuidad de los alimentos implementadas</t>
  </si>
  <si>
    <t>2.3.2.02.02.009.21</t>
  </si>
  <si>
    <t>Servicios para la comunidad, sociales y personales-PIC Salud Nutricional GR</t>
  </si>
  <si>
    <t>Servicio de promoción de la salud</t>
  </si>
  <si>
    <t>03060203|273</t>
  </si>
  <si>
    <t>Estrategias de promoción de la salud implementadas</t>
  </si>
  <si>
    <t>1905054</t>
  </si>
  <si>
    <t>190505400</t>
  </si>
  <si>
    <t>2.3.2.02.02.009.25</t>
  </si>
  <si>
    <t>Servicios para la comunidad, sociales y personales-PIC IMSALUD</t>
  </si>
  <si>
    <t>2.3.2.02.02.009.27</t>
  </si>
  <si>
    <t>Servicios para la comunidad, sociales y personales-PIC Salud Sexual PS</t>
  </si>
  <si>
    <t>2.3.2.02.02.009.29</t>
  </si>
  <si>
    <t>Servicios para la comunidad, sociales y personales-PIC Salud Mental</t>
  </si>
  <si>
    <t>03060201|271</t>
  </si>
  <si>
    <t>Estrategias de promoción de la salud para enfermedades emergentes, reemergentes y desatendidas implementadas</t>
  </si>
  <si>
    <t>Programa 2. Gestión institucional para la transformación de la movilidad urbana y rural en San José de Cúcuta</t>
  </si>
  <si>
    <t>Servicio de control a la seguridad vial</t>
  </si>
  <si>
    <t>05010204|427</t>
  </si>
  <si>
    <t>Organismos de tránsito dotados con implementos para el control del tránsito</t>
  </si>
  <si>
    <t>2409011</t>
  </si>
  <si>
    <t>240901100</t>
  </si>
  <si>
    <t>2024540010091</t>
  </si>
  <si>
    <t>1.2.3.2.25</t>
  </si>
  <si>
    <t>OTRAS MULTAS, SANCIONES E INTERESES DE MORA CON DESTINACION ESPECIFICA LEGAL - MULTAS DE TRÁNSITO Y TRANSPORTE</t>
  </si>
  <si>
    <t>Otras Multas, sanciones e intereses de mora con destinación específica legal</t>
  </si>
  <si>
    <t>Programa 3. Mensajes con sentido transformador. Comunicación corporativa y pública</t>
  </si>
  <si>
    <t>Servicio de integración de la oferta pública</t>
  </si>
  <si>
    <t>06040302|497</t>
  </si>
  <si>
    <t>Espacios de integración de oferta pública generados</t>
  </si>
  <si>
    <t>4502033</t>
  </si>
  <si>
    <t>450203300</t>
  </si>
  <si>
    <t>2024540010036</t>
  </si>
  <si>
    <t>Programa 1. Mi Plante. Cúcuta, ciudad productiva y emprendedora</t>
  </si>
  <si>
    <t>Servicio de apoyo financiero
para el mejoramiento de productos y servicios</t>
  </si>
  <si>
    <t>02030101|107</t>
  </si>
  <si>
    <t>Empresas beneficiadas</t>
  </si>
  <si>
    <t>3502004</t>
  </si>
  <si>
    <t>Servicio de apoyo financiero para el mejoramiento de productos o procesos</t>
  </si>
  <si>
    <t>350200400</t>
  </si>
  <si>
    <t>2024540010034</t>
  </si>
  <si>
    <t>Programa 3. Gestión financiera para el ordenamiento territorial</t>
  </si>
  <si>
    <t>Estudios de pre inversión e inversión</t>
  </si>
  <si>
    <t>04030300|539</t>
  </si>
  <si>
    <t>Estudios o diseños realizados</t>
  </si>
  <si>
    <t>Vivienda, ciudad y territorio</t>
  </si>
  <si>
    <t>4002</t>
  </si>
  <si>
    <t>Ordenamiento territorial y desarrollo urbano</t>
  </si>
  <si>
    <t>4002034</t>
  </si>
  <si>
    <t>400203400</t>
  </si>
  <si>
    <t>2024540010075</t>
  </si>
  <si>
    <t>Programa 1. Sustitución de economías ilegalizadas. Compromiso con la paz y la transformación territorial</t>
  </si>
  <si>
    <t>Servicio de apoyo financiero para proyectos productivos</t>
  </si>
  <si>
    <t>03070106|289</t>
  </si>
  <si>
    <t>Proyectos productivos cofinanciados</t>
  </si>
  <si>
    <t>1702007</t>
  </si>
  <si>
    <t>170200700</t>
  </si>
  <si>
    <t>2024540010074</t>
  </si>
  <si>
    <t>2.3.2.02.02.009.33</t>
  </si>
  <si>
    <t>Servicios para la comunidad, sociales y personales-Nutrición</t>
  </si>
  <si>
    <t>Programa 3. Una educación para la sociedad, el mundo y la vida</t>
  </si>
  <si>
    <t>Servicio de atención
psicosocial a estudiantes</t>
  </si>
  <si>
    <t>03020307|210</t>
  </si>
  <si>
    <t>Alumnos atendidos</t>
  </si>
  <si>
    <t>2201086</t>
  </si>
  <si>
    <t>Servicio de atención psicosocial a estudiantes</t>
  </si>
  <si>
    <t>220108600</t>
  </si>
  <si>
    <t>Servicio de orientación socio ocupacional</t>
  </si>
  <si>
    <t>03020306|209</t>
  </si>
  <si>
    <t>Estudiantes vinculados a procesos de orientación socio ocupacional</t>
  </si>
  <si>
    <t>2201085</t>
  </si>
  <si>
    <t>220108500</t>
  </si>
  <si>
    <t>Servicio de apoyo pedagógico para la oferta de educación inclusiva para preescolar, básica y media</t>
  </si>
  <si>
    <t>03020110|188</t>
  </si>
  <si>
    <t>Sedes educativas con apoyo pedagógico para la oferta de educación inclusiva para preescolar, básica y media</t>
  </si>
  <si>
    <t>2201084</t>
  </si>
  <si>
    <t>Servicio de apoyo pedagógico para  la oferta de educación inclusiva para preescolar, básica y media</t>
  </si>
  <si>
    <t>220108400</t>
  </si>
  <si>
    <t>Sedes educativas con apoyo pedagógico para  la oferta de educación inclusiva para preescolar, básica y media</t>
  </si>
  <si>
    <t>Servicio de asistencia
técnica a comunidades en fortalecimiento del tejido social y construcción de escenarios comunitarios</t>
  </si>
  <si>
    <t>03020305|208</t>
  </si>
  <si>
    <t>Comunidades asistidas técnicamente</t>
  </si>
  <si>
    <t>2201076</t>
  </si>
  <si>
    <t>Servicio de asistencia técnica a comunidades en fortalecimiento del tejido social y construcción de escenarios comunitarios protectores de derechos</t>
  </si>
  <si>
    <t>220107600</t>
  </si>
  <si>
    <t>1.2.4.1.04</t>
  </si>
  <si>
    <t>SGP-EDUCACIÓN-CALIDAD POR GRATUIDAD-SSF</t>
  </si>
  <si>
    <t>SGP-EDUCACIÓN-CALIDAD  POR GRATUIDAD</t>
  </si>
  <si>
    <t>2024540010174</t>
  </si>
  <si>
    <t>2.3.2.02.02.007</t>
  </si>
  <si>
    <t>Servicios financieros y servicios conexos; servicios inmobiliarios; y servicios de arrendamiento y leasing</t>
  </si>
  <si>
    <t>2024540010193</t>
  </si>
  <si>
    <t>2.3.1.01.01.001.01.01</t>
  </si>
  <si>
    <t>Sueldo basico - Personal docente</t>
  </si>
  <si>
    <t>2.3.1.01.01.001.01.02</t>
  </si>
  <si>
    <t>Sueldo básico - aportes del personal docente previsión social SSF</t>
  </si>
  <si>
    <t>2.3.1.01.01.001.01.03</t>
  </si>
  <si>
    <t>Sueldo básico - Directivo docente</t>
  </si>
  <si>
    <t>2.3.1.01.01.001.01.04</t>
  </si>
  <si>
    <t>Sueldo basico - Aporte del directivo  docente previsión SSF</t>
  </si>
  <si>
    <t>2.3.1.01.01.001.01.05</t>
  </si>
  <si>
    <t>Sueldo básico - Administrativos</t>
  </si>
  <si>
    <t>2.3.1.01.02.001.01</t>
  </si>
  <si>
    <t>Aportes a la seguridad social en pensiones - Docentes</t>
  </si>
  <si>
    <t>2.3.1.01.02.001.02</t>
  </si>
  <si>
    <t>Aportes a la seguridad social en pensiones - Directivos docentes</t>
  </si>
  <si>
    <t>2.3.1.01.02.001.03</t>
  </si>
  <si>
    <t>Aportes a la seguridad social en pensiones - Administrativos</t>
  </si>
  <si>
    <t>2.3.1.01.02.002.01</t>
  </si>
  <si>
    <t>Aportes a la seguridad social en salud - Docentes</t>
  </si>
  <si>
    <t>2.3.1.01.02.002.02</t>
  </si>
  <si>
    <t>Aportes a la seguridad social en salud - Directivos docentes</t>
  </si>
  <si>
    <t>2.3.1.01.02.002.03</t>
  </si>
  <si>
    <t>Aportes a la seguridad social en salud - Administrativos</t>
  </si>
  <si>
    <t>2.3.1.01.02.003.01</t>
  </si>
  <si>
    <t>Aportes de cesantías - Docentes</t>
  </si>
  <si>
    <t>2.3.1.01.02.003.02</t>
  </si>
  <si>
    <t>Aportes de cesantías - Directivos docentes</t>
  </si>
  <si>
    <t>2.3.1.01.02.003.03</t>
  </si>
  <si>
    <t>Aportes de cesantías - Administrativos</t>
  </si>
  <si>
    <t>2.3.1.01.02.004.01</t>
  </si>
  <si>
    <t>Aportes a cajas de compensación familiar - Docentes</t>
  </si>
  <si>
    <t>2.3.1.01.02.004.02</t>
  </si>
  <si>
    <t>Aportes a cajas de compensación familiar - Directivos docentes</t>
  </si>
  <si>
    <t>2.3.1.01.02.004.03</t>
  </si>
  <si>
    <t>Aportes a cajas de compensación familiar -Administrativos</t>
  </si>
  <si>
    <t>2.3.1.01.02.005.01</t>
  </si>
  <si>
    <t>Aportes generales al sistema de riesgos laborales - Administrativos</t>
  </si>
  <si>
    <t>2.3.1.01.02.006.01</t>
  </si>
  <si>
    <t>Aportes al icbf - Docentes</t>
  </si>
  <si>
    <t>2.3.1.01.02.006.02</t>
  </si>
  <si>
    <t>Aportes al icbf - Directivos docentes</t>
  </si>
  <si>
    <t>2.3.1.01.02.006.03</t>
  </si>
  <si>
    <t>Aportes al icbf - Administrativos</t>
  </si>
  <si>
    <t>2.3.1.01.02.007.01</t>
  </si>
  <si>
    <t>Aportes al sena - Docentes</t>
  </si>
  <si>
    <t>2.3.1.01.02.007.02</t>
  </si>
  <si>
    <t>Aportes al sena - Directivos Docentes</t>
  </si>
  <si>
    <t>2.3.1.01.02.007.03</t>
  </si>
  <si>
    <t>Aportes al sena - Administrativos</t>
  </si>
  <si>
    <t>2.3.1.01.02.008.01</t>
  </si>
  <si>
    <t>Aportes a la esap - Docentes</t>
  </si>
  <si>
    <t>2.3.1.01.02.008.02</t>
  </si>
  <si>
    <t>Aportes a la esap - Directivos docentes</t>
  </si>
  <si>
    <t>2.3.1.01.02.008.03</t>
  </si>
  <si>
    <t>Aportes a la esap - Administrativos</t>
  </si>
  <si>
    <t>2.3.1.01.02.009.01</t>
  </si>
  <si>
    <t>Aportes a escuelas industriales e institutos técnicos - Docentes</t>
  </si>
  <si>
    <t>2.3.1.01.02.009.02</t>
  </si>
  <si>
    <t>Aportes a escuelas industriales e institutos técnicos - Directivos docentes</t>
  </si>
  <si>
    <t>2.3.1.01.02.009.03</t>
  </si>
  <si>
    <t>Aportes a escuelas industriales e institutos técnicos -Administrativos</t>
  </si>
  <si>
    <t>2024540010136</t>
  </si>
  <si>
    <t>1.2.4.1.03</t>
  </si>
  <si>
    <t>SGP-EDUCACIÓN-CALIDAD POR MATRÍCULA OFICIAL</t>
  </si>
  <si>
    <t>2024540010177</t>
  </si>
  <si>
    <t>Infraestructura educativa dotada</t>
  </si>
  <si>
    <t>03020214|202</t>
  </si>
  <si>
    <t>Sedes dotadas</t>
  </si>
  <si>
    <t>2201069</t>
  </si>
  <si>
    <t>220106900</t>
  </si>
  <si>
    <t>2024540010157</t>
  </si>
  <si>
    <t>2.3.2.01.01.004.01.01.04</t>
  </si>
  <si>
    <t>Otros muebles N.C.P.</t>
  </si>
  <si>
    <t>Programa 4. Mejoramiento de la capacidad institucional para la gestión educativa</t>
  </si>
  <si>
    <t>Servicio de gestión de riesgos y desastres en establecimientos educativos</t>
  </si>
  <si>
    <t>03020403|213</t>
  </si>
  <si>
    <t>Establecimientos educativos con acciones de gestión del riesgo implementadas</t>
  </si>
  <si>
    <t>2201068</t>
  </si>
  <si>
    <t>220106800</t>
  </si>
  <si>
    <t>Servicio de acompañamiento para el desarrollo de modelos educativos interculturales</t>
  </si>
  <si>
    <t>03020302|205</t>
  </si>
  <si>
    <t>Modelos educativos acompañados</t>
  </si>
  <si>
    <t>2201056</t>
  </si>
  <si>
    <t>220105600</t>
  </si>
  <si>
    <t>Servicio de apoyo para la implementación de la estrategia educativa del sistema de responsabilidad penal para adolescentes</t>
  </si>
  <si>
    <t>03020108|186</t>
  </si>
  <si>
    <t>Entidades Territoriales certificadas con asistencia técnica para el fortalecimiento de la estrategia educativa del sistema de responsabilidad penal para adolescentes</t>
  </si>
  <si>
    <t>2201055</t>
  </si>
  <si>
    <t>220105500</t>
  </si>
  <si>
    <t>2.3.2.02.02.006</t>
  </si>
  <si>
    <t>Comercio y distribución; alojamiento; servicios de suministro de comidas y bebidas; servicios de transporte; y servicios de distribución de electricidad, gas y agua</t>
  </si>
  <si>
    <t>03020402|212</t>
  </si>
  <si>
    <t>2024540010169</t>
  </si>
  <si>
    <t>Servicios de asistencia técnica en innovación educativa en la educación inicial, preescolar, básica y media</t>
  </si>
  <si>
    <t>03020210|198</t>
  </si>
  <si>
    <t>Entidades o instituciones asistidas técnicamente en innovación educativa</t>
  </si>
  <si>
    <t>2201046</t>
  </si>
  <si>
    <t>220104600</t>
  </si>
  <si>
    <t>2024540010179</t>
  </si>
  <si>
    <t>Servicios conexos a la
prestación del servicio educativo oficial</t>
  </si>
  <si>
    <t>03020209|197</t>
  </si>
  <si>
    <t>Docentes beneficiados</t>
  </si>
  <si>
    <t>2201044</t>
  </si>
  <si>
    <t>Servicios conexos a la prestación del servicio educativo oficial</t>
  </si>
  <si>
    <t>220104400</t>
  </si>
  <si>
    <t>Servicio de atención integral para la primera infancia</t>
  </si>
  <si>
    <t>03020301|204</t>
  </si>
  <si>
    <t>Número de instituciones educativas oficiales</t>
  </si>
  <si>
    <t>2201037</t>
  </si>
  <si>
    <t>220103700</t>
  </si>
  <si>
    <t>Instituciones educativas oficiales que implementan el nivel preescolar en el marco de la atención integral</t>
  </si>
  <si>
    <t>Servicio de articulación entre la educación media y el sector productivo</t>
  </si>
  <si>
    <t>03020208|196</t>
  </si>
  <si>
    <t>Programas y proyectos de educación pertinente articulados con el sector productivo</t>
  </si>
  <si>
    <t>2201035</t>
  </si>
  <si>
    <t>Servicio de articulación entre la educación media y el sector productivo.</t>
  </si>
  <si>
    <t>220103500</t>
  </si>
  <si>
    <t>2024540010176</t>
  </si>
  <si>
    <t>Servicio educación formal por modelos educativos flexibles</t>
  </si>
  <si>
    <t>03020105|183</t>
  </si>
  <si>
    <t>Beneficiarios atendidos con modelos educativos flexibles</t>
  </si>
  <si>
    <t>2201030</t>
  </si>
  <si>
    <t>220103000</t>
  </si>
  <si>
    <t>Servicio de apoyo a la permanencia con transporte escolar</t>
  </si>
  <si>
    <t>03020104|182</t>
  </si>
  <si>
    <t>Beneficiarios de transporte escolar</t>
  </si>
  <si>
    <t>2201029</t>
  </si>
  <si>
    <t>220102900</t>
  </si>
  <si>
    <t>2024540010134</t>
  </si>
  <si>
    <t>Infraestructura educativa mejorada</t>
  </si>
  <si>
    <t>03020107|185</t>
  </si>
  <si>
    <t>Sedes educativas mejoradas</t>
  </si>
  <si>
    <t>2201052</t>
  </si>
  <si>
    <t>220105200</t>
  </si>
  <si>
    <t>2.3.2.02.02.005</t>
  </si>
  <si>
    <t>Construcción y servicios de la construcción</t>
  </si>
  <si>
    <t>Servicio de acondicionamiento de ambientes de aprendizaje.</t>
  </si>
  <si>
    <t>03020206|194</t>
  </si>
  <si>
    <t>Ambientes de aprendizaje en funcionamiento</t>
  </si>
  <si>
    <t>2201026</t>
  </si>
  <si>
    <t>Servicio de acondicionamiento de ambientes de aprendizaje</t>
  </si>
  <si>
    <t>220102600</t>
  </si>
  <si>
    <t>Servicio de fomento para el acceso a la educación inicial, preescolar, básica y media</t>
  </si>
  <si>
    <t>03020102|180</t>
  </si>
  <si>
    <t>Personas beneficiadas con estrategias de fomento para el acceso a la educación inicial, preescolar, básica y media</t>
  </si>
  <si>
    <t>2201017</t>
  </si>
  <si>
    <t>Servicio de fomento para el acceso a la educación inicial, preescolar, básica y media.</t>
  </si>
  <si>
    <t>220101700</t>
  </si>
  <si>
    <t>Personas beneficiadas con estrategias de fomento para el acceso a la educación inicial, preescolar, básica y media.</t>
  </si>
  <si>
    <t>Servicio de inspección, vigilancia y control del sector educativo</t>
  </si>
  <si>
    <t>03020205|193</t>
  </si>
  <si>
    <t>Entidades del sector educativo con inspección, vigilancia y control.</t>
  </si>
  <si>
    <t>2201014</t>
  </si>
  <si>
    <t>220101400</t>
  </si>
  <si>
    <t>Entidades del sector educativo con inspección, vigilancia y control</t>
  </si>
  <si>
    <t>2024540010117</t>
  </si>
  <si>
    <t>1.2.2.0.00.6</t>
  </si>
  <si>
    <t>ICDE - TRAMITE DE LICENCIAS DE FUNCIONAMIENTO DE LOS PROGRAMAS DE FTDH</t>
  </si>
  <si>
    <t>1.2.2.0.00</t>
  </si>
  <si>
    <t>Ingresos Corrientes de destinación específica por Acto Administrativo</t>
  </si>
  <si>
    <t>Servicio de asistencia técnica en inspección, vigilancia y control del sector educativo</t>
  </si>
  <si>
    <t>03020204|192</t>
  </si>
  <si>
    <t>Entidades asistidas técnicamente</t>
  </si>
  <si>
    <t>2201013</t>
  </si>
  <si>
    <t>220101300</t>
  </si>
  <si>
    <t>Servicio de vigilancia y
control sanitario de los factores de riesgo para la salud, en los establecimientos y espacios que pueden generar riesgos para la población</t>
  </si>
  <si>
    <t>03060107|268</t>
  </si>
  <si>
    <t>Establecimientos abiertos al público vigilados y controlados</t>
  </si>
  <si>
    <t>1903</t>
  </si>
  <si>
    <t>Inspección, vigilancia y control</t>
  </si>
  <si>
    <t>1903042</t>
  </si>
  <si>
    <t>Servicio de vigilancia y control sanitario de los factores de riesgo para la salud, en los establecimientos y espacios que pueden generar riesgos para la población.</t>
  </si>
  <si>
    <t>190304200</t>
  </si>
  <si>
    <t>Municipios especiales 1,2 y 3 con vigilancia y control sanitario real y efectivo en su jurisdicción, sobre los factores de riesgo para la salud, en los establecimientos y espacios que pueden generar riesgos para la población  realizados</t>
  </si>
  <si>
    <t>2024540010025</t>
  </si>
  <si>
    <t>2.3.2.02.02.009.01</t>
  </si>
  <si>
    <t>Servicios para la comunidad sociales y personales-Salud Ambiental</t>
  </si>
  <si>
    <t>2.3.2.02.02.008.01</t>
  </si>
  <si>
    <t>Servicios prestados a las empresas y servicios de producción-Salud Ambiental</t>
  </si>
  <si>
    <t>2.3.2.02.02.009.02</t>
  </si>
  <si>
    <t>Servicios para la comunidad, sociales y personales- Nómina Salud Ambiental</t>
  </si>
  <si>
    <t>Servicio de vigilancia de calidad del agua para consumo humano, recolección, transporte y disposición final de residuos sólidos; manejo y disposición final de radiaciones ionizantes, excretas, residuos líquidos y aguas servidas y calidad del aire</t>
  </si>
  <si>
    <t>03060108|269</t>
  </si>
  <si>
    <t>Entidades territoriales atendidas</t>
  </si>
  <si>
    <t>1903040</t>
  </si>
  <si>
    <t>Servicio de vigilancia de calidad del agua para consumo humano, recolección, transporte y disposición final de residuos sólidos; manejo y disposición final de radiaciones ionizantes, excretas, residuos líquidos y aguas servidas y calidad del aire.</t>
  </si>
  <si>
    <t>190304000</t>
  </si>
  <si>
    <t>Distritos con vigilancia real y efectiva en su jurisdicción de calidad del agua para consumo humano, recolección, transporte y disposición final de residuos sólidos; manejo y disposición final de radiaciones ionizantes, excretas, residuos líquidos y aguas servidas y calidad del aire realizados</t>
  </si>
  <si>
    <t>Servicio de afiliaciones al régimen subsidiado del Sistema General de Seguridad Social</t>
  </si>
  <si>
    <t>03060109|270</t>
  </si>
  <si>
    <t>Personas afiliadas al régimen subsidiado</t>
  </si>
  <si>
    <t>1906</t>
  </si>
  <si>
    <t>Aseguramiento y prestación integral de servicios de salud</t>
  </si>
  <si>
    <t>1906044</t>
  </si>
  <si>
    <t>190604400</t>
  </si>
  <si>
    <t>2024540010026</t>
  </si>
  <si>
    <t>2.3.2.02.02.009.04</t>
  </si>
  <si>
    <t>Servicios para la comunidad, sociales y personales - LMA Régimen Subsidiado</t>
  </si>
  <si>
    <t>1.2.3.2.28.2</t>
  </si>
  <si>
    <t>DERECHOS POR LA EXPLOTACION JUEGOS DE SUERTE Y AZAR (COLJUEGOS SSF)</t>
  </si>
  <si>
    <t>1.2.3.3.07</t>
  </si>
  <si>
    <t>SISTEMA GENERAL DE SEGURIDAD SOCIAL EN SALUD - OTROS RECURSOS ADMINISTRADOS POR ADRES</t>
  </si>
  <si>
    <t>1.2.3.3.08</t>
  </si>
  <si>
    <t>SISTEMA GENERAL DE SEGURIDAD SOCIAL EN SALUD - RECURSOS DE ENTIDADES TERRITORIALES (GOBERNACION NORTE DE SANTANDER)</t>
  </si>
  <si>
    <t>SISTEMA GENERAL DE SEGURIDAD SOCIAL EN SALUD - RECURSOS DE ENTIDADES TERRITORIALES</t>
  </si>
  <si>
    <t>1.2.3.3.09</t>
  </si>
  <si>
    <t>SISTEMA GENERAL DE SEGURIDAD SOCIAL EN SALUD - RECURSOS DE CAJAS DE COMPENSACION</t>
  </si>
  <si>
    <t>1.2.4.2.01</t>
  </si>
  <si>
    <t>SGP-SALUD-REGIMEN SUBSIDIADO</t>
  </si>
  <si>
    <t>2.3.2.02.02.008.18</t>
  </si>
  <si>
    <t>Servicios prestados a las empresas y servicios de producción- Aseguramiento</t>
  </si>
  <si>
    <t>Programa 3. Humanización de los servicios de salud</t>
  </si>
  <si>
    <t>Centros reguladores de urgencias, emergencias y desastres dotados</t>
  </si>
  <si>
    <t>03060301|280</t>
  </si>
  <si>
    <t>1905009</t>
  </si>
  <si>
    <t>190500900</t>
  </si>
  <si>
    <t>2024540010033</t>
  </si>
  <si>
    <t>2.3.2.02.01.004.01</t>
  </si>
  <si>
    <t>Productos metálicos, maquinaria y equipo - Sistemas de Emergencias Médicas - SEM</t>
  </si>
  <si>
    <t>Servicio de atención en
centros reguladores de urgencias, emergencias y desastres</t>
  </si>
  <si>
    <t>03060304|283</t>
  </si>
  <si>
    <t>Personas atendidas en
centros reguladores de urgencias, emergencias y desastres</t>
  </si>
  <si>
    <t>1905042</t>
  </si>
  <si>
    <t>Servicio de atención en centros reguladores de urgencias, emergencias y desastres</t>
  </si>
  <si>
    <t>190504200</t>
  </si>
  <si>
    <t>Personas atendidas en centros reguladores de urgencias, emergencias y desastres</t>
  </si>
  <si>
    <t>2.3.2.02.02.009.10</t>
  </si>
  <si>
    <t>Servicios para la comunidad, sociales y personales-Sistemas de Emergencias Médicas</t>
  </si>
  <si>
    <t>2.3.2.02.02.009.12</t>
  </si>
  <si>
    <t>Servicios para la comunidad, sociales y personales-Emergencias y Desastres</t>
  </si>
  <si>
    <t>Servicio de gestión del riesgo para abordar situaciones endemo- epidémicas</t>
  </si>
  <si>
    <t>03060209|279</t>
  </si>
  <si>
    <t>Estrategias de gestión
del riesgo para abordar situaciones endemo- epidémicas implementadas</t>
  </si>
  <si>
    <t>1905043</t>
  </si>
  <si>
    <t>Servicio de gestión del riesgo para abordar situaciones situaciones endemo-epidémicas</t>
  </si>
  <si>
    <t>190504300</t>
  </si>
  <si>
    <t>Campañas de gestión del riesgo para abordar situaciones situaciones endemo-epidémicas implementadas</t>
  </si>
  <si>
    <t>2.3.2.02.02.009.23</t>
  </si>
  <si>
    <t>Servicios para la comunidad, sociales y personales-Vectores PIC</t>
  </si>
  <si>
    <t>2.3.2.02.02.008.03</t>
  </si>
  <si>
    <t>Servicios prestados a las empresas y servicios de producción -Vectores PIC</t>
  </si>
  <si>
    <t>2.3.2.02.01.003.01</t>
  </si>
  <si>
    <t>Otros bienes transportables (excepto productos metálicos, maquinaria y equipo)-Vectores PIC</t>
  </si>
  <si>
    <t>2.3.2.02.02.009.24</t>
  </si>
  <si>
    <t>Servicios para la comunidad, sociales y personales-Zoonosis PIC</t>
  </si>
  <si>
    <t>2.3.2.02.02.009.32</t>
  </si>
  <si>
    <t>Servicios para la comunidad, sociales y personales-Salud Laboral</t>
  </si>
  <si>
    <t>2.3.2.02.01.003.05</t>
  </si>
  <si>
    <t>Otros bienes transportables (excepto productos metálicos, maquinaria y equipo) - Salud Laboral</t>
  </si>
  <si>
    <t>2.3.2.02.02.008.04</t>
  </si>
  <si>
    <t>Servicios prestados a las empresas y servicios de producción-Litografia</t>
  </si>
  <si>
    <t>2.3.2.02.02.008.06</t>
  </si>
  <si>
    <t>Servicios prestados a las empresas y servicios de producción-Nutrición</t>
  </si>
  <si>
    <t>2.3.2.02.02.008.07</t>
  </si>
  <si>
    <t>Servicios prestados a las empresas y servicios de producción - Portal Web</t>
  </si>
  <si>
    <t>2.3.2.02.02.008.08</t>
  </si>
  <si>
    <t>Servicios prestados a las empresas y servicios de producción-Tuberculosis</t>
  </si>
  <si>
    <t>2.3.2.02.02.009.34</t>
  </si>
  <si>
    <t>Servicios para la comunidad, sociales y personales - Tuberculosis</t>
  </si>
  <si>
    <t>2.3.2.02.02.009.35</t>
  </si>
  <si>
    <t>Servicios para la comunidad, sociales y personales-Salud Sexual y reproductiva</t>
  </si>
  <si>
    <t>2.3.2.02.02.009.36</t>
  </si>
  <si>
    <t>Servicios para la comunidad, sociales y personales - Salud Mental</t>
  </si>
  <si>
    <t>2.3.2.02.02.009.37</t>
  </si>
  <si>
    <t>Servicios para la comunidad, sociales y personales - Vida Saludable y Condiciones No Transmisibles</t>
  </si>
  <si>
    <t>2.3.2.02.02.009.38</t>
  </si>
  <si>
    <t>Servicios para la comunidad, sociales y personales - lepra</t>
  </si>
  <si>
    <t>2.3.2.02.02.009.39</t>
  </si>
  <si>
    <t>Servicios para la comunidad, sociales y personales- Zoonosis</t>
  </si>
  <si>
    <t>2.3.2.02.02.009.40</t>
  </si>
  <si>
    <t>Servicios para la comunidad, sociales y personales - Vectores</t>
  </si>
  <si>
    <t>2.3.2.02.02.008.09</t>
  </si>
  <si>
    <t>Servicios prestados a las empresas y servicios de producción - Vectores</t>
  </si>
  <si>
    <t>2.3.2.02.02.009.41</t>
  </si>
  <si>
    <t>Servicios para la comunidad, sociales y personales-Promoción Social</t>
  </si>
  <si>
    <t>2.3.2.02.02.008.10</t>
  </si>
  <si>
    <t>Servicios prestados a las empresas y servicios de producción-Promoción Social</t>
  </si>
  <si>
    <t>2.3.2.02.02.009.42</t>
  </si>
  <si>
    <t>Servicios para la comunidad, sociales y personales - Nómina Zoonosis</t>
  </si>
  <si>
    <t>2.3.2.02.02.009.43</t>
  </si>
  <si>
    <t>Servicios para la comunidad, sociales y personales - Nómina Tuberculosis</t>
  </si>
  <si>
    <t>Documentos de investigación</t>
  </si>
  <si>
    <t>03060103|264</t>
  </si>
  <si>
    <t>Documentos de análisis de salud pública elaborados</t>
  </si>
  <si>
    <t>1905037</t>
  </si>
  <si>
    <t>190503700</t>
  </si>
  <si>
    <t>Documentos de investigación elaborados</t>
  </si>
  <si>
    <t>2.3.2.02.02.009.44</t>
  </si>
  <si>
    <t>Servicios para la comunidad, sociales y personales-Nómina VSP</t>
  </si>
  <si>
    <t>2.3.2.02.02.009.45</t>
  </si>
  <si>
    <t>Servicios para la comunidad, sociales y personales-Nómina PAI</t>
  </si>
  <si>
    <t>2.3.2.02.02.008.11</t>
  </si>
  <si>
    <t>Servicios prestados a las empresas y servicios de producción-VSP</t>
  </si>
  <si>
    <t>2.3.2.02.02.009.46</t>
  </si>
  <si>
    <t>Servicios para la comunidad, sociales y personales-VSP</t>
  </si>
  <si>
    <t>2.3.2.02.02.008.12</t>
  </si>
  <si>
    <t>Servicios prestados a las empresas y servicios de producción-PAI</t>
  </si>
  <si>
    <t>2.3.2.02.02.009.47</t>
  </si>
  <si>
    <t>Servicios para la comunidad, sociales y personales-PAI</t>
  </si>
  <si>
    <t>2.3.2.02.02.009.48</t>
  </si>
  <si>
    <t>Servicios para la comunidad, sociales y personales-Estadisticas vitales</t>
  </si>
  <si>
    <t>2.3.2.02.02.008.13</t>
  </si>
  <si>
    <t>Servicios prestados a las empresas y servicios de producción-Estadisticas vitales</t>
  </si>
  <si>
    <t>Servicio de certificación
de discapacidad para las personas con discapacidad</t>
  </si>
  <si>
    <t>03060105|266</t>
  </si>
  <si>
    <t>Personas con servicio de certificación de discapacidad</t>
  </si>
  <si>
    <t>1905040</t>
  </si>
  <si>
    <t>Servicio de certificación de discapacidad para las personas con discapacidad</t>
  </si>
  <si>
    <t>190504000</t>
  </si>
  <si>
    <t>2.3.2.02.02.009.49</t>
  </si>
  <si>
    <t>Servicios para la comunidad, sociales y personales-Certificación Discapacidad</t>
  </si>
  <si>
    <t>Servicio de atención psicosocial a víctimas del conflicto armado</t>
  </si>
  <si>
    <t>03060106|267</t>
  </si>
  <si>
    <t>Personas víctimas del conflicto armado atendidas con atención psicosocial</t>
  </si>
  <si>
    <t>1905041</t>
  </si>
  <si>
    <t>190504100</t>
  </si>
  <si>
    <t>2.3.2.02.02.009.50</t>
  </si>
  <si>
    <t>Servicios para la comunidad, sociales y personales-PAPSIVI</t>
  </si>
  <si>
    <t>2.3.2.02.02.008.15</t>
  </si>
  <si>
    <t>Servicios prestados a las empresas y servicios de producción-PAPSIVI</t>
  </si>
  <si>
    <t>Servicios de promoción social de la participación social en salud</t>
  </si>
  <si>
    <t>03060104|265</t>
  </si>
  <si>
    <t>Mecanismos y espacios de participación social en salud conformados</t>
  </si>
  <si>
    <t>1905049</t>
  </si>
  <si>
    <t>Servicio de promoción de la participación social en salud</t>
  </si>
  <si>
    <t>190504900</t>
  </si>
  <si>
    <t>Estrategias de promoción de la participación social en salud implementadas</t>
  </si>
  <si>
    <t>2.3.2.02.02.008.16</t>
  </si>
  <si>
    <t>Servicios prestados a las empresas y servicios de producción-Participación Social-SAC</t>
  </si>
  <si>
    <t>2.3.2.02.02.009.51</t>
  </si>
  <si>
    <t>Servicios para la comunidad, sociales y personales- Participación Social-SAC</t>
  </si>
  <si>
    <t>2.3.2.02.02.009.52</t>
  </si>
  <si>
    <t>Servicios para la comunidad, sociales y personales - Participación Social</t>
  </si>
  <si>
    <t>2.3.2.02.02.009.06.1</t>
  </si>
  <si>
    <t>Servicios para la comunidad, sociales y personales-Nómina Participación Social</t>
  </si>
  <si>
    <t>Documentos de evaluación</t>
  </si>
  <si>
    <t>03060102|263</t>
  </si>
  <si>
    <t>Documentos de evaluación realizados</t>
  </si>
  <si>
    <t>1905053</t>
  </si>
  <si>
    <t>190505300</t>
  </si>
  <si>
    <t>2.3.2.02.02.008.17</t>
  </si>
  <si>
    <t>Servicios prestados a las empresas y servicios de producción-Auditoria Régimen Subsidiado</t>
  </si>
  <si>
    <t>Componente 5: Transformación social mediante la recreación y el deporte</t>
  </si>
  <si>
    <t>Programa 1. Vida Activa con Recreación, actividad física y deporte</t>
  </si>
  <si>
    <t>Servicio de apoyo a la actividad física, la recreación y el deporte</t>
  </si>
  <si>
    <t>03050101|241</t>
  </si>
  <si>
    <t>Número de Personas beneficiadas</t>
  </si>
  <si>
    <t>43</t>
  </si>
  <si>
    <t>Deporte y Recreación</t>
  </si>
  <si>
    <t>1604</t>
  </si>
  <si>
    <t>RECREACIÓN Y DEPORTE</t>
  </si>
  <si>
    <t>4301</t>
  </si>
  <si>
    <t>Fomento a la recreación, la actividad física y el deporte para desarrollar entornos de convivencia y paz</t>
  </si>
  <si>
    <t>4301001</t>
  </si>
  <si>
    <t>430100100</t>
  </si>
  <si>
    <t>2024540010209</t>
  </si>
  <si>
    <t>1.2.3.1.18.1</t>
  </si>
  <si>
    <t>TASA PRODEPORTE Y RECREACION CSF</t>
  </si>
  <si>
    <t>1.2.3.1.18</t>
  </si>
  <si>
    <t>Tasa prodeporte y recreación</t>
  </si>
  <si>
    <t>Servicio de educación informal en recreación</t>
  </si>
  <si>
    <t>03050102|242</t>
  </si>
  <si>
    <t>Número de Personas capacitadas</t>
  </si>
  <si>
    <t>4301035</t>
  </si>
  <si>
    <t>430103500</t>
  </si>
  <si>
    <t>2.3.2.02.02.009.58</t>
  </si>
  <si>
    <t>Servicios para la comunidad, sociales y personales - Personas capacitadas</t>
  </si>
  <si>
    <t>03050103|243</t>
  </si>
  <si>
    <t>Número de Eventos de capacitación desarrollados</t>
  </si>
  <si>
    <t>2.3.2.02.02.009.59</t>
  </si>
  <si>
    <t>Servicios para la comunidad, sociales y personales - Eventos de Capacitación</t>
  </si>
  <si>
    <t>Servicio de organización de eventos recreativos comunitarios</t>
  </si>
  <si>
    <t>03050105|245</t>
  </si>
  <si>
    <t>Número de Eventos recreativos comunitarios realizados</t>
  </si>
  <si>
    <t>4301038</t>
  </si>
  <si>
    <t>430103800</t>
  </si>
  <si>
    <t>Programa 2. Cúcuta Deportiva. Formación y preparación de deportistas</t>
  </si>
  <si>
    <t>Servicio de Escuelas Deportivas</t>
  </si>
  <si>
    <t>03050201|251</t>
  </si>
  <si>
    <t>Número de Niños, niñas, adolescentes y jóvenes inscritos en Escuelas Deportivas</t>
  </si>
  <si>
    <t>4301007</t>
  </si>
  <si>
    <t>430100700</t>
  </si>
  <si>
    <t>Niños, niñas, adolescentes y jóvenes inscritos en Escuelas Deportivas</t>
  </si>
  <si>
    <t>2024540010265</t>
  </si>
  <si>
    <t>1.2.3.1.18.2</t>
  </si>
  <si>
    <t>TASA PRODEPORTE Y RECREACION SSF</t>
  </si>
  <si>
    <t>Parques recreativos mantenidos</t>
  </si>
  <si>
    <t>03050107|247</t>
  </si>
  <si>
    <t>Número de Parques recreativos mantenidos</t>
  </si>
  <si>
    <t>4301012</t>
  </si>
  <si>
    <t>430101200</t>
  </si>
  <si>
    <t>202500000032150</t>
  </si>
  <si>
    <t>1.2.3.1.12</t>
  </si>
  <si>
    <t>IMPUESTO DE ESPECTACULOS PUBLICOS NACIONAL CON DESTINO AL DEPORTE</t>
  </si>
  <si>
    <t>1.2.4.3.01</t>
  </si>
  <si>
    <t>SGP-PROPÓSITO GENERAL-DEPORTE Y RECREACION</t>
  </si>
  <si>
    <t>SGP-Proposito General-Deporte Y Recreacion</t>
  </si>
  <si>
    <t>1.3.2.3.01.6</t>
  </si>
  <si>
    <t>RF-Tasa Prodeporte</t>
  </si>
  <si>
    <t>Estudios y diseños de infraestructura recreo- deportiva</t>
  </si>
  <si>
    <t>03050110|250</t>
  </si>
  <si>
    <t>Número de Estudios y diseños elaborados</t>
  </si>
  <si>
    <t>4301031</t>
  </si>
  <si>
    <t>Estudios y diseños de infraestructura recreo-deportiva</t>
  </si>
  <si>
    <t>430103100</t>
  </si>
  <si>
    <t>Estudios y diseños elaborados</t>
  </si>
  <si>
    <t>Parques recreativos adecuados</t>
  </si>
  <si>
    <t>03050108|248</t>
  </si>
  <si>
    <t>Número de Parques adecuados</t>
  </si>
  <si>
    <t>4301011</t>
  </si>
  <si>
    <t>430101100</t>
  </si>
  <si>
    <t>Parques adecuados</t>
  </si>
  <si>
    <t>Canchas multifuncionales adecuadas</t>
  </si>
  <si>
    <t>03050109|249</t>
  </si>
  <si>
    <t>Número de Canchas multifuncionales adecuadas</t>
  </si>
  <si>
    <t>4301016</t>
  </si>
  <si>
    <t>430101600</t>
  </si>
  <si>
    <t>Canchas multifuncionales construidas</t>
  </si>
  <si>
    <t>03050104|244</t>
  </si>
  <si>
    <t>Número de Canchas multifuncionales construidas</t>
  </si>
  <si>
    <t>4301014</t>
  </si>
  <si>
    <t>430101400</t>
  </si>
  <si>
    <t>Parques recreativos construidos</t>
  </si>
  <si>
    <t>03050106|246</t>
  </si>
  <si>
    <t>Número de Parques construidos</t>
  </si>
  <si>
    <t>4301009</t>
  </si>
  <si>
    <t>430100900</t>
  </si>
  <si>
    <t>Parques construidos</t>
  </si>
  <si>
    <t>Servicio de preparación deportiva</t>
  </si>
  <si>
    <t>03050202|252</t>
  </si>
  <si>
    <t>Número de Atletas preparados</t>
  </si>
  <si>
    <t>4302</t>
  </si>
  <si>
    <t>Formación y preparación de deportistas</t>
  </si>
  <si>
    <t>4302001</t>
  </si>
  <si>
    <t>430200100</t>
  </si>
  <si>
    <t>Atletas preparados</t>
  </si>
  <si>
    <t>2024540010208</t>
  </si>
  <si>
    <t>Servicio de apoyo financiero a atletas</t>
  </si>
  <si>
    <t>03050203|253</t>
  </si>
  <si>
    <t>Número de Estímulos entregados</t>
  </si>
  <si>
    <t>4302002</t>
  </si>
  <si>
    <t>430200200</t>
  </si>
  <si>
    <t>Estímulos entregados</t>
  </si>
  <si>
    <t>Servicio de identificación de talentos deportivos</t>
  </si>
  <si>
    <t>03050204|254</t>
  </si>
  <si>
    <t>Número de Personas con talento deportivo identificadas</t>
  </si>
  <si>
    <t>4302073</t>
  </si>
  <si>
    <t>430207300</t>
  </si>
  <si>
    <t>Personas con talento deportivo identificadas</t>
  </si>
  <si>
    <t>Servicio de asistencia técnica para la promoción del deporte</t>
  </si>
  <si>
    <t>03050205|255</t>
  </si>
  <si>
    <t>Organismos deportivos asistidos</t>
  </si>
  <si>
    <t>4302075</t>
  </si>
  <si>
    <t>430207500</t>
  </si>
  <si>
    <t>Estadios Mantenidos</t>
  </si>
  <si>
    <t>03050209|259</t>
  </si>
  <si>
    <t>Número de Estadios Mantenidos</t>
  </si>
  <si>
    <t>4302012</t>
  </si>
  <si>
    <t>Estadios mantenidos</t>
  </si>
  <si>
    <t>430201200</t>
  </si>
  <si>
    <t>2024540010201</t>
  </si>
  <si>
    <t>Coliseos Adecuados</t>
  </si>
  <si>
    <t>03050207|257</t>
  </si>
  <si>
    <t>Número de Coliseos Adecuados</t>
  </si>
  <si>
    <t>4302026</t>
  </si>
  <si>
    <t>Coliseos cubiertos adecuados</t>
  </si>
  <si>
    <t>430202600</t>
  </si>
  <si>
    <t>Coliseos adecuados</t>
  </si>
  <si>
    <t>1.3.1.1.01</t>
  </si>
  <si>
    <t>DISPOSICION DE ACTIVOS</t>
  </si>
  <si>
    <t>Disposición de activos</t>
  </si>
  <si>
    <t>Programa 2. Política municipal de acceso y mejoramiento a soluciones habitacionales</t>
  </si>
  <si>
    <t>Servicio de apoyo financiero para mejoramiento de vivienda</t>
  </si>
  <si>
    <t>04050205|418</t>
  </si>
  <si>
    <t>Hogares beneficiados con mejoramiento de una vivienda</t>
  </si>
  <si>
    <t>4001032</t>
  </si>
  <si>
    <t>400103200</t>
  </si>
  <si>
    <t>Hogares beneficiados con mejoramiento de una vivienda  </t>
  </si>
  <si>
    <t>2024540010228</t>
  </si>
  <si>
    <t>Componente 2: Competitividad y productividad, Transformación del tejido empresarial</t>
  </si>
  <si>
    <t>Programa 1. Habilidades para la inserción en el mercado del trabajo</t>
  </si>
  <si>
    <t>Documentos de investigación aplicada</t>
  </si>
  <si>
    <t>02020103|71</t>
  </si>
  <si>
    <t>Documentos realizados</t>
  </si>
  <si>
    <t>2201041</t>
  </si>
  <si>
    <t>220104100</t>
  </si>
  <si>
    <t>2024540010100</t>
  </si>
  <si>
    <t>02020104|72</t>
  </si>
  <si>
    <t>2024540010106</t>
  </si>
  <si>
    <t>02020105|73</t>
  </si>
  <si>
    <t>2024540010109</t>
  </si>
  <si>
    <t>Servicios educativos de promoción del bilingüismo</t>
  </si>
  <si>
    <t>02020101|69</t>
  </si>
  <si>
    <t>Estudiantes beneficiados
con estrategias de promoción del bilingüismo</t>
  </si>
  <si>
    <t>2201034</t>
  </si>
  <si>
    <t>Servicio educativos de promoción del bilingüismo</t>
  </si>
  <si>
    <t>220103400</t>
  </si>
  <si>
    <t>Estudiantes beneficiados con estrategias de promoción del bilingüismo</t>
  </si>
  <si>
    <t>2024540010061</t>
  </si>
  <si>
    <t>Servicio de mejoramiento de la calidad de la educación para el trabajo y el desarrollo humano</t>
  </si>
  <si>
    <t>02020107|75</t>
  </si>
  <si>
    <t>Procesos para el
mejoramiento de la calidad de la educación para el trabajo y el desarrollo humano adelantados</t>
  </si>
  <si>
    <t>2202</t>
  </si>
  <si>
    <t>Calidad y fomento de la educación superior</t>
  </si>
  <si>
    <t>2202011</t>
  </si>
  <si>
    <t>220201100</t>
  </si>
  <si>
    <t>Procesos para el mejoramiento de la calidad de la educación para el trabajo y el desarrollo humano adelantados</t>
  </si>
  <si>
    <t>2024540010062</t>
  </si>
  <si>
    <t>Servicio de educación para el trabajo en emprendimiento</t>
  </si>
  <si>
    <t>02020109|77</t>
  </si>
  <si>
    <t>36</t>
  </si>
  <si>
    <t>Trabajo</t>
  </si>
  <si>
    <t>1300</t>
  </si>
  <si>
    <t>Intersubsectorial Trabajo y Bienestar Social</t>
  </si>
  <si>
    <t>3602</t>
  </si>
  <si>
    <t>Generación y formalización del empleo</t>
  </si>
  <si>
    <t>3602011</t>
  </si>
  <si>
    <t>360201100</t>
  </si>
  <si>
    <t>2024540010050</t>
  </si>
  <si>
    <t>Componente 2: Gobierno digital para la calidad de la gestión</t>
  </si>
  <si>
    <t>Programa 1. Acceso y uso de las Tecnologías de la Información y las Comunicaciones</t>
  </si>
  <si>
    <t>Servicio de información implementado</t>
  </si>
  <si>
    <t>06020108|465</t>
  </si>
  <si>
    <t>Sistemas de información implementados</t>
  </si>
  <si>
    <t>23</t>
  </si>
  <si>
    <t>Tecnologías de la información y las comunicaciones</t>
  </si>
  <si>
    <t>0400</t>
  </si>
  <si>
    <t>Intersubsectorial Comunicaciones</t>
  </si>
  <si>
    <t>2301</t>
  </si>
  <si>
    <t>Facilitar el acceso y uso de las Tecnologías de la Información y las Comunicaciones (TIC) en todo el territorio nacional</t>
  </si>
  <si>
    <t>2301075</t>
  </si>
  <si>
    <t>Servicio de Información implementado</t>
  </si>
  <si>
    <t>230107500</t>
  </si>
  <si>
    <t>2024540010143</t>
  </si>
  <si>
    <t>Servicio de difusión para promover el uso de internet</t>
  </si>
  <si>
    <t>06020105|462</t>
  </si>
  <si>
    <t>Personas sensibilizadas en el uso y apropiación de las TIC</t>
  </si>
  <si>
    <t>2301047</t>
  </si>
  <si>
    <t>230104700</t>
  </si>
  <si>
    <t>2024540010019</t>
  </si>
  <si>
    <t>Servicio de asistencia técnica para la implementación de la Estrategia de Gobierno digital</t>
  </si>
  <si>
    <t>06020110|467</t>
  </si>
  <si>
    <t>Servicios del Estado altamente demandados por la sociedad disponibles en línea</t>
  </si>
  <si>
    <t>2302</t>
  </si>
  <si>
    <t>Fomento del desarrollo de aplicaciones, software y contenidos para impulsar la apropiación de las Tecnologías de la Información y las Comunicaciones (TIC)</t>
  </si>
  <si>
    <t>2302024</t>
  </si>
  <si>
    <t>230202400</t>
  </si>
  <si>
    <t>2024540010112</t>
  </si>
  <si>
    <t>Servicio de información actualizado</t>
  </si>
  <si>
    <t>06020109|466</t>
  </si>
  <si>
    <t>4599</t>
  </si>
  <si>
    <t>Fortalecimiento a la gestión y dirección de la administración pública territorial</t>
  </si>
  <si>
    <t>4599028</t>
  </si>
  <si>
    <t>459902800</t>
  </si>
  <si>
    <t>2024540010114</t>
  </si>
  <si>
    <t>Servicio de acceso zonas digitales</t>
  </si>
  <si>
    <t>06020102|459</t>
  </si>
  <si>
    <t>Zonas digitales instaladas</t>
  </si>
  <si>
    <t>2301079</t>
  </si>
  <si>
    <t>230107900</t>
  </si>
  <si>
    <t>2024540010170</t>
  </si>
  <si>
    <t>Servicio de educación informal en uso básico de tecnologías de la información y las comunicaciones</t>
  </si>
  <si>
    <t>06020111|468</t>
  </si>
  <si>
    <t>Personas de la comunidad capacitadas en uso básico de tecnologías de la información y las comunicaciones</t>
  </si>
  <si>
    <t>2301031</t>
  </si>
  <si>
    <t>230103100</t>
  </si>
  <si>
    <t>Personas de la comunidad capacitadas en uso básico de tecnologías de la información y las comunicaciones.</t>
  </si>
  <si>
    <t>2024540010198</t>
  </si>
  <si>
    <t>Programa 4. Desarrollo tecnológico e innovación para la competitividad</t>
  </si>
  <si>
    <t>Servicio de educación informal en tecnologías de la información y las comunicaciones</t>
  </si>
  <si>
    <t>02020405|95</t>
  </si>
  <si>
    <t>Personas capacitadas en tecnologías de la información y las comunicaciones</t>
  </si>
  <si>
    <t>2301030</t>
  </si>
  <si>
    <t>Servicio de educación informal en tecnologías de la información y las comunicaciones.</t>
  </si>
  <si>
    <t>230103000</t>
  </si>
  <si>
    <t>2024540010111</t>
  </si>
  <si>
    <t>05010202|425</t>
  </si>
  <si>
    <t>Documentos de lineamientos técnicos realizados</t>
  </si>
  <si>
    <t>2409008</t>
  </si>
  <si>
    <t>240900800</t>
  </si>
  <si>
    <t>2024540010090</t>
  </si>
  <si>
    <t>Servicio de promoción y difusión para la seguridad de transporte</t>
  </si>
  <si>
    <t>05010101|419</t>
  </si>
  <si>
    <t>Estrategias implementadas</t>
  </si>
  <si>
    <t>2409009</t>
  </si>
  <si>
    <t>240900900</t>
  </si>
  <si>
    <t>2024540010094</t>
  </si>
  <si>
    <t>Servicio de información de seguridad vial</t>
  </si>
  <si>
    <t>05010201|424</t>
  </si>
  <si>
    <t>Observatorio vial en funcionamiento</t>
  </si>
  <si>
    <t>2409010</t>
  </si>
  <si>
    <t>240901000</t>
  </si>
  <si>
    <t>Informes de seguridad vial</t>
  </si>
  <si>
    <t>2024540010095</t>
  </si>
  <si>
    <t>Infraestructura de transporte para la seguridad vial mejorada</t>
  </si>
  <si>
    <t>05010103|421</t>
  </si>
  <si>
    <t>Infraestructura mejorada</t>
  </si>
  <si>
    <t>2409003</t>
  </si>
  <si>
    <t>240900300</t>
  </si>
  <si>
    <t>202500000032357</t>
  </si>
  <si>
    <t>1.3.2.3.01.5</t>
  </si>
  <si>
    <t>RF-Multas de Transito</t>
  </si>
  <si>
    <t>2.3.2.02.01.003</t>
  </si>
  <si>
    <t>Otros bienes transportables (excepto productos metálicos, maquinaria y equipo)</t>
  </si>
  <si>
    <t>Documentos de estudios técnicos</t>
  </si>
  <si>
    <t>05010203|426</t>
  </si>
  <si>
    <t>Documentos de
estudios técnicos realizados</t>
  </si>
  <si>
    <t>2409064</t>
  </si>
  <si>
    <t>240906400</t>
  </si>
  <si>
    <t>Documentos de estudios técnicos realizados</t>
  </si>
  <si>
    <t>Documentos de planeación</t>
  </si>
  <si>
    <t>04030301|380</t>
  </si>
  <si>
    <t>Documentos de planeación elaborados</t>
  </si>
  <si>
    <t>4002016</t>
  </si>
  <si>
    <t>400201600</t>
  </si>
  <si>
    <t>2024540010098</t>
  </si>
  <si>
    <t>1.2.3.2.09.1</t>
  </si>
  <si>
    <t>OTRAS CONTRIBUCIÓNES CON DESTINACIÓN ESPECÍFICA LEGAL - CONTRIBUCIÓN DE VALORIZACIÓN 2018</t>
  </si>
  <si>
    <t>1.2.3.2.09</t>
  </si>
  <si>
    <t>Otras Contribuciones con destinación específica legal</t>
  </si>
  <si>
    <t>04030302|381</t>
  </si>
  <si>
    <t>Entidades, organismos y dependencias asistidos técnicamente</t>
  </si>
  <si>
    <t>4599031</t>
  </si>
  <si>
    <t>459903100</t>
  </si>
  <si>
    <t>2024540010140</t>
  </si>
  <si>
    <t>04030303|382</t>
  </si>
  <si>
    <t>202500000031723</t>
  </si>
  <si>
    <t>1.2.3.2.09.3</t>
  </si>
  <si>
    <t>OTRAS CONTRIBUCIÓNES CON DESTINACIÓN ESPECÍFICA LEGAL - PARTICIPACIÓN EN LA PLUSVALÍA</t>
  </si>
  <si>
    <t>Documentos de
investigación</t>
  </si>
  <si>
    <t>06040301|496</t>
  </si>
  <si>
    <t>Documentos de
investigación elaborados</t>
  </si>
  <si>
    <t>39</t>
  </si>
  <si>
    <t>Ciencia, Tecnología e Innovación</t>
  </si>
  <si>
    <t>3906</t>
  </si>
  <si>
    <t>Fomento a vocaciones y formación, generación, uso y apropiación social del conocimiento de la ciencia, tecnología e innovación</t>
  </si>
  <si>
    <t>3906012</t>
  </si>
  <si>
    <t>390601200</t>
  </si>
  <si>
    <t>2024540010146</t>
  </si>
  <si>
    <t>Servicio informal
de educación</t>
  </si>
  <si>
    <t>06040304|499</t>
  </si>
  <si>
    <t>4599030</t>
  </si>
  <si>
    <t>459903000</t>
  </si>
  <si>
    <t>2024540010138</t>
  </si>
  <si>
    <t>06040303|498</t>
  </si>
  <si>
    <t>Componente 1: Cúcuta con integración social de la población de especial atención</t>
  </si>
  <si>
    <t>Programa 1. Atención integral a niños niñas y adolescentes</t>
  </si>
  <si>
    <t>Servicios de promoción de los derechos de los niños, niñas, adolescentes y jóvenes</t>
  </si>
  <si>
    <t>03010101|136</t>
  </si>
  <si>
    <t>Campañas de promoción realizadas</t>
  </si>
  <si>
    <t>4102</t>
  </si>
  <si>
    <t>Desarrollo integral de la primera infancia a la juventud, y fortalecimiento de las capacidades de las familias de niñas, niños y adolescentes</t>
  </si>
  <si>
    <t>4102046</t>
  </si>
  <si>
    <t>410204600</t>
  </si>
  <si>
    <t>202500000032335</t>
  </si>
  <si>
    <t>Servicios dirigidos a la atención de niños, niñas, adolescentes y jóvenes, con enfoque pedagógico y restaurativo encaminados a la inclusión social</t>
  </si>
  <si>
    <t>03010103|138</t>
  </si>
  <si>
    <t>Niños, niñas, adolescentes y jóvenes atendidos en los servicios de restablecimiento en la administración de justicia</t>
  </si>
  <si>
    <t>4102038</t>
  </si>
  <si>
    <t>Servicio dirigidos a la atención de niños, niñas, adolescentes y jóvenes, con enfoque pedagógico y restaurativo encaminados a la inclusión social</t>
  </si>
  <si>
    <t>410203800</t>
  </si>
  <si>
    <t>Niños, niñas, adolescentes y jóvenes atendidios en los servicios de restablecimiento en la administración de justicia</t>
  </si>
  <si>
    <t>1.2.3.3.01.1</t>
  </si>
  <si>
    <t>PARTICIPACIÓN DEL IMPUESTO AL DEGÜELLO DE GANADO MAYOR (EN LOS TÉRMINOS QUE LO DEFINA LA ORDENANZA)</t>
  </si>
  <si>
    <t>1.2.3.3.01</t>
  </si>
  <si>
    <t>PARTICIPACIONES DISTINTAS DEL SGP CON DESTINACION ESPECIFICA LEGAL</t>
  </si>
  <si>
    <t>1.3.2.3.01.8</t>
  </si>
  <si>
    <t>RF-Deguello Ganado Mayor</t>
  </si>
  <si>
    <t>R.F. DISTINTOS AL SGP</t>
  </si>
  <si>
    <t>Servicio de apoyo a unidades productivas individuales para la generación de ingresos</t>
  </si>
  <si>
    <t>03010105|140</t>
  </si>
  <si>
    <t>Unidades productivas vinculadas</t>
  </si>
  <si>
    <t>4103057</t>
  </si>
  <si>
    <t>410305700</t>
  </si>
  <si>
    <t>Unidades productivas capitalizadas</t>
  </si>
  <si>
    <t>2024540010259</t>
  </si>
  <si>
    <t>Programa 2. Atención integral a la población del adulto mayor</t>
  </si>
  <si>
    <t>Servicio de atención y protección integral al adulto mayor</t>
  </si>
  <si>
    <t>03010201|144</t>
  </si>
  <si>
    <t>Adultos mayores atendidos con servicios integrales</t>
  </si>
  <si>
    <t>4104</t>
  </si>
  <si>
    <t>Atención integral de población en situación permanente de desprotección social y/o familiar</t>
  </si>
  <si>
    <t>4104008</t>
  </si>
  <si>
    <t>410400800</t>
  </si>
  <si>
    <t>2024540010255</t>
  </si>
  <si>
    <t>1.2.3.1.19.1</t>
  </si>
  <si>
    <t>ESTAMPILLA PROBIENESTAR DEL ADUTO MAYOR</t>
  </si>
  <si>
    <t>1.3.2.3.01.2</t>
  </si>
  <si>
    <t>RF-Estampilla Proanciano</t>
  </si>
  <si>
    <t>Programa 3. Reconocimiento e inclusión de los pueblos étnicos</t>
  </si>
  <si>
    <t>Servicio de acompañamiento familiar y comunitario para la superación de la pobreza</t>
  </si>
  <si>
    <t>03010301|150</t>
  </si>
  <si>
    <t>Comunidades étnicas con acompañamiento comunitario</t>
  </si>
  <si>
    <t>4103050</t>
  </si>
  <si>
    <t>410305000</t>
  </si>
  <si>
    <t>Hogares con acompañamiento familiar</t>
  </si>
  <si>
    <t>2024540010230</t>
  </si>
  <si>
    <t>Programa 4. Atención integral a la población en condición de discapacidad</t>
  </si>
  <si>
    <t>Servicio de atención integral a población en condición de discapacidad</t>
  </si>
  <si>
    <t>03010401|157</t>
  </si>
  <si>
    <t>Personas con discapacidad atendidas con servicios integrales</t>
  </si>
  <si>
    <t>4104020</t>
  </si>
  <si>
    <t>410402000</t>
  </si>
  <si>
    <t>2024540010183</t>
  </si>
  <si>
    <t>Programa 5. Atención integral a la población en condición de y en calle</t>
  </si>
  <si>
    <t>Servicio de atención integral al habitante de la calle</t>
  </si>
  <si>
    <t>03010501|163</t>
  </si>
  <si>
    <t>Personas atendidas con servicios integrales</t>
  </si>
  <si>
    <t>4104027</t>
  </si>
  <si>
    <t>410402700</t>
  </si>
  <si>
    <t>2024540010184</t>
  </si>
  <si>
    <t>Servicio de articulación de oferta social para la población habitante de calle</t>
  </si>
  <si>
    <t>03010502|164</t>
  </si>
  <si>
    <t>Personas atendidas con oferta institucional</t>
  </si>
  <si>
    <t>4104026</t>
  </si>
  <si>
    <t>410402600</t>
  </si>
  <si>
    <t>Servicio de atención integral a la fauna</t>
  </si>
  <si>
    <t>03010504|166</t>
  </si>
  <si>
    <t>Animales atendidos</t>
  </si>
  <si>
    <t>4501061</t>
  </si>
  <si>
    <t>450106100</t>
  </si>
  <si>
    <t>2024540010241</t>
  </si>
  <si>
    <t>Programa 6. Oferta Social de impacto poblacional en condición de vulnerabilidad social y económica</t>
  </si>
  <si>
    <t>03010601|169</t>
  </si>
  <si>
    <t>Beneficiarios de la oferta social atendidos</t>
  </si>
  <si>
    <t>202500000032354</t>
  </si>
  <si>
    <t>Programa 7. Cúcuta hambre cero</t>
  </si>
  <si>
    <t>Servicio de entrega de raciones de alimentos</t>
  </si>
  <si>
    <t>03010701|174</t>
  </si>
  <si>
    <t>Personas beneficiadas con raciones de alimentos</t>
  </si>
  <si>
    <t>4103017</t>
  </si>
  <si>
    <t>410301700</t>
  </si>
  <si>
    <t>2024540010257</t>
  </si>
  <si>
    <t>Servicio de asistencia técnica para el mejoramiento de hábitos alimentarios</t>
  </si>
  <si>
    <t>03010702|175</t>
  </si>
  <si>
    <t>Hogares asistidos técnicamente para el mejoramiento de hábitos alimenticios</t>
  </si>
  <si>
    <t>4103053</t>
  </si>
  <si>
    <t>410305300</t>
  </si>
  <si>
    <t>Servicio de gestión de subsidios para el adulto mayor</t>
  </si>
  <si>
    <t>03010204|147</t>
  </si>
  <si>
    <t>Trámites realizados</t>
  </si>
  <si>
    <t>3601</t>
  </si>
  <si>
    <t>Protección Social</t>
  </si>
  <si>
    <t>3601010</t>
  </si>
  <si>
    <t>360101000</t>
  </si>
  <si>
    <t>202500000031520</t>
  </si>
  <si>
    <t>Componente 8: Reconocimiento de la diversidad y equidad de género</t>
  </si>
  <si>
    <t>Programa 2. Mujer líder de la transformación territorial</t>
  </si>
  <si>
    <t>03080204|324</t>
  </si>
  <si>
    <t>Número de hogares</t>
  </si>
  <si>
    <t>2024540010142</t>
  </si>
  <si>
    <t>Componente 4: Juventud líder de la transformación</t>
  </si>
  <si>
    <t>Programa 2. Juventud, un proyecto de vida creativo</t>
  </si>
  <si>
    <t>Servicio de apoyo
financiero para el acceso y permanencia a la educación superior</t>
  </si>
  <si>
    <t>03040201|231</t>
  </si>
  <si>
    <t>Beneficiarios de estrategias o programas de apoyo financiero para el acceso y permanencia en la educación superior</t>
  </si>
  <si>
    <t>2202065</t>
  </si>
  <si>
    <t>Servicio de apoyo financiero para el acceso y permanencia a la educación superior</t>
  </si>
  <si>
    <t>220206500</t>
  </si>
  <si>
    <t>Beneficiarios de estrategias o programas de  apoyo financiero para el acceso y permanencia en la educación superior</t>
  </si>
  <si>
    <t>2024540010030</t>
  </si>
  <si>
    <t>Programa 1. Ciudadanía juvenil cucuteña, capacidad participativa</t>
  </si>
  <si>
    <t>Servicio de promoción a la participación ciudadana</t>
  </si>
  <si>
    <t>03040101|225</t>
  </si>
  <si>
    <t>Espacios de participación promovidos</t>
  </si>
  <si>
    <t>4502001</t>
  </si>
  <si>
    <t>450200100</t>
  </si>
  <si>
    <t>2024540010068</t>
  </si>
  <si>
    <t>Programa 3. Política pública de juventudes</t>
  </si>
  <si>
    <t>Servicio de información para la atención de población vulnerable</t>
  </si>
  <si>
    <t>03040302|238</t>
  </si>
  <si>
    <t>Usuarios del sistema</t>
  </si>
  <si>
    <t>4103015</t>
  </si>
  <si>
    <t>410301500</t>
  </si>
  <si>
    <t>2024540010253</t>
  </si>
  <si>
    <t>03040304|240</t>
  </si>
  <si>
    <t>03040205|235</t>
  </si>
  <si>
    <t>2024540010252</t>
  </si>
  <si>
    <t>03040203|233</t>
  </si>
  <si>
    <t>Personas beneficiadas
con procesos de formación informal</t>
  </si>
  <si>
    <t>2024540010251</t>
  </si>
  <si>
    <t>03040202|232</t>
  </si>
  <si>
    <t>03040103|227</t>
  </si>
  <si>
    <t>2201089</t>
  </si>
  <si>
    <t>220108900</t>
  </si>
  <si>
    <t>Asistencias Técnicas Realizadas</t>
  </si>
  <si>
    <t>Servicios de asistencia técnica en políticas públicas de infancia, adolescencia y juventud</t>
  </si>
  <si>
    <t>03040303|239</t>
  </si>
  <si>
    <t>Agentes de la institucionalidad de infancia, adolescencia y juventud asistidos técnicamente</t>
  </si>
  <si>
    <t>4102047</t>
  </si>
  <si>
    <t>410204700</t>
  </si>
  <si>
    <t>Agentes de la institucionalidad de infancia, adolescencia y juventud  asistidos técnicamente</t>
  </si>
  <si>
    <t>2024540010249</t>
  </si>
  <si>
    <t>01010211|16</t>
  </si>
  <si>
    <t>Instancias territoriales asistidas técnicamente</t>
  </si>
  <si>
    <t>4501001</t>
  </si>
  <si>
    <t>450100100</t>
  </si>
  <si>
    <t>2024540010017</t>
  </si>
  <si>
    <t>Servicio de apoyo financiero para proyectos de convivencia y seguridad ciudadana</t>
  </si>
  <si>
    <t>01010201|06</t>
  </si>
  <si>
    <t>Proyectos de convivencia y seguridad ciudadana apoyados financieramente</t>
  </si>
  <si>
    <t>4501029</t>
  </si>
  <si>
    <t>450102900</t>
  </si>
  <si>
    <t>1.2.3.2.06</t>
  </si>
  <si>
    <t>CONTRIBUCIÓN SOBRE CONTRATOS DE OBRA PUBLICA</t>
  </si>
  <si>
    <t>Contribución sobre Contratos de Obra Pública</t>
  </si>
  <si>
    <t>01010204|09</t>
  </si>
  <si>
    <t>4501045</t>
  </si>
  <si>
    <t>450104500</t>
  </si>
  <si>
    <t>Servicio de vigilancia a través de cámaras de seguridad</t>
  </si>
  <si>
    <t>01010202|07</t>
  </si>
  <si>
    <t>Cámaras de seguridad instaladas</t>
  </si>
  <si>
    <t>4501028</t>
  </si>
  <si>
    <t>450102800</t>
  </si>
  <si>
    <t>2024540010275</t>
  </si>
  <si>
    <t>01010203|08</t>
  </si>
  <si>
    <t>Cámaras de
seguridad mantenidas</t>
  </si>
  <si>
    <t>Servicio de apoyo financiero para dotar a miembros de la fuerza publica</t>
  </si>
  <si>
    <t>01010206|11</t>
  </si>
  <si>
    <t>Miembros de la fuerza pública apoyados</t>
  </si>
  <si>
    <t>4501057</t>
  </si>
  <si>
    <t>450105700</t>
  </si>
  <si>
    <t>Miembros de la fuerza publica apoyados</t>
  </si>
  <si>
    <t>Servicio de inteligencia técnica</t>
  </si>
  <si>
    <t>01010208|13</t>
  </si>
  <si>
    <t>Equipos para inteligencia adquiridos</t>
  </si>
  <si>
    <t>4501052</t>
  </si>
  <si>
    <t>450105200</t>
  </si>
  <si>
    <t>Comandos de policía adecuados y dotados</t>
  </si>
  <si>
    <t>01010209|14</t>
  </si>
  <si>
    <t>4501067</t>
  </si>
  <si>
    <t>450106700</t>
  </si>
  <si>
    <t>Servicio de apoyo financiero para la justicia y seguridad</t>
  </si>
  <si>
    <t>01010214|19</t>
  </si>
  <si>
    <t>Recompensas entregadas a la ciudadanía</t>
  </si>
  <si>
    <t>4501056</t>
  </si>
  <si>
    <t>450105600</t>
  </si>
  <si>
    <t>Servicio de dotación para la movilidad operacional y el apoyo logístico</t>
  </si>
  <si>
    <t>01010207|12</t>
  </si>
  <si>
    <t>Unidades dotadas</t>
  </si>
  <si>
    <t>4501077</t>
  </si>
  <si>
    <t>450107700</t>
  </si>
  <si>
    <t>Programa 1. Capacidades y articulación para la prevención del delito</t>
  </si>
  <si>
    <t>Servicio de dotación para la
movilidad operacional y el apoyo logístico</t>
  </si>
  <si>
    <t>01010103|03</t>
  </si>
  <si>
    <t>01010101|01</t>
  </si>
  <si>
    <t>Personas Capacitadas</t>
  </si>
  <si>
    <t>4502034</t>
  </si>
  <si>
    <t>450203400</t>
  </si>
  <si>
    <t>2024540010277</t>
  </si>
  <si>
    <t>01010102|02</t>
  </si>
  <si>
    <t>Campañas de cultura de la legalidad realizadas</t>
  </si>
  <si>
    <t>Componente 3: Cúcuta territorio de paz y promotor de los derechos humanos</t>
  </si>
  <si>
    <t>Programa 2. Respeto de los derechos humanos, la reconciliación y la verdad</t>
  </si>
  <si>
    <t>Cementerios habilitados</t>
  </si>
  <si>
    <t>01030205|45</t>
  </si>
  <si>
    <t>1905003</t>
  </si>
  <si>
    <t>190500300</t>
  </si>
  <si>
    <t>2024540010045</t>
  </si>
  <si>
    <t>Espacio público adecuado</t>
  </si>
  <si>
    <t>01020201|25</t>
  </si>
  <si>
    <t>4002020</t>
  </si>
  <si>
    <t>Espacio publico adecuado</t>
  </si>
  <si>
    <t>400202000</t>
  </si>
  <si>
    <t>2024540010115</t>
  </si>
  <si>
    <t>Programa 4. Sistema penitenciario y carcelario en el marco de los derechos humanos</t>
  </si>
  <si>
    <t>Servicio de bienestar a la
población privada de libertad</t>
  </si>
  <si>
    <t>01030401|53</t>
  </si>
  <si>
    <t>Personas privadas de la
libertad con Servicio de bienestar</t>
  </si>
  <si>
    <t>12</t>
  </si>
  <si>
    <t>Justicia y del derecho</t>
  </si>
  <si>
    <t>0800</t>
  </si>
  <si>
    <t>Intersubsectorial Justicia</t>
  </si>
  <si>
    <t>1206</t>
  </si>
  <si>
    <t>Sistema penitenciario y carcelario en el marco de los derechos humanos</t>
  </si>
  <si>
    <t>1206007</t>
  </si>
  <si>
    <t>Servicio de bienestar a la población privada de libertad</t>
  </si>
  <si>
    <t>120600700</t>
  </si>
  <si>
    <t>Personas privadas de la libertad con Servicio de bienestar</t>
  </si>
  <si>
    <t>2024540010126</t>
  </si>
  <si>
    <t>01030402|54</t>
  </si>
  <si>
    <t>2024540010127</t>
  </si>
  <si>
    <t>Programa 1. Fortalecimiento de la resolución de conflictos y acceso a la justicia</t>
  </si>
  <si>
    <t>Educación Informal</t>
  </si>
  <si>
    <t>01030109|39</t>
  </si>
  <si>
    <t>2024540010128</t>
  </si>
  <si>
    <t>2.3.2.02.02.009.53</t>
  </si>
  <si>
    <t>Servicios para la comunidad, sociales y personales -Programa 5. Libertad religiosa y de cultos</t>
  </si>
  <si>
    <t>Programa 5. Libertad religiosa y de cultos</t>
  </si>
  <si>
    <t>01030501|56</t>
  </si>
  <si>
    <t>2024540010130</t>
  </si>
  <si>
    <t>01030206|46</t>
  </si>
  <si>
    <t>2.3.2.02.02.009.55</t>
  </si>
  <si>
    <t>Servicios para la comunidad, sociales y personales -Programa 2. Respecto de los derechos humanos, la reconciliación y la verdad</t>
  </si>
  <si>
    <t>Programa 3. Acciones de protección para la población en riesgo</t>
  </si>
  <si>
    <t>01030302|50</t>
  </si>
  <si>
    <t>2.3.2.02.02.009.56</t>
  </si>
  <si>
    <t>Servicios para la comunidad, sociales y personales - Programa 3. Acciones de protección para la población en riesgo</t>
  </si>
  <si>
    <t>Servicio de promoción de la garantía de derechos</t>
  </si>
  <si>
    <t>01030201|41</t>
  </si>
  <si>
    <t>Estrategias de promoción
de la garantía de derechos implementadas</t>
  </si>
  <si>
    <t>4502038</t>
  </si>
  <si>
    <t>450203800</t>
  </si>
  <si>
    <t>Estrategias de promoción de la garantía de derechos implementadas</t>
  </si>
  <si>
    <t>2.3.2.02.02.009.64</t>
  </si>
  <si>
    <t>Servicios para la comunidad, sociales y personales - Programa 2. Respecto de los derechos humanos, la reconciliación y la verdad</t>
  </si>
  <si>
    <t>Componente 4: Reconocimiento de todas las formas de vida</t>
  </si>
  <si>
    <t>Programa 1. Protección animal y protección de los seres sintientes</t>
  </si>
  <si>
    <t>01040106|64</t>
  </si>
  <si>
    <t>202500000032528</t>
  </si>
  <si>
    <t>Servicio de sanidad
animal</t>
  </si>
  <si>
    <t>01040103|61</t>
  </si>
  <si>
    <t>Animales atendidos en
el coso municipal</t>
  </si>
  <si>
    <t>4501054</t>
  </si>
  <si>
    <t>Servicio de sanidad animal</t>
  </si>
  <si>
    <t>450105400</t>
  </si>
  <si>
    <t>Animales atendidos en el coso municipal</t>
  </si>
  <si>
    <t>Programa 1. Cúcuta. Referente de convivencia ciudadana</t>
  </si>
  <si>
    <t>01020101|21</t>
  </si>
  <si>
    <t>Personas asistidas técnicamente en cultura de la integridad y transparencia</t>
  </si>
  <si>
    <t>4502022</t>
  </si>
  <si>
    <t>450202200</t>
  </si>
  <si>
    <t>Instancias territoriales de coordinación institucional asistidas y apoyadas</t>
  </si>
  <si>
    <t>2024540010154</t>
  </si>
  <si>
    <t>Servicio de inspección, vigilancia y control</t>
  </si>
  <si>
    <t>01020206|30</t>
  </si>
  <si>
    <t>Diligencias de inspección realizadas</t>
  </si>
  <si>
    <t>4501047</t>
  </si>
  <si>
    <t>450104700</t>
  </si>
  <si>
    <t>01020102|22</t>
  </si>
  <si>
    <t>2.3.2.02.02.009.63</t>
  </si>
  <si>
    <t>Servicios para la comunidad, sociales y personales - Programa 1. Cúcuta. Referente de convivencia ciudadana</t>
  </si>
  <si>
    <t>1.2.3.2.24</t>
  </si>
  <si>
    <t>MULTAS CODIGO NACIONAL DE POLICIA Y CONVIVENCIA</t>
  </si>
  <si>
    <t>Multas código nacional de policía y convivencia</t>
  </si>
  <si>
    <t>Servicio de apoyo para la atención de contravenciones y solución de conflictos de
convivencia ciudadana</t>
  </si>
  <si>
    <t>01020104|24</t>
  </si>
  <si>
    <t>Casos atendidos</t>
  </si>
  <si>
    <t>4501081</t>
  </si>
  <si>
    <t>Servicio de apoyo para la atención de contravenciones y solución de conflictos de convivencia ciudadana</t>
  </si>
  <si>
    <t>450108100</t>
  </si>
  <si>
    <t>Componente 1: Cúcuta promueve el valor de la participación ciudadana</t>
  </si>
  <si>
    <t>Programa 2. Desarrollo y fortalecimiento de la acción comunal</t>
  </si>
  <si>
    <t>06010207|452</t>
  </si>
  <si>
    <t>Organismos asistidos técnicamente</t>
  </si>
  <si>
    <t>2024540010150</t>
  </si>
  <si>
    <t>06010206|451</t>
  </si>
  <si>
    <t>Número de iniciativas</t>
  </si>
  <si>
    <t>202500000032529</t>
  </si>
  <si>
    <t>Programa 1. Participación ciudadana con capacidad de incidencia</t>
  </si>
  <si>
    <t>06010103|439</t>
  </si>
  <si>
    <t>202500000032530</t>
  </si>
  <si>
    <t>06010105|441</t>
  </si>
  <si>
    <t>Programa 3. Fortalecimiento de democracia y el control de la gestión local</t>
  </si>
  <si>
    <t>06010303|457</t>
  </si>
  <si>
    <t>Instancias territoriales de
coordinación institucional asistidas y apoyadas</t>
  </si>
  <si>
    <t>2024540010250</t>
  </si>
  <si>
    <t>Servicio de asistencia técnica para atención, orientación y asesoría en materia de Derechos Humanos, el Derecho Internacional Humanitario y en escenarios de paz</t>
  </si>
  <si>
    <t>06010108|444</t>
  </si>
  <si>
    <t>Personas asistidas técnicamente</t>
  </si>
  <si>
    <t>25</t>
  </si>
  <si>
    <t>Organismos de Control</t>
  </si>
  <si>
    <t>2502</t>
  </si>
  <si>
    <t>Promoción, protección y defensa de los Derechos Humanos y el Derecho Internacional Humanitario</t>
  </si>
  <si>
    <t>2502002</t>
  </si>
  <si>
    <t>250200200</t>
  </si>
  <si>
    <t>2024540010264</t>
  </si>
  <si>
    <t>06010102|438</t>
  </si>
  <si>
    <t>3906014</t>
  </si>
  <si>
    <t>Servicio de Asistencia Técnica</t>
  </si>
  <si>
    <t>390601400</t>
  </si>
  <si>
    <t>2024540010266</t>
  </si>
  <si>
    <t>03030102|216</t>
  </si>
  <si>
    <t>Planes estratégicos elaborados</t>
  </si>
  <si>
    <t>3301129</t>
  </si>
  <si>
    <t>330112900</t>
  </si>
  <si>
    <t>Documentos de planeación realizados</t>
  </si>
  <si>
    <t>2024540010120</t>
  </si>
  <si>
    <t>Servicio de educación informal en áreas artísticas y culturales</t>
  </si>
  <si>
    <t>03030204|220</t>
  </si>
  <si>
    <t>Cursos realizados</t>
  </si>
  <si>
    <t>3301087</t>
  </si>
  <si>
    <t>330108700</t>
  </si>
  <si>
    <t>2024540010029</t>
  </si>
  <si>
    <t>Programa 3. Fomento y memoria encaminada a la protección, divulgación y conservación del patrimonio e identidad cultural propia</t>
  </si>
  <si>
    <t>Servicio de mantenimiento de infraestructura cultural</t>
  </si>
  <si>
    <t>03030301|221</t>
  </si>
  <si>
    <t>Infraestructura cultural intervenida</t>
  </si>
  <si>
    <t>3301068</t>
  </si>
  <si>
    <t>330106800</t>
  </si>
  <si>
    <t>2024540010256</t>
  </si>
  <si>
    <t>Servicio de asistencia técnica en asuntos patrimoniales nacionales e internacionales</t>
  </si>
  <si>
    <t>03030302|222</t>
  </si>
  <si>
    <t>3302</t>
  </si>
  <si>
    <t>Gestión, protección y salvaguardia del patrimonio cultural colombiano</t>
  </si>
  <si>
    <t>3302054</t>
  </si>
  <si>
    <t>330205400</t>
  </si>
  <si>
    <t>2024540010028</t>
  </si>
  <si>
    <t>Infraestructuras culturales dotadas</t>
  </si>
  <si>
    <t>03030402|224</t>
  </si>
  <si>
    <t>3301127</t>
  </si>
  <si>
    <t>330112700</t>
  </si>
  <si>
    <t>1.2.3.2.09.5</t>
  </si>
  <si>
    <t>OTRAS CONTRIBUCIÓNES CON DESTINACION ESPECIFICA LEGAL - CONTRIBUCIÓN PARAFISCAL CULTURAL</t>
  </si>
  <si>
    <t>Programa 1. Cúcuta libre de violencias basadas en género</t>
  </si>
  <si>
    <t>Servicio de asistencia técnica a comunidades en temas de fortalecimiento del tejido social y construcción de escenarios comunitarios protectores de derechos</t>
  </si>
  <si>
    <t>03080101|312</t>
  </si>
  <si>
    <t>Acciones ejecutadas con las comunidades</t>
  </si>
  <si>
    <t>4102042</t>
  </si>
  <si>
    <t>410204200</t>
  </si>
  <si>
    <t>2024540010084</t>
  </si>
  <si>
    <t>Servicio de orientación a casos de violencia de género</t>
  </si>
  <si>
    <t>03080107|318</t>
  </si>
  <si>
    <t>Casos Atendidos</t>
  </si>
  <si>
    <t>4501050</t>
  </si>
  <si>
    <t>450105000</t>
  </si>
  <si>
    <t>2024540010087</t>
  </si>
  <si>
    <t>Servicio de divulgación para promover el acceso a la Justicia</t>
  </si>
  <si>
    <t>03080103|314</t>
  </si>
  <si>
    <t>Número de campañas</t>
  </si>
  <si>
    <t>1202</t>
  </si>
  <si>
    <t>Promoción al acceso a la justicia</t>
  </si>
  <si>
    <t>1202020</t>
  </si>
  <si>
    <t>120202000</t>
  </si>
  <si>
    <t>Campañas de divulgación ejecutadas</t>
  </si>
  <si>
    <t>2024540010151</t>
  </si>
  <si>
    <t>03080108|319</t>
  </si>
  <si>
    <t>Estrategias de prevención de violencia de género implementadas</t>
  </si>
  <si>
    <t>2024540010152</t>
  </si>
  <si>
    <t>2.3.2.02.02.009.60</t>
  </si>
  <si>
    <t>Servicios para la comunidad, sociales y personales - Estrategias de prevención de violencia de género</t>
  </si>
  <si>
    <t>03080109|320</t>
  </si>
  <si>
    <t>Estrategias para la transformación de imaginarios, representaciones y estereotipos de discriminación implementadas</t>
  </si>
  <si>
    <t>2.3.2.02.02.009.61</t>
  </si>
  <si>
    <t>Servicios para la comunidad, sociales y personales - Estrategias para la transformación de imaginarios, representaciones y estereotipos de discriminación</t>
  </si>
  <si>
    <t>Programa 3. Inclusión de las personas con orientación sexual e identidad de género diversa</t>
  </si>
  <si>
    <t>Servicio de promoción de la Garantía de Derechos</t>
  </si>
  <si>
    <t>03080303|331</t>
  </si>
  <si>
    <t>Rutas de atención implementadas</t>
  </si>
  <si>
    <t>Servicio de educación para el trabajo a la población vulnerable</t>
  </si>
  <si>
    <t>03080202|322</t>
  </si>
  <si>
    <t>Personas inscritas</t>
  </si>
  <si>
    <t>4103004</t>
  </si>
  <si>
    <t>410300400</t>
  </si>
  <si>
    <t>2024540010081</t>
  </si>
  <si>
    <t>Servicio de divulgación para la aplicación del enfoque de género</t>
  </si>
  <si>
    <t>03080301|329</t>
  </si>
  <si>
    <t>3604</t>
  </si>
  <si>
    <t>Derechos fundamentales del trabajo y fortalecimiento del diálogo social</t>
  </si>
  <si>
    <t>3604026</t>
  </si>
  <si>
    <t>360402600</t>
  </si>
  <si>
    <t>2024540010226</t>
  </si>
  <si>
    <t>Programa 1. Transparencia y acceso a la información</t>
  </si>
  <si>
    <t>Servicio de implementación de estrategias para la vigilancia y monitoreo a la gestión pública</t>
  </si>
  <si>
    <t>06040105|481</t>
  </si>
  <si>
    <t>2504</t>
  </si>
  <si>
    <t>Vigilancia de la gestión administrativa de los funcionarios del estado</t>
  </si>
  <si>
    <t>2504007</t>
  </si>
  <si>
    <t>Servicio de implementación de estrategias para la vigilancia y monitoreoa la gestión pública</t>
  </si>
  <si>
    <t>250400700</t>
  </si>
  <si>
    <t>2024540010182</t>
  </si>
  <si>
    <t>06040109|485</t>
  </si>
  <si>
    <t>4502030</t>
  </si>
  <si>
    <t>450203000</t>
  </si>
  <si>
    <t>202500000031895</t>
  </si>
  <si>
    <t>Programa 2. Transformación de la capacidad de la administración pública territorial orientada a la calidad</t>
  </si>
  <si>
    <t>Servicio de gestión documental</t>
  </si>
  <si>
    <t>06040201|486</t>
  </si>
  <si>
    <t>Capacitaciones en
gestión documental y archivo realizadas</t>
  </si>
  <si>
    <t>4599017</t>
  </si>
  <si>
    <t>459901700</t>
  </si>
  <si>
    <t>Sistema de gestión documental implementado</t>
  </si>
  <si>
    <t>2024540010178</t>
  </si>
  <si>
    <t>2.3.2.02.02.008.19</t>
  </si>
  <si>
    <t>Servicios prestados a las empresas y servicios de producción- Capacitaciones en gestion documental</t>
  </si>
  <si>
    <t xml:space="preserve">Servicio de gestión documental
</t>
  </si>
  <si>
    <t>06040202|487</t>
  </si>
  <si>
    <t>Instrumentos archivísticos actualizados</t>
  </si>
  <si>
    <t>2.3.2.02.02.008.20</t>
  </si>
  <si>
    <t>Servicios prestados a las empresas y servicios de producción- Instrumentos archivisticos actualizados</t>
  </si>
  <si>
    <t>Servicio de gestión
documental</t>
  </si>
  <si>
    <t>06040203|488</t>
  </si>
  <si>
    <t>Instrumentos
archivísticos creados</t>
  </si>
  <si>
    <t>2.3.2.02.02.008.21</t>
  </si>
  <si>
    <t>Servicios prestados a las empresas y servicios de producción- Instrumentos archivisticos creados</t>
  </si>
  <si>
    <t>Servicio para tramitar quejas y denuncias ciudadanas</t>
  </si>
  <si>
    <t>06040101|477</t>
  </si>
  <si>
    <t>Respuestas de fondo a denuncias y otras solicitudes relacionadas con el control fiscal comunicadas</t>
  </si>
  <si>
    <t>2501</t>
  </si>
  <si>
    <t>Fortalecimiento del control y la vigilancia de la gestión fiscal y resarcimiento al daño del patrimonio público</t>
  </si>
  <si>
    <t>2501011</t>
  </si>
  <si>
    <t>250101100</t>
  </si>
  <si>
    <t>202500000031893</t>
  </si>
  <si>
    <t>Servicio de educación informal en materia de transparencia y acceso a la información pública</t>
  </si>
  <si>
    <t>06040102|478</t>
  </si>
  <si>
    <t>2503</t>
  </si>
  <si>
    <t>Lucha contra la corrupción</t>
  </si>
  <si>
    <t>2503002</t>
  </si>
  <si>
    <t>250300200</t>
  </si>
  <si>
    <t>202500000031912</t>
  </si>
  <si>
    <t>Servicio de educación
informal en materia de cultura de legalidad</t>
  </si>
  <si>
    <t>06040103|479</t>
  </si>
  <si>
    <t>2503005</t>
  </si>
  <si>
    <t>Servicio de educación informal en materia de cultura de legalidad</t>
  </si>
  <si>
    <t>250300500</t>
  </si>
  <si>
    <t>Servicio de educación informal en las áreas jurídica/profesional, técnica y talento humano</t>
  </si>
  <si>
    <t>06040209|494</t>
  </si>
  <si>
    <t>2503006</t>
  </si>
  <si>
    <t>250300600</t>
  </si>
  <si>
    <t>2024540010233</t>
  </si>
  <si>
    <t>06040206|491</t>
  </si>
  <si>
    <t>4599026</t>
  </si>
  <si>
    <t>459902600</t>
  </si>
  <si>
    <t>2024540010243</t>
  </si>
  <si>
    <t>Servicios de información implementados</t>
  </si>
  <si>
    <t>06040107|483</t>
  </si>
  <si>
    <t>4599025</t>
  </si>
  <si>
    <t>459902500</t>
  </si>
  <si>
    <t>202500000032155</t>
  </si>
  <si>
    <t>06040108|484</t>
  </si>
  <si>
    <t>Programa 6. Gobernanza migratoria. Nueva realidad demográfica</t>
  </si>
  <si>
    <t>06040605|520</t>
  </si>
  <si>
    <t>2024540010161</t>
  </si>
  <si>
    <t>Servicio de educación informal en materia de Derechos Humanos y
Derecho Internacional Humanitario</t>
  </si>
  <si>
    <t>06040603|518</t>
  </si>
  <si>
    <t>Capacitaciones realizadas a Servidores Públicos</t>
  </si>
  <si>
    <t>2502003</t>
  </si>
  <si>
    <t>Servicio de educación informal en materia de Derechos Humanos y Derecho Internacional Humanitario</t>
  </si>
  <si>
    <t>250200300</t>
  </si>
  <si>
    <t>2024540010164</t>
  </si>
  <si>
    <t>Programa 7. Institucionalidad para la para la cooperación. Cúcuta, ciudad frontera e internacional</t>
  </si>
  <si>
    <t>06040710|537</t>
  </si>
  <si>
    <t>Comunidades capacitadas</t>
  </si>
  <si>
    <t>3602040</t>
  </si>
  <si>
    <t>360204000</t>
  </si>
  <si>
    <t>2024540010165</t>
  </si>
  <si>
    <t>Servicio de cooperación internacional para la CTeI</t>
  </si>
  <si>
    <t>06040706|533</t>
  </si>
  <si>
    <t>Acuerdos de cooperación suscritos</t>
  </si>
  <si>
    <t>3905</t>
  </si>
  <si>
    <t>Fortalecimiento de la gobernanza e institucionalidad multinivel del sector de CTeI</t>
  </si>
  <si>
    <t>3905007</t>
  </si>
  <si>
    <t>390500700</t>
  </si>
  <si>
    <t>2024540010159</t>
  </si>
  <si>
    <t>Servicio de cooperación
internacional para la CTeI</t>
  </si>
  <si>
    <t>06040707|534</t>
  </si>
  <si>
    <t>Eventos de cooperación
internacional realizados</t>
  </si>
  <si>
    <t>06040701|528</t>
  </si>
  <si>
    <t>Documentos de
lineamientos técnicos realizados</t>
  </si>
  <si>
    <t>4599018</t>
  </si>
  <si>
    <t>459901800</t>
  </si>
  <si>
    <t>2024540010160</t>
  </si>
  <si>
    <t>Documentos de política</t>
  </si>
  <si>
    <t>06040601|516</t>
  </si>
  <si>
    <t>Documentos de política elaborados</t>
  </si>
  <si>
    <t>4599032</t>
  </si>
  <si>
    <t>459903200</t>
  </si>
  <si>
    <t>2024540010158</t>
  </si>
  <si>
    <t xml:space="preserve">Servicio de asistencia técnica
</t>
  </si>
  <si>
    <t>06040702|529</t>
  </si>
  <si>
    <t>2024540010163</t>
  </si>
  <si>
    <t>06040602|517</t>
  </si>
  <si>
    <t>Mecanismos de articulación implementados para la gestión de oferta social</t>
  </si>
  <si>
    <t>2024540010077</t>
  </si>
  <si>
    <t>02030104|110</t>
  </si>
  <si>
    <t>02030102|108</t>
  </si>
  <si>
    <t>Cursos ofrecidos</t>
  </si>
  <si>
    <t>3502090</t>
  </si>
  <si>
    <t>350209000</t>
  </si>
  <si>
    <t>202500000032517</t>
  </si>
  <si>
    <t>Servicios de apoyo para el fomento de capacidades en economía circular y sostenibilidad</t>
  </si>
  <si>
    <t>02030107|113</t>
  </si>
  <si>
    <t>Empresas intervenidas en temas de economía circular y sostenibilidad</t>
  </si>
  <si>
    <t>3502095</t>
  </si>
  <si>
    <t>Servicios de apoyo para el fomento de capacidades en economía circulary sostenibilidad</t>
  </si>
  <si>
    <t>350209500</t>
  </si>
  <si>
    <t>Componente 4: Servicios públicos para la calidad de vida</t>
  </si>
  <si>
    <t>Programa 1. Acceso oportuno y de calidad a los servicios de agua potable, saneamiento básico y aseo</t>
  </si>
  <si>
    <t>Acueductos Optimizados</t>
  </si>
  <si>
    <t>04040103|386</t>
  </si>
  <si>
    <t>Intersubsectorial Vivienda y Desarrollo Territorial</t>
  </si>
  <si>
    <t>4003</t>
  </si>
  <si>
    <t>Acceso de la población a los servicios de agua potable y saneamiento básico</t>
  </si>
  <si>
    <t>4003017</t>
  </si>
  <si>
    <t>Acueductos optimizados</t>
  </si>
  <si>
    <t>400301700</t>
  </si>
  <si>
    <t>2024540010119</t>
  </si>
  <si>
    <t>1.2.4.6.00.4</t>
  </si>
  <si>
    <t>SGP- Agua Potable y Saneamiento Basico -Inversion</t>
  </si>
  <si>
    <t>1.2.4.6.00</t>
  </si>
  <si>
    <t>SGP- Agua Potable y Saneamiento Basico</t>
  </si>
  <si>
    <t>Alcantarillados Optimizados</t>
  </si>
  <si>
    <t>04040104|387</t>
  </si>
  <si>
    <t>4003020</t>
  </si>
  <si>
    <t>Alcantarillados optimizados</t>
  </si>
  <si>
    <t>400302000</t>
  </si>
  <si>
    <t>2024540010118</t>
  </si>
  <si>
    <t>Componente 2: Infraestructura vial para la seguridad, la movilidad y el bienestar</t>
  </si>
  <si>
    <t>Programa 1. Mejoramiento de la infraestructura vial y derecho a la ciudad</t>
  </si>
  <si>
    <t>Vía urbana rehabilitada</t>
  </si>
  <si>
    <t>05020101|428</t>
  </si>
  <si>
    <t>2402</t>
  </si>
  <si>
    <t>Infraestructura red vial regional</t>
  </si>
  <si>
    <t>2402116</t>
  </si>
  <si>
    <t>240211600</t>
  </si>
  <si>
    <t>2024540010005</t>
  </si>
  <si>
    <t>1.3.1.1.05</t>
  </si>
  <si>
    <t>RECURSOS DE CREDITO INTERNO</t>
  </si>
  <si>
    <t>Recursos De Credito Interno</t>
  </si>
  <si>
    <t>Intersección construida en vía urbana</t>
  </si>
  <si>
    <t>05020108|435</t>
  </si>
  <si>
    <t>Intersección construida en la red vial urbana</t>
  </si>
  <si>
    <t>2402135</t>
  </si>
  <si>
    <t>240213500</t>
  </si>
  <si>
    <t>2024540010041</t>
  </si>
  <si>
    <t>1.3.2.2.08</t>
  </si>
  <si>
    <t>RF-SGP-PROPÓSITO GENERAL</t>
  </si>
  <si>
    <t>RF-SGP-Proposito General</t>
  </si>
  <si>
    <t>1.2.3.1.16</t>
  </si>
  <si>
    <t>Impuesto De Transporte Por Oleoductos Y Gasoductos</t>
  </si>
  <si>
    <t>Impuesto de transporte por oleoductos y gasoductos</t>
  </si>
  <si>
    <t>Servicio de Información Geográfica SIG</t>
  </si>
  <si>
    <t>05020105|432</t>
  </si>
  <si>
    <t>Vías regionales o urbanas inventariadas</t>
  </si>
  <si>
    <t>2402117</t>
  </si>
  <si>
    <t>Servicio de Información Geográfica - SIG</t>
  </si>
  <si>
    <t>240211700</t>
  </si>
  <si>
    <t>Vía terciaria con mantenimiento periódico o rutinario</t>
  </si>
  <si>
    <t>05020102|429</t>
  </si>
  <si>
    <t>Vía terciaria con mantenimiento</t>
  </si>
  <si>
    <t>2402112</t>
  </si>
  <si>
    <t>240211200</t>
  </si>
  <si>
    <t>2024540010043</t>
  </si>
  <si>
    <t>05020106|433</t>
  </si>
  <si>
    <t>Vías terciarias inventariadas</t>
  </si>
  <si>
    <t>Servicio de seguimiento ambiental a obras de infraestructura</t>
  </si>
  <si>
    <t>05020107|434</t>
  </si>
  <si>
    <t>Obras de infraestructura con seguimiento ambiental</t>
  </si>
  <si>
    <t>2409054</t>
  </si>
  <si>
    <t>240905400</t>
  </si>
  <si>
    <t>202500000032260</t>
  </si>
  <si>
    <t>02030203|118</t>
  </si>
  <si>
    <t>Unidades productivas
beneficiadas en la implementación de estrategias para incrementar su productividad</t>
  </si>
  <si>
    <t>2024540010093</t>
  </si>
  <si>
    <t>Servicio de gestión para el emprendimiento solidario</t>
  </si>
  <si>
    <t>02030106|112</t>
  </si>
  <si>
    <t>Emprendimientos solidarios dinamizados</t>
  </si>
  <si>
    <t>3602003</t>
  </si>
  <si>
    <t>360200300</t>
  </si>
  <si>
    <t>202500000032499</t>
  </si>
  <si>
    <t>04030304|383</t>
  </si>
  <si>
    <t>202500000022802</t>
  </si>
  <si>
    <t>Componente 1. Impulso al potencial turístico</t>
  </si>
  <si>
    <t>Programa 1. Cúcuta ciudad destino</t>
  </si>
  <si>
    <t>Servicio de asistencia técnica a los entes territoriales para el desarrollo turístico</t>
  </si>
  <si>
    <t>02010101|65</t>
  </si>
  <si>
    <t>Entidades territoriales asistidas técnicamente</t>
  </si>
  <si>
    <t>INTERSUBSECTORIAL INDUSTRIA Y COMERCIO</t>
  </si>
  <si>
    <t>3502039</t>
  </si>
  <si>
    <t>350203900</t>
  </si>
  <si>
    <t>2024540010133</t>
  </si>
  <si>
    <t>Servicio de promoción turística</t>
  </si>
  <si>
    <t>02010102|66</t>
  </si>
  <si>
    <t>Campañas realizadas</t>
  </si>
  <si>
    <t>3502046</t>
  </si>
  <si>
    <t>350204600</t>
  </si>
  <si>
    <t>Servicio de circuito turístico</t>
  </si>
  <si>
    <t>02010103|67</t>
  </si>
  <si>
    <t>Recorridos realizados</t>
  </si>
  <si>
    <t>3502049</t>
  </si>
  <si>
    <t>350204900</t>
  </si>
  <si>
    <t>Documentos de investigación sobre turismo</t>
  </si>
  <si>
    <t>02010104|68</t>
  </si>
  <si>
    <t>Documentos sobre medición y análisis de información turística realizados</t>
  </si>
  <si>
    <t>3502094</t>
  </si>
  <si>
    <t>350209400</t>
  </si>
  <si>
    <t>Servicio de apoyo a la comercialización de las cadenas agrícolas, forestales, pecuarias, pesqueras y acuícolas</t>
  </si>
  <si>
    <t>02040102|122</t>
  </si>
  <si>
    <t>Productores apoyados</t>
  </si>
  <si>
    <t>1709</t>
  </si>
  <si>
    <t>Infraestructura productiva y comercialización</t>
  </si>
  <si>
    <t>1709106</t>
  </si>
  <si>
    <t>170910600</t>
  </si>
  <si>
    <t>Cadenas productivas apoyadas</t>
  </si>
  <si>
    <t>202500000030777</t>
  </si>
  <si>
    <t>Servicio de apoyo a la comercialización</t>
  </si>
  <si>
    <t>02040104|124</t>
  </si>
  <si>
    <t>Organizaciones de productores formales apoyados</t>
  </si>
  <si>
    <t>1702038</t>
  </si>
  <si>
    <t>170203800</t>
  </si>
  <si>
    <t>Organizaciones de productores formales apoyadas</t>
  </si>
  <si>
    <t>02040105|125</t>
  </si>
  <si>
    <t>Servicio de asistencia técnica para el desarrollo de iniciativas clústeres</t>
  </si>
  <si>
    <t>02020302|82</t>
  </si>
  <si>
    <t>Clústeres asistidos en la implementación de los planes de acción</t>
  </si>
  <si>
    <t>3502007</t>
  </si>
  <si>
    <t>350200700</t>
  </si>
  <si>
    <t>2024540010196</t>
  </si>
  <si>
    <t>Programa 5. Promoción del trabajo decente y derechos de los trabajadores</t>
  </si>
  <si>
    <t>Servicios de gestión para generación y formalización del empleo</t>
  </si>
  <si>
    <t>02020503|98</t>
  </si>
  <si>
    <t>Eventos realizados</t>
  </si>
  <si>
    <t>3602002</t>
  </si>
  <si>
    <t>360200200</t>
  </si>
  <si>
    <t>2024540010210</t>
  </si>
  <si>
    <t>Servicio de apoyo al fortalecimiento de políticas públicas para la generación y formalización del empleo en el marco del trabajo decente</t>
  </si>
  <si>
    <t>02020504|99</t>
  </si>
  <si>
    <t>Estrategias realizadas</t>
  </si>
  <si>
    <t>3602027</t>
  </si>
  <si>
    <t>360202700</t>
  </si>
  <si>
    <t>Componente 2: Gestión ambiental sostenible y cambio climático</t>
  </si>
  <si>
    <t>Programa 2. Apropiación ciudadana de la educación ambiental y compromiso con la adaptabilidad a la variabilidad y cambio climático</t>
  </si>
  <si>
    <t>Servicio de asistencia técnica para la consolidación de negocios verdes</t>
  </si>
  <si>
    <t>04020204|356</t>
  </si>
  <si>
    <t>Negocios verdes consolidados</t>
  </si>
  <si>
    <t>32</t>
  </si>
  <si>
    <t>Ambiente y desarrollo sostenible</t>
  </si>
  <si>
    <t>0900</t>
  </si>
  <si>
    <t>Intersubsectorial Ambiente</t>
  </si>
  <si>
    <t>3201</t>
  </si>
  <si>
    <t>Fortalecimiento del desempeño ambiental de los sectores productivos</t>
  </si>
  <si>
    <t>3201003</t>
  </si>
  <si>
    <t>320100300</t>
  </si>
  <si>
    <t>202500000032514</t>
  </si>
  <si>
    <t>Servicios de apoyo para el fomento de capacidades en economía circular y Sostenibilidad</t>
  </si>
  <si>
    <t>02020307|87</t>
  </si>
  <si>
    <t>Servicio de educación informal ambiental</t>
  </si>
  <si>
    <t>04020201|353</t>
  </si>
  <si>
    <t>Intersubsectorial ambiente</t>
  </si>
  <si>
    <t>3208</t>
  </si>
  <si>
    <t>Educación Ambiental</t>
  </si>
  <si>
    <t>3208010</t>
  </si>
  <si>
    <t>320801000</t>
  </si>
  <si>
    <t>2024540010173</t>
  </si>
  <si>
    <t>Documentos de política para la gestión de la información y el conocimiento ambiental</t>
  </si>
  <si>
    <t>04020206|357</t>
  </si>
  <si>
    <t>3204</t>
  </si>
  <si>
    <t>Gestión de la información y el conocimiento ambiental</t>
  </si>
  <si>
    <t>3204054</t>
  </si>
  <si>
    <t>Documentos de política para la gestión de  la información y el conocimiento  ambiental  </t>
  </si>
  <si>
    <t>320405400</t>
  </si>
  <si>
    <t>Documentos de Política elaborados</t>
  </si>
  <si>
    <t>202500000032439</t>
  </si>
  <si>
    <t>Programa 1. Cúcuta conserva la biodiversidad y los servicios eco sistémicos</t>
  </si>
  <si>
    <t>Documentos delineamientos técnicos para la conservación de la biodiversidad y sus servicios eco sistémicos</t>
  </si>
  <si>
    <t>04020104|349</t>
  </si>
  <si>
    <t>3202</t>
  </si>
  <si>
    <t>Conservación de la biodiversidad y sus servicios ecosistémicos</t>
  </si>
  <si>
    <t>3202001</t>
  </si>
  <si>
    <t>Documentos de lineamientos técnicos para la conservación de la biodiversidad y sus servicios eco sistémicos</t>
  </si>
  <si>
    <t>320200100</t>
  </si>
  <si>
    <t>2024540010185</t>
  </si>
  <si>
    <t>04020107|352</t>
  </si>
  <si>
    <t>3202057</t>
  </si>
  <si>
    <t>320205700</t>
  </si>
  <si>
    <t>Programa 3. Gestión del recurso hídrico y los servicios eco sistémicos</t>
  </si>
  <si>
    <t>Áreas protegidas
Adquiridas</t>
  </si>
  <si>
    <t>04020301|359</t>
  </si>
  <si>
    <t>Áreas protegidas
adquiridas</t>
  </si>
  <si>
    <t>3203</t>
  </si>
  <si>
    <t>Gestión integral del recurso hídrico</t>
  </si>
  <si>
    <t>3203050</t>
  </si>
  <si>
    <t>Servicio de protección del recurso hídrico</t>
  </si>
  <si>
    <t>320305000</t>
  </si>
  <si>
    <t>Áreas protegidas</t>
  </si>
  <si>
    <t>202500000031565</t>
  </si>
  <si>
    <t>1.2.3.4.02</t>
  </si>
  <si>
    <t>ICLD LEY 99 - DESTINO AMBIENTAL</t>
  </si>
  <si>
    <t>2.3.2.01.03.001</t>
  </si>
  <si>
    <t>Tierras y terrenos</t>
  </si>
  <si>
    <t>Servicios de asistencia técnica en planificación y gestión ambiental</t>
  </si>
  <si>
    <t>04020207|358</t>
  </si>
  <si>
    <t>3205</t>
  </si>
  <si>
    <t>Ordenamiento ambiental territorial</t>
  </si>
  <si>
    <t>3205022</t>
  </si>
  <si>
    <t>Servicios de asistencia técnica en planificación y gestión ambiental.</t>
  </si>
  <si>
    <t>320502200</t>
  </si>
  <si>
    <t>202500000032485</t>
  </si>
  <si>
    <t>Servicio de educación
para el trabajo en cultura y participación para la gestión ambiental y territorial</t>
  </si>
  <si>
    <t>04040116|399</t>
  </si>
  <si>
    <t>Personas formadas en
cultura y participación para la gestión ambiental y territorial</t>
  </si>
  <si>
    <t>3204025</t>
  </si>
  <si>
    <t>Servicio de educación para el trabajo en cultura y participación para la gestión ambiental y territorial</t>
  </si>
  <si>
    <t>320402500</t>
  </si>
  <si>
    <t>Personas formadas  en cultura y participación para la gestión ambiental y territorial</t>
  </si>
  <si>
    <t>2024540010248</t>
  </si>
  <si>
    <t>Zonas verdes mantenidas</t>
  </si>
  <si>
    <t>04020102|347</t>
  </si>
  <si>
    <t>4002026</t>
  </si>
  <si>
    <t>400202600</t>
  </si>
  <si>
    <t>2024540010153</t>
  </si>
  <si>
    <t>Servicio de educación informal en gestión del cambio climático para un desarrollo bajo en carbono y resiliente al clima</t>
  </si>
  <si>
    <t>04020203|355</t>
  </si>
  <si>
    <t>Personas capacitadas en gestión del cambio climático</t>
  </si>
  <si>
    <t>3206</t>
  </si>
  <si>
    <t>Gestión del cambio climático para un desarrollo bajo en carbono y resiliente al clima</t>
  </si>
  <si>
    <t>3206004</t>
  </si>
  <si>
    <t>320600400</t>
  </si>
  <si>
    <t>202500000032452</t>
  </si>
  <si>
    <t>Servicio de promoción a la participación Ciudadana</t>
  </si>
  <si>
    <t>03080207|327</t>
  </si>
  <si>
    <t>Número de Iniciativas</t>
  </si>
  <si>
    <t>2024540010192</t>
  </si>
  <si>
    <t>03080302|330</t>
  </si>
  <si>
    <t>2024540010200</t>
  </si>
  <si>
    <t>2.3.2.02.02.009.62</t>
  </si>
  <si>
    <t>Servicios para la comunidad, sociales y personales - Estrategias de promoción de la garantía de derechos implementadas</t>
  </si>
  <si>
    <t>03080305|333</t>
  </si>
  <si>
    <t>2024540010202</t>
  </si>
  <si>
    <t>Servicio de asistencia técnica para el emprendimiento</t>
  </si>
  <si>
    <t>03070104|287</t>
  </si>
  <si>
    <t>Proyectos productivos formulados</t>
  </si>
  <si>
    <t>4103005</t>
  </si>
  <si>
    <t>410300500</t>
  </si>
  <si>
    <t>2024540010121</t>
  </si>
  <si>
    <t>Servicio de gestión para la colocación de empleo</t>
  </si>
  <si>
    <t>03070103|286</t>
  </si>
  <si>
    <t>Personas vinculadas a empleo formal para población vulnerable</t>
  </si>
  <si>
    <t>4103010</t>
  </si>
  <si>
    <t>410301000</t>
  </si>
  <si>
    <t>03070404|309</t>
  </si>
  <si>
    <t>2024540010105</t>
  </si>
  <si>
    <t>2.3.2.02.02.009.57</t>
  </si>
  <si>
    <t>Servicios para la comunidad, sociales y personales - Programa 4. Construcción y cultura de paz para la transformación territorial</t>
  </si>
  <si>
    <t>Servicio de asistencia técnica para la realización de iniciativas de memoria histórica</t>
  </si>
  <si>
    <t>03070203|294</t>
  </si>
  <si>
    <t>Iniciativas de memoria histórica asistidas técnicamente</t>
  </si>
  <si>
    <t>4101</t>
  </si>
  <si>
    <t>Atención, asistencia y reparación integral a las víctimas</t>
  </si>
  <si>
    <t>4101011</t>
  </si>
  <si>
    <t>410101100</t>
  </si>
  <si>
    <t>202500000032515</t>
  </si>
  <si>
    <t>Servicios de divulgación de
temáticas de memoria histórica</t>
  </si>
  <si>
    <t>03070205|296</t>
  </si>
  <si>
    <t>4101068</t>
  </si>
  <si>
    <t>Servicios de divulgación de tematicas de memoria histórica</t>
  </si>
  <si>
    <t>410106800</t>
  </si>
  <si>
    <t>Servicio de programación artística, cultural y académica</t>
  </si>
  <si>
    <t>03070401|306</t>
  </si>
  <si>
    <t>Prácticas artísticas, culturales y pedagógicas implementadas</t>
  </si>
  <si>
    <t>4101101</t>
  </si>
  <si>
    <t>410110100</t>
  </si>
  <si>
    <t>Servicio de investigación de reconstrucción de hechos relacionados con el conflicto</t>
  </si>
  <si>
    <t>03070204|295</t>
  </si>
  <si>
    <t>Iniciativas de investigación de memoria histórica sobre el conflicto armado realizados</t>
  </si>
  <si>
    <t>4101097</t>
  </si>
  <si>
    <t>410109700</t>
  </si>
  <si>
    <t>Servicio de acompañamiento comunitario a los hogares en riesgo de desplazamiento, retornados o reubicados</t>
  </si>
  <si>
    <t>03070202|293</t>
  </si>
  <si>
    <t>Hogares apoyados con procesos de acompañamiento comunitario</t>
  </si>
  <si>
    <t>4101074</t>
  </si>
  <si>
    <t>410107400</t>
  </si>
  <si>
    <t>2024540010122</t>
  </si>
  <si>
    <t>Servicio de
implementación de medidas de satisfacción y acompañamiento a las víctimas del conflicto armado</t>
  </si>
  <si>
    <t>03070201|292</t>
  </si>
  <si>
    <t>Víctimas reconocidas, recordadas y dignificadas por el Estado.</t>
  </si>
  <si>
    <t>4101031</t>
  </si>
  <si>
    <t>Servicios de implementaciónde medidas de satisfacción y acompañamiento a las víctimas del conflicto armado</t>
  </si>
  <si>
    <t>410103100</t>
  </si>
  <si>
    <t>Programa 3. Atención y asistencia a víctimas del conflicto armado</t>
  </si>
  <si>
    <t>03070307|305</t>
  </si>
  <si>
    <t>Estrategias de
promoción de la garantía de derechos implementadas</t>
  </si>
  <si>
    <t>Servicio de caracterización de la
población víctima para su posterior atención, asistencia y reparación integral</t>
  </si>
  <si>
    <t>03070301|299</t>
  </si>
  <si>
    <t>Víctimas caracterizadas</t>
  </si>
  <si>
    <t>4101014</t>
  </si>
  <si>
    <t>Servicio de caracterización de la población víctima para su posterior atención, asistencia y reparación integral</t>
  </si>
  <si>
    <t>410101400</t>
  </si>
  <si>
    <t>2024540010204</t>
  </si>
  <si>
    <t>Servicio de orientación y comunicación a las víctimas</t>
  </si>
  <si>
    <t>03070303|301</t>
  </si>
  <si>
    <t>Solicitudes tramitadas</t>
  </si>
  <si>
    <t>4101023</t>
  </si>
  <si>
    <t>410102300</t>
  </si>
  <si>
    <t>Servicio de rehabilitación psicosocial a víctimas del conflicto armado</t>
  </si>
  <si>
    <t>03070304|302</t>
  </si>
  <si>
    <t>Víctimas con rehabilitación psicosocial</t>
  </si>
  <si>
    <t>4101091</t>
  </si>
  <si>
    <t>410109100</t>
  </si>
  <si>
    <t>Servicio de ayuda y atención humanitaria</t>
  </si>
  <si>
    <t>03070302|300</t>
  </si>
  <si>
    <t>Personas con asistencia humanitaria</t>
  </si>
  <si>
    <t>4101025</t>
  </si>
  <si>
    <t>410102500</t>
  </si>
  <si>
    <t>2024540010099</t>
  </si>
  <si>
    <t>Servicio de promoción de convivencia y no repetición</t>
  </si>
  <si>
    <t>03070402|307</t>
  </si>
  <si>
    <t>4501004</t>
  </si>
  <si>
    <t>450100400</t>
  </si>
  <si>
    <t>Iniciativas para la promoción de la convivencia implementadas</t>
  </si>
  <si>
    <t>2024540010205</t>
  </si>
  <si>
    <t>Servicio de análisis de información para la planificación agropecuaria</t>
  </si>
  <si>
    <t>03070105|288</t>
  </si>
  <si>
    <t>Análisis generados</t>
  </si>
  <si>
    <t>1704</t>
  </si>
  <si>
    <t>Ordenamiento social y uso productivo del territorio rural</t>
  </si>
  <si>
    <t>1704023</t>
  </si>
  <si>
    <t>170402300</t>
  </si>
  <si>
    <t>202500000032511</t>
  </si>
  <si>
    <t>03070403|308</t>
  </si>
  <si>
    <t>Eventos recreativos comunitarios realizados</t>
  </si>
  <si>
    <t>202500000032512</t>
  </si>
  <si>
    <t>Servicio de asistencia técnica para la participación de las víctimas</t>
  </si>
  <si>
    <t>03070305|303</t>
  </si>
  <si>
    <t>Mesas de participación en funcionamiento</t>
  </si>
  <si>
    <t>4101038</t>
  </si>
  <si>
    <t>410103800</t>
  </si>
  <si>
    <t>Eventos de participación realizados</t>
  </si>
  <si>
    <t>2024540010271</t>
  </si>
  <si>
    <t>Programa 4. Finanzas públicas sanas para el desarrollo</t>
  </si>
  <si>
    <t>06040401|500</t>
  </si>
  <si>
    <t>Entidades, organismos y
dependencias asistidos técnicamente</t>
  </si>
  <si>
    <t>202400000005799</t>
  </si>
  <si>
    <t>06040405|504</t>
  </si>
  <si>
    <t>4599020</t>
  </si>
  <si>
    <t>459902000</t>
  </si>
  <si>
    <t>Servicio de conservación catastral</t>
  </si>
  <si>
    <t>06040408|507</t>
  </si>
  <si>
    <t>Trámites de conservación catastral realizados</t>
  </si>
  <si>
    <t>04</t>
  </si>
  <si>
    <t>Información Estadística</t>
  </si>
  <si>
    <t>1003</t>
  </si>
  <si>
    <t>Planificación y estadística</t>
  </si>
  <si>
    <t>0406</t>
  </si>
  <si>
    <t>Generación de la información geográfica del territorio nacional</t>
  </si>
  <si>
    <t>0406003</t>
  </si>
  <si>
    <t>040600300</t>
  </si>
  <si>
    <t>2024540010276</t>
  </si>
  <si>
    <t>Servicio de actualización catastral con enfoque multipropósito</t>
  </si>
  <si>
    <t>06040410|509</t>
  </si>
  <si>
    <t>Área geográfica actualizada catastralmente con enfoque multipropósito</t>
  </si>
  <si>
    <t>0406016</t>
  </si>
  <si>
    <t>040601600</t>
  </si>
  <si>
    <t>Soluciones alternativas para acceso al agua para consumo humano</t>
  </si>
  <si>
    <t>04040113|396</t>
  </si>
  <si>
    <t>Soluciones
alternativas para acceso al agua para consumo humano implementadas</t>
  </si>
  <si>
    <t>4003053</t>
  </si>
  <si>
    <t>400305300</t>
  </si>
  <si>
    <t>Soluciones alternativas para acceso al agua para consumo humano implementadas</t>
  </si>
  <si>
    <t>202500000032503</t>
  </si>
  <si>
    <t>Servicio de Acueducto</t>
  </si>
  <si>
    <t>04040101|384</t>
  </si>
  <si>
    <t>Usuarios conectados a la red de servicio de acueducto</t>
  </si>
  <si>
    <t>4003009</t>
  </si>
  <si>
    <t>400300900</t>
  </si>
  <si>
    <t>202500000032504</t>
  </si>
  <si>
    <t>Servicio de Alcantarillado</t>
  </si>
  <si>
    <t>04040102|385</t>
  </si>
  <si>
    <t>Usuarios conectados a la red de servicio de alcantarillado</t>
  </si>
  <si>
    <t>4003014</t>
  </si>
  <si>
    <t>400301400</t>
  </si>
  <si>
    <t>04040111|394</t>
  </si>
  <si>
    <t>4003042</t>
  </si>
  <si>
    <t>400304200</t>
  </si>
  <si>
    <t>04040117|400</t>
  </si>
  <si>
    <t>Documentos de
planeación elaborados</t>
  </si>
  <si>
    <t>4003006</t>
  </si>
  <si>
    <t>400300600</t>
  </si>
  <si>
    <t>2024540010016</t>
  </si>
  <si>
    <t>Servicio de
estratificación socioeconómica</t>
  </si>
  <si>
    <t>04040110|393</t>
  </si>
  <si>
    <t>Predios con
estratificación socioeconómica</t>
  </si>
  <si>
    <t>0401</t>
  </si>
  <si>
    <t>Levantamiento y actualización de información estadística de calidad</t>
  </si>
  <si>
    <t>0401105</t>
  </si>
  <si>
    <t>Servicio de estratificación socioeconómica</t>
  </si>
  <si>
    <t>040110500</t>
  </si>
  <si>
    <t>Predios con estratificación socioeconómica</t>
  </si>
  <si>
    <t>2024540010048</t>
  </si>
  <si>
    <t>1.2.3.2.09.4</t>
  </si>
  <si>
    <t>OTRAS CONTRIBUCIÓNES CON DESTINACION ESPECIFICA LEGAL - CONCURSO ECONÓMICO - ESTRATIFICACIÓN</t>
  </si>
  <si>
    <t>Servicio de apoyo
financiero para subsidios al consumo en los servicios públicos domiciliarios</t>
  </si>
  <si>
    <t>04040105|388</t>
  </si>
  <si>
    <t>Usuarios beneficiados con subsidios al consumo del servicio de acueducto</t>
  </si>
  <si>
    <t>4003047</t>
  </si>
  <si>
    <t>Servicio de apoyo financiero para subsidios al consumo en los servicios públicos domiciliarios</t>
  </si>
  <si>
    <t>400304700</t>
  </si>
  <si>
    <t>Usuarios beneficiados con subsidios al consumo</t>
  </si>
  <si>
    <t>2024540010221</t>
  </si>
  <si>
    <t>1.2.4.6.00.3</t>
  </si>
  <si>
    <t>SGP- Agua Potable y Saneamiento Basico -Subsidios Acueducto</t>
  </si>
  <si>
    <t>2.3.3.01.02.004.01</t>
  </si>
  <si>
    <t>Subsidios de acueducto</t>
  </si>
  <si>
    <t>1.2.3.1.17.1</t>
  </si>
  <si>
    <t>SOBRETASA DE SOLIDARIDAD DE SERVICIOS PUBLICOS - ACUEDUCTO</t>
  </si>
  <si>
    <t>1.2.3.1.17</t>
  </si>
  <si>
    <t>Sobretasa de solidaridad servicios públicos acueducto, aseo y alcantarillado</t>
  </si>
  <si>
    <t>04040106|389</t>
  </si>
  <si>
    <t>Usuarios beneficiados con subsidios al consumo del servicio de alcantarillado</t>
  </si>
  <si>
    <t>2024540010222</t>
  </si>
  <si>
    <t>1.2.4.6.00.1</t>
  </si>
  <si>
    <t>SGP- Agua Potable y Saneamiento Basico -Subsidios alcantarilaldo</t>
  </si>
  <si>
    <t>2.3.3.01.02.004.02</t>
  </si>
  <si>
    <t>Subsidios de alcantarillado</t>
  </si>
  <si>
    <t>1.2.3.1.17.3</t>
  </si>
  <si>
    <t>SOBRETASA DE SOLIDARIDAD DE SERVICIOS PUBLICOS - ALCANTARILLADO</t>
  </si>
  <si>
    <t>04040107|390</t>
  </si>
  <si>
    <t>Usuarios beneficiados con subsidios al consumo del servicio de aseo</t>
  </si>
  <si>
    <t>2024540010223</t>
  </si>
  <si>
    <t>1.2.4.6.00.2</t>
  </si>
  <si>
    <t>SGP- Agua Potable y Saneamiento Basico -Subsidios Aseo</t>
  </si>
  <si>
    <t>2.3.3.01.02.004.03</t>
  </si>
  <si>
    <t>Subsidios de aseo</t>
  </si>
  <si>
    <t>1.2.3.1.17.2</t>
  </si>
  <si>
    <t>SOBRETASA DE SOLIDARIDAD DE SERVICIOS PUBLICOS - ASEO</t>
  </si>
  <si>
    <t>Programa 3. Alternativas de energización sostenible</t>
  </si>
  <si>
    <t>Servicio de alumbrado público</t>
  </si>
  <si>
    <t>04040301|406</t>
  </si>
  <si>
    <t>Lámparas de alumbrado público en funcionamiento</t>
  </si>
  <si>
    <t>21</t>
  </si>
  <si>
    <t>Minas y Energía</t>
  </si>
  <si>
    <t>1900</t>
  </si>
  <si>
    <t>Intersubsectorial Minas y Energía</t>
  </si>
  <si>
    <t>2102</t>
  </si>
  <si>
    <t>Consolidación productiva del sector de energía eléctrica</t>
  </si>
  <si>
    <t>2102069</t>
  </si>
  <si>
    <t>210206900</t>
  </si>
  <si>
    <t>2024540010225</t>
  </si>
  <si>
    <t>1.2.3.1.05</t>
  </si>
  <si>
    <t>IMPUESTO - SOBRETASA POR EL ALUMBRADO PUBLICO</t>
  </si>
  <si>
    <t>Impuesto / Sobretasa por el alumbrado público</t>
  </si>
  <si>
    <t>Servicio de Aseo</t>
  </si>
  <si>
    <t>04040108|391</t>
  </si>
  <si>
    <t>Usuarios con acceso al servicio de aseo</t>
  </si>
  <si>
    <t>4003010</t>
  </si>
  <si>
    <t>400301000</t>
  </si>
  <si>
    <t>2024540010237</t>
  </si>
  <si>
    <t>Programa 2. Manejo y aprovechamiento de residuos sólidos</t>
  </si>
  <si>
    <t>Servicios de implementación del Plan de Gestión Integral de Residuos Sólidos PGIRS</t>
  </si>
  <si>
    <t>04040202|403</t>
  </si>
  <si>
    <t>Plan de Gestión Integral de Residuos Sólidos implementado</t>
  </si>
  <si>
    <t>4003022</t>
  </si>
  <si>
    <t>Servicios de implementación del Plan de Gestión Integral de Residuos Solidos PGIRS</t>
  </si>
  <si>
    <t>400302200</t>
  </si>
  <si>
    <t>Plan de Gestión Integral de Residuos Solidos implementado</t>
  </si>
  <si>
    <t>1.2.2.0.00.3</t>
  </si>
  <si>
    <t>INGRESOS CORRIENTES DE DESTINACION ESPECIFICA POR ACTO ADMINISTRATIVO - Incentivo por Aprovechamiento de Residuos Sólidos</t>
  </si>
  <si>
    <t>1.2.3.3.04.2</t>
  </si>
  <si>
    <t>OTRAS TRANSFERENCIAS - INCENTIVOS AL RELLENO SANITARIO</t>
  </si>
  <si>
    <t>1.2.3.3.04</t>
  </si>
  <si>
    <t>Otras transferencias corrientes de otras entidades con destinación específica legal del gobierno general</t>
  </si>
  <si>
    <t>1.2.2.0.00.1</t>
  </si>
  <si>
    <t>INGRESOS CORRIENTES DE DESTINACION ESPECIFICA POR ACTO ADMINISTRATIVO - ESCOMBRERA</t>
  </si>
  <si>
    <t>Servicio de asistencia técnica para la administración y operación de los servicios públicos domiciliarios</t>
  </si>
  <si>
    <t>04040109|392</t>
  </si>
  <si>
    <t>4003052</t>
  </si>
  <si>
    <t>400305200</t>
  </si>
  <si>
    <t>04030101|362</t>
  </si>
  <si>
    <t>2024540010218</t>
  </si>
  <si>
    <t>04030103|364</t>
  </si>
  <si>
    <t>Documentos de planeación en Ordenamiento Territorial implementado</t>
  </si>
  <si>
    <t>2024540010216</t>
  </si>
  <si>
    <t>Componente 3: Institucionalidad competente. Calidad y relacionamiento con el ciudadano</t>
  </si>
  <si>
    <t>Programa 2. Planeación eficaz y orientada a resultados</t>
  </si>
  <si>
    <t>Servicio de asistencia técnica para el fortalecimiento de la capacidad estadística</t>
  </si>
  <si>
    <t>06030202|472</t>
  </si>
  <si>
    <t>Entidades del Sistema Estadístico Nacional asistidas técnicamente</t>
  </si>
  <si>
    <t>0401094</t>
  </si>
  <si>
    <t>040109400</t>
  </si>
  <si>
    <t>2024540010188</t>
  </si>
  <si>
    <t>Programa 1. Transformación de la gestión institucional para la gobernabilidad MIPG, Sistema de Gestión de Calidad</t>
  </si>
  <si>
    <t>Servicio de actualización del Sistema de Gestión</t>
  </si>
  <si>
    <t>06030101|469</t>
  </si>
  <si>
    <t>Sistema de gestión actualizado</t>
  </si>
  <si>
    <t>4599037</t>
  </si>
  <si>
    <t>459903700</t>
  </si>
  <si>
    <t>2024540010195</t>
  </si>
  <si>
    <t>Servicio de Implementación Sistemas de Gestión</t>
  </si>
  <si>
    <t>06030102|470</t>
  </si>
  <si>
    <t>Sistema de gestión implementado</t>
  </si>
  <si>
    <t>4599023</t>
  </si>
  <si>
    <t>459902300</t>
  </si>
  <si>
    <t>Sistema de Gestión implementado</t>
  </si>
  <si>
    <t>Programa 3. Estrategias de participación para una administración cercana al ciudadano</t>
  </si>
  <si>
    <t>06030304|476</t>
  </si>
  <si>
    <t>4502032</t>
  </si>
  <si>
    <t>450203200</t>
  </si>
  <si>
    <t>2024540010206</t>
  </si>
  <si>
    <t>Servicio de promoción a la
participación ciudadana</t>
  </si>
  <si>
    <t>06030303|475</t>
  </si>
  <si>
    <t>Espacio de
participación promovidos</t>
  </si>
  <si>
    <t>2024540010211</t>
  </si>
  <si>
    <t>06030201|471</t>
  </si>
  <si>
    <t>Entidades, organismos
y dependencias asistidos técnicamente</t>
  </si>
  <si>
    <t>2024540010175</t>
  </si>
  <si>
    <t>Servicio deinformación para el registro administrativo de SISBEN</t>
  </si>
  <si>
    <t>06040501|510</t>
  </si>
  <si>
    <t>Hogares que realizaron la encuesta</t>
  </si>
  <si>
    <t>4599033</t>
  </si>
  <si>
    <t>Servicio de información para el registro administrativo de SISBEN</t>
  </si>
  <si>
    <t>459903300</t>
  </si>
  <si>
    <t>2024540010272</t>
  </si>
  <si>
    <t>06040502|511</t>
  </si>
  <si>
    <t>Personas atendidas con oferta institucional articulada</t>
  </si>
  <si>
    <t>4599029</t>
  </si>
  <si>
    <t>459902900</t>
  </si>
  <si>
    <t>06040503|512</t>
  </si>
  <si>
    <t>Documentos de estrategias de posicionamiento y articulación interinstitucional implementados</t>
  </si>
  <si>
    <t>06040504|513</t>
  </si>
  <si>
    <t>06040505|514</t>
  </si>
  <si>
    <t>4599034</t>
  </si>
  <si>
    <t>459903400</t>
  </si>
  <si>
    <t>2024540010027</t>
  </si>
  <si>
    <t>Componente 1: Gestión sostenible del riesgo de desastres</t>
  </si>
  <si>
    <t>Programa 1. Conocimiento del riesgo</t>
  </si>
  <si>
    <t>04010102|338</t>
  </si>
  <si>
    <t>Número de documentos</t>
  </si>
  <si>
    <t>4503031</t>
  </si>
  <si>
    <t>450303100</t>
  </si>
  <si>
    <t>2024540010172</t>
  </si>
  <si>
    <t>1.2.2.0.00.2</t>
  </si>
  <si>
    <t>INGRESOS CORRIENTES DE LIBRE DESTINACIÓN-FONDO DEL RIESGO</t>
  </si>
  <si>
    <t>04010104|340</t>
  </si>
  <si>
    <t>4503019</t>
  </si>
  <si>
    <t>450301900</t>
  </si>
  <si>
    <t>04010105|341</t>
  </si>
  <si>
    <t>4503002</t>
  </si>
  <si>
    <t>450300200</t>
  </si>
  <si>
    <t>Programa 2. Reducción del riesgo</t>
  </si>
  <si>
    <t>Obras para el control de
erosión</t>
  </si>
  <si>
    <t>04010201|342</t>
  </si>
  <si>
    <t>Población directa
beneficiada</t>
  </si>
  <si>
    <t>3205014</t>
  </si>
  <si>
    <t>Obras para el control de erosión</t>
  </si>
  <si>
    <t>320501400</t>
  </si>
  <si>
    <t>Área reforestada</t>
  </si>
  <si>
    <t>2024540010180</t>
  </si>
  <si>
    <t>Obras de infraestructura para la reducción del riesgo de desastres</t>
  </si>
  <si>
    <t>04010202|343</t>
  </si>
  <si>
    <t>Obras de infraestructura para la reducción del riesgo de desastres realizadas</t>
  </si>
  <si>
    <t>4503022</t>
  </si>
  <si>
    <t>450302200</t>
  </si>
  <si>
    <t>2024540010013</t>
  </si>
  <si>
    <t>Programa 3. Manejo y respuesta a emergencias y desastres</t>
  </si>
  <si>
    <t>Servicio de atención a emergencias y desastres</t>
  </si>
  <si>
    <t>04010302|345</t>
  </si>
  <si>
    <t>Emergencias y desastres atendidas</t>
  </si>
  <si>
    <t>4503004</t>
  </si>
  <si>
    <t>450300400</t>
  </si>
  <si>
    <t>2024540010167</t>
  </si>
  <si>
    <t>Inventario de parques</t>
  </si>
  <si>
    <t>04030104|365</t>
  </si>
  <si>
    <t xml:space="preserve">Generación de la información geográfica del territorio nacional
</t>
  </si>
  <si>
    <t>0406009</t>
  </si>
  <si>
    <t xml:space="preserve">040600900
</t>
  </si>
  <si>
    <t>202500000032516</t>
  </si>
  <si>
    <t>Documentos de
planeación</t>
  </si>
  <si>
    <t>01030403|55</t>
  </si>
  <si>
    <t>Documentos de
planeación realizados</t>
  </si>
  <si>
    <t>1206011</t>
  </si>
  <si>
    <t>120601100</t>
  </si>
  <si>
    <t>1.3.3.11.05.3</t>
  </si>
  <si>
    <t>R.B. RECURSOS DE CREDITO INTERNO</t>
  </si>
  <si>
    <t>1.3.3.11.05</t>
  </si>
  <si>
    <t>RB RECURSOS DE CREDITO INTERNO</t>
  </si>
  <si>
    <t>2024540010009</t>
  </si>
  <si>
    <t>1.2.3.3.04.5</t>
  </si>
  <si>
    <t>CONVENIO MINISTERIO DEL INTERIOR</t>
  </si>
  <si>
    <t>OTRAS TRANSFERENCIAS CORRIENTES DE OTRAS ENTIDADES CON DESTINACION ESPECIFICA LEGAL DEL GOBIERNO GENERAL</t>
  </si>
  <si>
    <t>1.3.3.8.03.4</t>
  </si>
  <si>
    <t>R.B. SGP - PROPOSITO GENERAL - PROPOSITO GENERAL LIBRE INVERSION</t>
  </si>
  <si>
    <t>1.3.3.8.03</t>
  </si>
  <si>
    <t>RB SGP PROPOSITO GENERAL LIBRE INVERSION</t>
  </si>
  <si>
    <t>202600000003437</t>
  </si>
  <si>
    <t>INGRESOS CORRIENTES DE LIBRE DESTINACION</t>
  </si>
  <si>
    <t>R.F. SGP - PROPÓSITO GENERAL</t>
  </si>
  <si>
    <t>OTRAS MULTAS, SANCIONES E INTERESES DE MORA CON DESTINACION ESPECIFICA LEGAL</t>
  </si>
  <si>
    <t>202500000048019</t>
  </si>
  <si>
    <t>202600000003209</t>
  </si>
  <si>
    <t>Ciencia, tecnología e innovación</t>
  </si>
  <si>
    <t>202600000003281</t>
  </si>
  <si>
    <t>2024540010008</t>
  </si>
  <si>
    <t>2024540010224</t>
  </si>
  <si>
    <t>SGP- AGUA POTABLE Y SANEAMIENTO BASICO - INVERSION</t>
  </si>
  <si>
    <t>SGP-AGUA POTABLE Y SANEAMIENTO BÁSICO</t>
  </si>
  <si>
    <t>202600000003804</t>
  </si>
  <si>
    <t>CONTRIBUCIÓN SOBRE CONTRATOS DE OBRA PÚBLICA</t>
  </si>
  <si>
    <t>202600000003591</t>
  </si>
  <si>
    <t>202600000003696</t>
  </si>
  <si>
    <t>DERECHOS POR LA EXPLOTACION JUEGOS DE SUERTE Y AZAR</t>
  </si>
  <si>
    <t>INGRESOS CORRIENTES DE DESTINACION ESPECIFICA POR ACTO ADMINISTRATIVO</t>
  </si>
  <si>
    <t>Sedes adecuadas</t>
  </si>
  <si>
    <t>01030104|34</t>
  </si>
  <si>
    <t>4599011</t>
  </si>
  <si>
    <t>459901100</t>
  </si>
  <si>
    <t>2024540010129</t>
  </si>
  <si>
    <t>1.3.3.1.00.4</t>
  </si>
  <si>
    <t>RECURSOS DEL BALANCE DE LIBRE DESTINACION -INC.2</t>
  </si>
  <si>
    <t>2.3.2.01.01.001.03.19</t>
  </si>
  <si>
    <t>Otras obras de ingeniería civil</t>
  </si>
  <si>
    <t>1.3.3.1.00</t>
  </si>
  <si>
    <t>R.B. LIBRE DESTINACION</t>
  </si>
  <si>
    <t>Inspecciones de policía dotadas</t>
  </si>
  <si>
    <t>01030108|38</t>
  </si>
  <si>
    <t>4501025</t>
  </si>
  <si>
    <t>450102500</t>
  </si>
  <si>
    <t>2.3.2.01.01.003.01.06</t>
  </si>
  <si>
    <t>Otras máquinas para usos generales y sus partes y piezas</t>
  </si>
  <si>
    <t>Centros de Convivencia Ciudadana en operación</t>
  </si>
  <si>
    <t>01030102|32</t>
  </si>
  <si>
    <t>1202003</t>
  </si>
  <si>
    <t>120200300</t>
  </si>
  <si>
    <t>2024540010125</t>
  </si>
  <si>
    <t>2.3.2.01.01.003.03.02</t>
  </si>
  <si>
    <t>Maquinaria de informática y sus partes, piezas y accesorios</t>
  </si>
  <si>
    <t>Casa de justicia dotada</t>
  </si>
  <si>
    <t>01030103|33</t>
  </si>
  <si>
    <t>1202013</t>
  </si>
  <si>
    <t>120201300</t>
  </si>
  <si>
    <t>Casas de justicia dotadas</t>
  </si>
  <si>
    <t>2.3.2.01.01.003.05.03</t>
  </si>
  <si>
    <t>Radiorreceptores y receptores de televisión; aparatos para la grabación y reproducción de sonido y video; micrófonos, altavoces, amplificadores, etc.</t>
  </si>
  <si>
    <t>Comisarías de familia dotadas</t>
  </si>
  <si>
    <t>01030107|37</t>
  </si>
  <si>
    <t>Comisarías de familia dotada</t>
  </si>
  <si>
    <t>4501018</t>
  </si>
  <si>
    <t>450101800</t>
  </si>
  <si>
    <t>2.3.2.01.01.004.01.01.02</t>
  </si>
  <si>
    <t>Muebles del tipo utilizado en la oficina</t>
  </si>
  <si>
    <t>2.3.2.02.01.004</t>
  </si>
  <si>
    <t>Productos metálicos, maquinaria y equipo</t>
  </si>
  <si>
    <t>Edificaciones de atención a la primera infancia adecuadas</t>
  </si>
  <si>
    <t>03010102|137</t>
  </si>
  <si>
    <t>4102005</t>
  </si>
  <si>
    <t>410200500</t>
  </si>
  <si>
    <t>2024540010258</t>
  </si>
  <si>
    <t>1.3.3.8.03.2_2025</t>
  </si>
  <si>
    <t>R.B. SGP - PROPOSITO GENERAL - PROPOSITO GENERAL LIBRE INVERSION - INC. 2</t>
  </si>
  <si>
    <t>Centros de protección social para el adulto mayor adecuados</t>
  </si>
  <si>
    <t>03010203|146</t>
  </si>
  <si>
    <t>4104002</t>
  </si>
  <si>
    <t>410400200</t>
  </si>
  <si>
    <t>202500000032310</t>
  </si>
  <si>
    <t>1.3.3.3.20.13</t>
  </si>
  <si>
    <t>R.B. ESTAMPILLAS ADULTO MAYOR INC. 2</t>
  </si>
  <si>
    <t>1.3.3.3.20</t>
  </si>
  <si>
    <t>RB ESTAMPILLAS</t>
  </si>
  <si>
    <t>03010403|159</t>
  </si>
  <si>
    <t>2024540010240</t>
  </si>
  <si>
    <t>1.3.3.1.00.3</t>
  </si>
  <si>
    <t>RECURSOS DEL BALANCE DE LIBRE DESTINACION - VF</t>
  </si>
  <si>
    <t>1.3.3.3.20.14</t>
  </si>
  <si>
    <t>R.B. ESTAMPILLA PROBIENESTAR DEL ADULTO MAYOR</t>
  </si>
  <si>
    <t>1.3.3.8.03.2</t>
  </si>
  <si>
    <t>R.B. SGP - PROPÓSITO GERENAL-PROOSITO GENERAL LIBRE INVERSIÓN _ VF</t>
  </si>
  <si>
    <t>202500000034000</t>
  </si>
  <si>
    <t>Estudios , Diseños y consultorías especializadas para la elaboración de proyectos de preinversión e inversión en el programa de agua potable y saneamiento básico, en el área urbana y rural del Municipio de   San José De Cúcuta</t>
  </si>
  <si>
    <t>202600000009779</t>
  </si>
  <si>
    <t>Fortalecimiento a las instituciones del sector seguridad, enfocadas en la protección del territorio, la lucha contra la criminalidad y la prevención del delito en el municipio de San José De Cúcuta</t>
  </si>
  <si>
    <t>ESTAMPILLAS</t>
  </si>
  <si>
    <t>2.3.2.02.02.009.05.2</t>
  </si>
  <si>
    <t>Servicios para la comunidad, sociales y personales - Pago IPS Públicas y Privadas</t>
  </si>
  <si>
    <t>Servicio de asistencia técnica a emprendedores y Empresas</t>
  </si>
  <si>
    <t>02020306|86</t>
  </si>
  <si>
    <t>Emprendedores y empresas asistidas técnicamente</t>
  </si>
  <si>
    <t>2302021</t>
  </si>
  <si>
    <t>Servicio de asistencia técnica a emprendedores y empresas</t>
  </si>
  <si>
    <t>230202100</t>
  </si>
  <si>
    <t>202500000032502</t>
  </si>
  <si>
    <t>SUBTOTAL</t>
  </si>
  <si>
    <t>TOTAL</t>
  </si>
  <si>
    <t>CONCATENADA</t>
  </si>
  <si>
    <t>CONCATENADA CON IP</t>
  </si>
  <si>
    <t>CONCATENADA + IP</t>
  </si>
  <si>
    <t>SECTOR</t>
  </si>
  <si>
    <t>SUBPROGRAMA</t>
  </si>
  <si>
    <t>PROGRAMA</t>
  </si>
  <si>
    <t>PRODUCTO</t>
  </si>
  <si>
    <t>NOMBRE DEL PRODUCTO</t>
  </si>
  <si>
    <t>NOMBRE DEL BPIN</t>
  </si>
  <si>
    <t>FUENTE DE RECURSO</t>
  </si>
  <si>
    <t>NOMBRE DE FUENTE DE RECURSO</t>
  </si>
  <si>
    <t>PRESUPUESTO DEFINITIVO</t>
  </si>
  <si>
    <t>DISPONIBILIDAD</t>
  </si>
  <si>
    <t>REGISTRO</t>
  </si>
  <si>
    <t xml:space="preserve">DEFINITIVAS </t>
  </si>
  <si>
    <t>SALDO POR EJECUTAR</t>
  </si>
  <si>
    <t>% EJECUTADO</t>
  </si>
  <si>
    <t>22 - EDUCACIÓN</t>
  </si>
  <si>
    <t>SERVICIO EDUCATIVO</t>
  </si>
  <si>
    <t>APORTES AL PAGO DE NÓMINA DEL PERSONAL DOCENTE DIRECTIVO DOCENTE Y ADMINISTRATIVO PARA LA PRESTACIÓN DEL SERVICIO EDUCATIVO EN LAS INSTITUCIONES OFICIALES DEL MUNICIPIO DE SAN JOSÉ DE CÚCUTA</t>
  </si>
  <si>
    <t>21,36</t>
  </si>
  <si>
    <t>22,01</t>
  </si>
  <si>
    <t>25,02</t>
  </si>
  <si>
    <t>21,77</t>
  </si>
  <si>
    <t>18,22</t>
  </si>
  <si>
    <t>38,64</t>
  </si>
  <si>
    <t>16,90</t>
  </si>
  <si>
    <t>21,66</t>
  </si>
  <si>
    <t>17,58</t>
  </si>
  <si>
    <t>7,53</t>
  </si>
  <si>
    <t>15,41</t>
  </si>
  <si>
    <t>22,77</t>
  </si>
  <si>
    <t>23,64</t>
  </si>
  <si>
    <t>13,09</t>
  </si>
  <si>
    <t>26,08</t>
  </si>
  <si>
    <t>11,21</t>
  </si>
  <si>
    <t>7,24</t>
  </si>
  <si>
    <t>15,37</t>
  </si>
  <si>
    <t>20,74</t>
  </si>
  <si>
    <t>22,41</t>
  </si>
  <si>
    <t>18,62</t>
  </si>
  <si>
    <t>20,83</t>
  </si>
  <si>
    <t>22,30</t>
  </si>
  <si>
    <t>19,12</t>
  </si>
  <si>
    <t>20,80</t>
  </si>
  <si>
    <t>22,29</t>
  </si>
  <si>
    <t>19,08</t>
  </si>
  <si>
    <t>45 - GOBIERNO TERRITORIAL</t>
  </si>
  <si>
    <t>SEDES ADECUADAS</t>
  </si>
  <si>
    <t>ADECUACIÓN Y MEJORAMIENTO DE LAS DIFERENTES SEDES DE LA ADMINISTRACIÓN MUNICIPAL PARA FORTALECER LAS CAPACIDADES INSTITUCIONALES PARA LA RESOLUCIÓN DE CONFLICTOS EL ACCESO A LA JUSTICIA Y LA CONVIVENCIA CIUDADANA EN EL MUNICIPIO DE SAN JOSÉ DE CÚCUTA</t>
  </si>
  <si>
    <t>100,00</t>
  </si>
  <si>
    <t>Inspecciones de policia dotadas</t>
  </si>
  <si>
    <t>CONSTRUCCIÓN DE UN TERRITORIO DE PAZ Y PROMOTOR DE DERECHOS HUMANOS DEL MUNICIPIO DE SAN JOSÉ DE CÚCUTA</t>
  </si>
  <si>
    <t>12 - JUSTICIA Y DEL DERECHO</t>
  </si>
  <si>
    <t>CENTROS DE CONVIVENCIA CIUDADANA EN OPERACIÓN</t>
  </si>
  <si>
    <t>PROTECCIÓN DE LA POBLACIÓN EN RIESGO DEL MUNICIPIO DE SAN JOSÉ DE CÚCUTA</t>
  </si>
  <si>
    <t>CASA DE JUSTICIA DOTADA</t>
  </si>
  <si>
    <t>COMISARÍAS DE FAMILIA DOTADAS</t>
  </si>
  <si>
    <t>INFRAESTRUCTURA EDUCATIVA DOTADA</t>
  </si>
  <si>
    <t>MEJORAMIENTO AMPLIACIÓN ADECUACIÓN MANTENIMIENTO Y DOTACIÓN DE LA INFRAESTRUCTURA DE LAS INSTITUCIONES EDUCATIVAS EN EL MUNICIPIO DE SAN JOSÉ DE CÚCUTA</t>
  </si>
  <si>
    <t>SGP-EDUCACIÓN-CALIDAD  POR MATRÍCULA OFICIAL</t>
  </si>
  <si>
    <t>0,00</t>
  </si>
  <si>
    <t>99,99</t>
  </si>
  <si>
    <t>99,53</t>
  </si>
  <si>
    <t>32 - AMBIENTE Y DESARROLLO SOSTENIBLE</t>
  </si>
  <si>
    <t>SERVICIO DE PROTECCION DEL RECURSO HIDRICO</t>
  </si>
  <si>
    <t>IMPLEMENTACION DE ACCIONES PARA EL FORTALECIMIENTO DE LAS AREAS ESTRATEGICAS DE IMPORTANCIA AMBIENTAL PARA LA PROTECCION DEL RECURSO HIDRICO Y OTROS ECOSISTEMAS PROTECTORES DE LA BIODIVERSIDAD Y DEL AGUA PARA EL MUNICIPIO DE SAN JOSE DE CUCUTA</t>
  </si>
  <si>
    <t>49,99</t>
  </si>
  <si>
    <t>24 - TRANSPORTE</t>
  </si>
  <si>
    <t>INFRAESTRUCTURA DE TRANSPORTE PARA LA SEGURIDAD VIAL MEJORADA</t>
  </si>
  <si>
    <t>MEJORAMIENTO DE LA SEGURIDAD VIAL MEDIANTE LA DEMARCACIÓN Y SEÑALIZACIÓN DE CRUCES VIALES SEGUROS Y LA CONSTRUCCIÓN DE CICLORRUTAS EN EL MUNICIPIO DE SAN JOSÉ DE CÚCUTA,  NORTE DE SANTANDER</t>
  </si>
  <si>
    <t>33 - CULTURA</t>
  </si>
  <si>
    <t>INFRAESTRUCTURAS CULTURALES DOTADAS</t>
  </si>
  <si>
    <t>FORTALECIMIENTO DEL SUBSISTEMA MUNICIPAL DE BIBLIOTECAS, LUDOTECAS Y DOTACION DE ESCENARIOS CULTURALES COMO CENTROS DINAMICOS PARA LA GESTION DE LAS ARTES, LAS CULTURAS Y LOS SABERES EN EL MUNICIPIO DE SAN JOSE DE CUCUTA</t>
  </si>
  <si>
    <t>19 - SALUD Y PROTECCIÓN SOCIAL</t>
  </si>
  <si>
    <t>SERVICIO DE GESTIÓN DEL RIESGO PARA ABORDAR SITUACIONES SITUACIONES ENDEMO-EPIDÉMICAS</t>
  </si>
  <si>
    <t>IMPLEMENTACION D LAS ACCIONES DEL PLAN DE INTERVENCIONES COLECTIVAS (PIC) DEL MUNICIPIO DE CUCUTA</t>
  </si>
  <si>
    <t>SGP-SALUD-SALUD PÚBLICA</t>
  </si>
  <si>
    <t>DOCUMENTOS DE LINEAMIENTOS TÉCNICOS</t>
  </si>
  <si>
    <t>FORTALECIMIENTO DE LAS ACCIONES DE GESTION DE LA SALUD PUBLICA PARA LA GOBERNANZA EN SALUD DEL MUNICIPIO DE CUCUTA, NORTE DE SANTANDER</t>
  </si>
  <si>
    <t>99,20</t>
  </si>
  <si>
    <t>CENTROS REGULADORES DE URGENCIAS, EMERGENCIAS Y DESASTRES DOTADOS</t>
  </si>
  <si>
    <t>DESARROLLO DEL CENTRO REGULADOR DE URGENCIAS Y EMERGENCIAS (CRUE) DEL MUNICIPIO DE CUCUTA, NORTE DE SANTANDER</t>
  </si>
  <si>
    <t>26,15</t>
  </si>
  <si>
    <t>CEMENTERIOS HABILITADOS</t>
  </si>
  <si>
    <t>ADECUACION, AMPLIACION, REMODELACION, RESTAURACION Y/O MANTENIMIENTO DEL CEMENTERIO CENTRAL DEL MUNICIPIO DE SAN JOSE DE CUCUTA</t>
  </si>
  <si>
    <t>99,33</t>
  </si>
  <si>
    <t>21 - MINAS Y ENERGÍA</t>
  </si>
  <si>
    <t>SERVICIO DE ALUMBRADO PÚBLICO</t>
  </si>
  <si>
    <t>ADMINISTRACIÓN OPERACIÓN MANTENIMIENTO REPOSICIÓN Y EXPANSIÓN DEL SISTEMA DE ALUMBRADO PÚBLICO EN EL MUNICIPIO DE SAN JOSÉ DE CÚCUTA</t>
  </si>
  <si>
    <t>INFRAESTRUCTURA EDUCATIVA MEJORADA</t>
  </si>
  <si>
    <t>MEJORAMIENTO DE LA INFRAESTRUCTURA EDUCATIVA DEL CENTRO TECNOLÓGICO DE CÚCUTA DEL MUNICIPIO DE SAN JOSÉ DE CÚCUTA</t>
  </si>
  <si>
    <t>VÍA TERCIARIA CON MANTENIMIENTO PERIÓDICO O RUTINARIO</t>
  </si>
  <si>
    <t>CONSTRUCCION, MANTENIMIENTO Y MEJORAMIENTO DE LA INFRAESTRUCTURA VIAL EN LA ZONA RURAL DEL MUNICIPIO DE SAN JOSE DE CUCUTA</t>
  </si>
  <si>
    <t>VÍA URBANA REHABILITADA</t>
  </si>
  <si>
    <t>REHABILTACION, MEJORAMIENTO, CONSTRUCCION Y/O INVENTARIO Y CARACTERIZACION DE LA INFRAESTRUCTURA VIAL VEHICULAR, NO VEHICULAR Y DE OTROS TRANSPORTES ALTERNATIVOS EN AL AREA URBANA EN EL MUNICIPIO SAN JOSE DE CUCUTA</t>
  </si>
  <si>
    <t>IMPUESTO DE TRANSPORTE POR OLEODUCTOS Y GASODUCTOS</t>
  </si>
  <si>
    <t>SERVICIO DE MANTENIMIENTO DE INFRAESTRUCTURA CULTURAL</t>
  </si>
  <si>
    <t>MEJORAMIENTO CONSERVACIÓN MANTENIMIENTO PROTECCIÓN Y ADECUACIÓN DE LA INFRAESTRUCTURA CULTURAL DEL MUNICIPIO DE SAN JOSÉ DE CÚCUTA</t>
  </si>
  <si>
    <t>87,50</t>
  </si>
  <si>
    <t>40 - VIVIENDA, CIUDAD Y TERRITORIO</t>
  </si>
  <si>
    <t>ESPACIO PUBLICO ADECUADO</t>
  </si>
  <si>
    <t>RECUPERACIÓN Y ADECUACIÓN DE LOS ESPACIOS PÚBLICOS DEL MUNICIPIO DE SAN JOSÉ DE CÚCUTA</t>
  </si>
  <si>
    <t>ADECUACIÓN DEL ESPACIO PUBLICO EN EL MUNICIPIO DE SAN JOSÉ DE CÚCUTA</t>
  </si>
  <si>
    <t>ACUEDUCTOS OPTIMIZADOS</t>
  </si>
  <si>
    <t>CONSTRUCCIÓN OPTIMIZACIÓN MEJORAMIENTO YO MANTENIMIENTO DE LOS SISTEMAS DE ACUEDUCTO PARA EL ÁREA URBANA Y ÁREA RURAL DEL MUNICIPIO DE SAN JOSÉ DE CÚCUTA</t>
  </si>
  <si>
    <t>ALCANTARILLADOS OPTIMIZADOS</t>
  </si>
  <si>
    <t>CONSTRUCCIÓN OPTIMIZACIÓN MEJORAMIENTO YO MANTENIMIENTO DE LOS SISTEMAS DE ALCANTARILLADO SANITARIO YO PLUVIAL EN EL ÁREA URBANA Y ÁREA RURAL DEL MUNICIPIO DE SAN JOSÉ DE CÚCUTA</t>
  </si>
  <si>
    <t>3,73</t>
  </si>
  <si>
    <t>41 - INCLUSIÓN SOCIAL Y RECONCILIACIÓN</t>
  </si>
  <si>
    <t>EDIFICACIONES DE ATENCIÓN A LA PRIMERA INFANCIA ADECUADAS</t>
  </si>
  <si>
    <t>FORTALECIMIENTO A LA ATENCIÓN INTEGRAL EN LA PROMOCIÓN PROTECCIÓN DIVULGACIÓN Y ATENCIÓN DE LOS DERECHOS DE LOS NIÑOS NIÑAS Y ADOLESCENTES DE NORTE DE SANTANDER EN EL MUNICIPIO DE SAN JOSÉ DE CÚCUTA</t>
  </si>
  <si>
    <t>98,46</t>
  </si>
  <si>
    <t>CENTROS DE PROTECCIÓN SOCIAL PARA EL ADULTO MAYOR ADECUADOS</t>
  </si>
  <si>
    <t>MANTENIMIENTO Y ADECUACION DE LA INFRAESTRUCTURA FISICA DEL CLUB DEL ADULTO MAYOR DEL MUNICIPIO DE SAN JOSE DE CUCUTA</t>
  </si>
  <si>
    <t>94,36</t>
  </si>
  <si>
    <t>43 - DEPORTE Y RECREACIÓN</t>
  </si>
  <si>
    <t>PARQUES RECREATIVOS CONSTRUIDOS</t>
  </si>
  <si>
    <t>ESTUDIOS , DISEÑOS, CONSTRUCCIÓN, ADECUACIÓN Y MANTENIMIENTO DE LA INFRAESTRUCTURA RECREODEPORTIVA EN EL MUNICIPIO DE  SAN JOSÉ DE CÚCUTA</t>
  </si>
  <si>
    <t>SGP-PROPÓSITO GENERAL-DEPORTE Y RECREACIÓN</t>
  </si>
  <si>
    <t>20,00</t>
  </si>
  <si>
    <t>PARQUES RECREATIVOS ADECUADOS</t>
  </si>
  <si>
    <t>PARQUES RECREATIVOS MANTENIDOS</t>
  </si>
  <si>
    <t>16,12</t>
  </si>
  <si>
    <t>TASA PRODEPORTE Y RECREACION</t>
  </si>
  <si>
    <t>10,00</t>
  </si>
  <si>
    <t>RF-TASA PRODEPORTE</t>
  </si>
  <si>
    <t>CANCHAS MULTIFUNCIONALES CONSTRUIDAS.</t>
  </si>
  <si>
    <t>50,00</t>
  </si>
  <si>
    <t>CANCHAS MULTIFUNCIONALES ADECUADAS</t>
  </si>
  <si>
    <t>30,00</t>
  </si>
  <si>
    <t>ESTADIOS MANTENIDOS</t>
  </si>
  <si>
    <t>MANTENIMIENTO Y ADECUACIÓN DE LA INFRAESTRUCTURA DEPORTIVA EN SAN JOSÉ DE CÚCUTA</t>
  </si>
  <si>
    <t>COLISEOS CUBIERTOS ADECUADOS</t>
  </si>
  <si>
    <t>OBRAS DE INFRAESTRUCTURA PARA LA REDUCCIÓN DEL RIESGO DE DESASTRES</t>
  </si>
  <si>
    <t>DESARROLLO DE ACCIONES PARA LA ADAPTABILIDAD Y REDUCCION DE LOS ESCENARIOS DE RIESGO DE DESASTRE IDENTIFICADOS EN EL MUNICIPIO DE SAN JOSE DE CUCUTA.</t>
  </si>
  <si>
    <t>25,74</t>
  </si>
  <si>
    <t>04 - INFORMACIÓN ESTADÍSTICA</t>
  </si>
  <si>
    <t>SERVICIO DE ESTRATIFICACION SOCIOECONOMICA</t>
  </si>
  <si>
    <t>ACTUALIZACION DE LA ESTRATIFICACION SOCIECONOMICA EN EL MUNICIPIO DE SAN JOSE DE CUCUTA.</t>
  </si>
  <si>
    <t>99,83</t>
  </si>
  <si>
    <t>17 - AGRICULTURA Y DESARROLLO RURAL</t>
  </si>
  <si>
    <t>SERVICIO DE EXTENSIÓN AGROPECUARIA</t>
  </si>
  <si>
    <t>FORTALECIMIENTO AL SECTOR AGROPECUARIO A PARTIR DE LA DIFUSIÓN DE TRANSFERENCIA DE TECNOLOGÍA E IMPLEMENTACIÓN DE PROCESOS DE EXTENSIÓN AGROPECUARIA (ASISTENCIA TÉCNICA) EN EL MUNICIPIO DE SAN JOSÉ DE CÚCUTA</t>
  </si>
  <si>
    <t>99,59</t>
  </si>
  <si>
    <t>SERVICIO DE ACONDICIONAMIENTO DE AMBIENTES DE APRENDIZAJE</t>
  </si>
  <si>
    <t>SERVICIO DE APOYO A LA PERMANENCIA CON TRANSPORTE ESCOLAR</t>
  </si>
  <si>
    <t>DESARROLLO DEL PROGRAMA TRANSPORTE ESCOLAR EN EL MUNICIPIO DE SAN JOSÉ DE CÚCUTA</t>
  </si>
  <si>
    <t>87,53</t>
  </si>
  <si>
    <t>80,29</t>
  </si>
  <si>
    <t>89,71</t>
  </si>
  <si>
    <t>SERVICIO EDUCACIÓN FORMAL POR MODELOS EDUCATIVOS FLEXIBLES</t>
  </si>
  <si>
    <t>FORTALECIMIENTO PARA UNA CALIDAD EDUCATIVA PARTICIPATIVA PRODUCTIVA E INTEGRAL EN EL MUNICIPIO DE SAN JOSÉ DE CÚCUTA</t>
  </si>
  <si>
    <t>SERVICIOS CONEXOS A LA PRESTACIÓN DEL SERVICIO EDUCATIVO OFICIAL</t>
  </si>
  <si>
    <t>FORTALECIMIENTO A LOS PROGRAMAS QUE BENEFICIAN A LOS DOCENTES DIRECTIVOS DOCENTES Y ADMINISTRATIVOS DE LAS INSTITUCIONES EDUCATIVAS DEL MUNICIPIO DE SAN JOSÉ DE CÚCUTA</t>
  </si>
  <si>
    <t>SERVICIO DE APOYO PARA LA IMPLEMENTACIÓN DE LA ESTRATEGIA EDUCATIVA DEL SISTEMA DE RESPONSABILIDAD PENAL PARA ADOLESCENTES</t>
  </si>
  <si>
    <t>MEJORAMIENTO DE LA PERMANENCIA DE NIÑOS, NIÑAS Y ADOLESCENTES EN EL SISTEMA EDUCATIVO DE SAN JOSÉ DE CÚCUTA</t>
  </si>
  <si>
    <t>SERVICIO DE CONTROL A LA SEGURIDAD VIAL</t>
  </si>
  <si>
    <t>IMPLEMENTACIÓN DE CONTROL OPERATIVO PARA LA SEGUIRIDAD VIAL A LAS NORMAS DE TRÁNSITO Y REDUCCIÓN DE LOS SINIESTROS VIALES EN EL MUNICIPIO SAN JOSÉ DE CÚCUTA</t>
  </si>
  <si>
    <t>SERVICIO DE SEGUIMIENTO AMBIENTAL A OBRAS DE INFRAESTRUCTURA</t>
  </si>
  <si>
    <t>SERVICIO DE SEGUIMIENTO AMBIENTAL A OBRAS DE INFRAESTRUCTURA EN EL MUNICIPIO DE  SAN JOSÉ DE CÚCUTA</t>
  </si>
  <si>
    <t>SERVICIO DE EDUCACIÓN INFORMAL AMBIENTAL</t>
  </si>
  <si>
    <t>SERVICIO DE EDUCACIÓN INFORMAL EN MATERIA DE GESTIÓN AMBIENTAL Y CONSERVACIÓN DEL MEDIO AMBIENTE EN EL MUNICIPIO DE SAN JOSÉ DE CÚCUTA</t>
  </si>
  <si>
    <t>98,52</t>
  </si>
  <si>
    <t>39 - CIENCIA, TECNOLOGÍA E INNOVACIÓN</t>
  </si>
  <si>
    <t>SERVICIO DE COOPERACIÓN INTERNACIONAL PARA LA CTEI</t>
  </si>
  <si>
    <t>FORTALECIMIENTO DE LA GOBERNANZA POLÍTICA SOCIAL Y DE INNOVACIÓN A TRAVÉS DE LA COOPERACIÓN INTERNACIONAL EN EL MUNICIPIO DE SAN JOSÉ DE CÚCUTA</t>
  </si>
  <si>
    <t>SERVICIO DE ASISTENCIA TÉCNICA Y JURÍDICA EN SANEAMIENTO Y TITULACIÓN DE PREDIOS</t>
  </si>
  <si>
    <t>SERVICIO DE SANEAMIENTO Y TITULACIÓN DE BIENES FISCALES EN EL MUNICIPIO DE SAN JOSÉ DE CÚCUTA</t>
  </si>
  <si>
    <t>SERVICIO DE AYUDA Y ATENCIÓN HUMANITARIA</t>
  </si>
  <si>
    <t>ASISTENCIA Y ATENCIÓN HUMANITARIA INMEDIATA A LA POBLACIÓN DECLARANTE DE HECHOS VICTIMIZANTES DEL CONFLICTO ARMADO EN EL MUNICIPIO DE SAN JOSÉ DE CÚCUTA</t>
  </si>
  <si>
    <t>SERVICIO DIRIGIDOS A LA ATENCIÓN DE NIÑOS, NIÑAS, ADOLESCENTES Y JÓVENES, CON ENFOQUE PEDAGÓGICO Y RESTAURATIVO ENCAMINADOS A LA INCLUSIÓN SOCIAL</t>
  </si>
  <si>
    <t>FORTALECIMIENTO A LA ATENCIÓN INTEGRAL EN LA PROMOCIÓN, PROTECCIÓN Y DIVULGACIÓN DE LOS DERECHOS DE LOS NIÑOS, NIÑAS Y ADOLESCENTES DE NORTE DE SANTANDER, EN EL MUNICIPIO DE   SAN JOSÉ DE CÚCUTA</t>
  </si>
  <si>
    <t>SERVICIOS DE PROMOCIÓN DE LOS DERECHOS DE LOS NIÑOS, NIÑAS, ADOLESCENTES Y JÓVENES</t>
  </si>
  <si>
    <t>SERVICIO DE ENTREGA DE RACIONES DE ALIMENTOS</t>
  </si>
  <si>
    <t>FORTALECIMIENTO DE LA PROMOCIÓN DEL DERECHO HUMANO A LA ALIMENTACIÓN Y DE LA INSEGURIDAD ALIMENTARIA DE LA POBLACIÓN EN CONDICIÓN DE VULNERABILIDAD RESIDENTES EN NORTE DE SANTANDER EN EL MUNICIPIO DE SAN JOSÉ DE CÚCUTA</t>
  </si>
  <si>
    <t>SERVICIO DE GESTIÓN DE OFERTA SOCIAL PARA LA POBLACIÓN VULNERABLE</t>
  </si>
  <si>
    <t>FORTALECIMIENTO  A LA OFERTA SOCIAL INSTITUCIONAL Y COMUNITARIA PARA LA ATENCIÓN DE LA POBLACIÓN VULNERABLE DE  SAN JOSÉ DE CÚCUTA</t>
  </si>
  <si>
    <t>SERVICIO DE APOYO A UNIDADES PRODUCTIVAS INDIVIDUALES PARA LA GENERACIÓN DE INGRESOS</t>
  </si>
  <si>
    <t>FORTALECIMIENTO A LAS CAPACIDADES EMPRENDEDORAS DE PERSONAS CON DISCAPACIDAD (PCD) Y SUS CUIDADORES A TRAVÉS DE PROCESOS DE FORMACIÓN Y ACOMPAÑAMIENTO CON EL FIN DE PROMOVER LA CREACIÓN Y CONSOLIDACIÓN DE UNIDADES PRODUCTIVAS QUE LES PERMITAN GENERAR INGRESOS SOSTENIBLES Y MEJORAR SU CALIDAD DE VIDA EN EL DEPARTAMENTO NORTE DE SANTANDER EN EL MUNICIPIO DE SAN JOSÉ DE CÚCUTA</t>
  </si>
  <si>
    <t>SERVICIO DE ATENCIÓN Y PROTECCIÓN INTEGRAL AL ADULTO MAYOR</t>
  </si>
  <si>
    <t>SERVICIO DE ATENCIÓN INTEGRAL AL ADULTO MAYOR EN NORTE SANTANDER EN EL MUNICIPIO DE SAN JOSÉ DE CÚCUTA</t>
  </si>
  <si>
    <t>86,38</t>
  </si>
  <si>
    <t>SERVICIO DE ATENCIÓN INTEGRAL A POBLACIÓN EN CONDICIÓN DE DISCAPACIDAD</t>
  </si>
  <si>
    <t>APOYO A LA ATENCIÓN INTEGRAL DE LA POBLACIÓN EN CONDICIÓN DE DISCAPACIDAD EN EL DEPARTAMENTO NORTE DE SANTANDER EN EL MUNICIPIO DE SAN JOSÉ DE CÚCUTA</t>
  </si>
  <si>
    <t>SERVICIO DE ARTICULACIÓN DE OFERTA SOCIAL PARA LA POBLACIÓN HABITANTE DE CALLE</t>
  </si>
  <si>
    <t>APOYO AL RESTABLECIMIENTO DE DERECHOS Y LA REINSERCIÓN SOCIAL LABORAL Y FAMILIAR AL HABITANTE DE Y EN SITUACIÓN DE CALLE EN EL DEPARTAMENTO NORTE DE SANTANDER EN EL MUNICIPIO DE SAN JOSÉ DE CÚCUTA</t>
  </si>
  <si>
    <t>SERVICIO DE ATENCIÓN INTEGRAL AL HABITANTE DE LA CALLE</t>
  </si>
  <si>
    <t>SERVICIO DE ORIENTACIÓN A CASOS DE VIOLENCIA DE GÉNERO</t>
  </si>
  <si>
    <t>IMPLEMENTACION DE ACCIONES PARA LA PREVENCION Y ATENCION DE VIOLENCIA DE GENERO EN EL MUNCIPIO DE SAN JOSE DE CUCUTA.</t>
  </si>
  <si>
    <t>FORTALECIMIENTO A LAS INSTITUCIONES DEL SECTOR SEGURIDAD, ENFOCADAS EN LA PROTECCION DEL TERRITORIO, LA LUCHA CONTRA LA CRIMINALIDAD Y LA PREVENCION DEL DELITO EN EL MUNICIPIO DE SAN JOSE DE CUCUTA</t>
  </si>
  <si>
    <t>SERVICIO DE ATENCIÓN A EMERGENCIAS Y DESASTRES</t>
  </si>
  <si>
    <t>ASISTENCIA MANEJO Y RESPUESTA A EMERGENCIAS Y DESASTRES EN EL MUNICIPIO DE SAN JOSÉ DE CÚCUTA</t>
  </si>
  <si>
    <t>SERVICIO DE INFORMACIÓN PARA EL REGISTRO ADMINISTRATIVO DE SISBEN</t>
  </si>
  <si>
    <t>SERVICIO DE REGISTRO Y ACTUALIZACION EN LA BASE DE DATOS DE LA CARACTERIZACION SOCIOECONOMICA METODOLOGIA SISBEN IV EN SU FASE II - DEMANDA; COMO SUMINISTRO DE INFORMACION AL SISTEMA DE IDENTIFICACION DE POTENCIALES BENEFICIARIOS DE PROGRAMAS SOCIALES DEL MUNICIPIO DE SAN JOSE DE CUCUTA.</t>
  </si>
  <si>
    <t>97,80</t>
  </si>
  <si>
    <t>SEDES DOTADAS</t>
  </si>
  <si>
    <t>DOTACION EN LOS PUNTOS DE ATENTION DESCENTRALIZADA PARA LA PRESTACION DEL SERVICIO DE REGISTRO Y ACTUALIZACION DE LA BASE DE DATOS DE CARACTERIZACION SOCIECONOMICA SISBEN IV (SISTEMA DE INDENTIFICACION DE POTENCIALES BENEFICIARIOS DE PROGRAMAS SOCIALES) EN EL MUNICIPIO DE SAN JOSE DE CUCUTA.</t>
  </si>
  <si>
    <t>SERVICIO DE ARTICULACIÓN ENTRE LA EDUCACIÓN MEDIA Y EL SECTOR PRODUCTIVO.</t>
  </si>
  <si>
    <t>APORTES AL PAGO DE RIESGOS LABORALES A ESTUDIANTES DE MEDIA TÉCNICA DE LOS ESTABLECIMIENTOS EDUCATIVOS OFICIALES DEL MUNICIPIO DE SAN JOSÉ DE CÚCUTA</t>
  </si>
  <si>
    <t>10,13</t>
  </si>
  <si>
    <t>APORTES AL PAGO DE ARRENDAMIENTOS DE INSTITUCIONES EDUCATIVAS EN EL MUNICIPIO DE SAN JOSÉ DE CÚCUTA</t>
  </si>
  <si>
    <t>97,27</t>
  </si>
  <si>
    <t>RF-MULTAS DE TRANSITO</t>
  </si>
  <si>
    <t>18,56</t>
  </si>
  <si>
    <t>OTRAS CONTRIBUCIONES CON DESTINACION ESPECIFICA LEGAL</t>
  </si>
  <si>
    <t>1,86</t>
  </si>
  <si>
    <t>SERVICIO DE ACTUALIZACIÓN CATASTRAL CON ENFOQUE MULTIPROPÓSITO</t>
  </si>
  <si>
    <t>ACTUALIZACIÓN FORTALECIMIENTO A LOS PROCESOS DE GESTIÓN CATASTRAL MULTIPROPÓSITO (ACTUALIZACIÓN CONSERVACIÓN Y DIFUSIÓN) DESARROLLADOS POR LA SUBSECRETARÍADE GESTIÓN CATASTRAL DEL MUNICIPIO DE SAN JOSÉ DE CÚCUTA SAN JOSÉ DE CÚCUTA</t>
  </si>
  <si>
    <t>39,51</t>
  </si>
  <si>
    <t>DOCUMENTOS DE PLANEACIÓN</t>
  </si>
  <si>
    <t>FORTALECIMIENTO DEL SISTEMA PENITENCIARIO Y CARCELARIO EN EL MARCO DE LOS DERECHOS HUMANOS EN EL MUNICIPIO DE SAN JOSÉ DE CÚCUTA</t>
  </si>
  <si>
    <t>SERVICIO DE APOYO FINANCIERO PARA PROYECTOS PRODUCTIVOS</t>
  </si>
  <si>
    <t>SUSTICUCION DE ECONOMIAS ILICITAS Y RECONVERSION PRODUCTIVA DE LOS CULTIVOS DE COCA EN EL MUNICIPIO DE SAN JOSE DE CUCUTA</t>
  </si>
  <si>
    <t>DOCUMENTOS DE INVESTIGACIÓN APLICADA</t>
  </si>
  <si>
    <t>FORTALECIMIENTO DEL ÁREA DE INVESTIGACIÓN DEL CENTRO TECNOLÓGICO DE CÚCUTA DEL MUNICIPIO DE SAN JOSÉ DE CÚCUTA</t>
  </si>
  <si>
    <t>SERVICIO DE EDUCACIÓN INFORMAL</t>
  </si>
  <si>
    <t>SERVICIO DE ACCESIBILIDAD A CONTENIDOS WEB PARA FINES PEDAGÓGICOS</t>
  </si>
  <si>
    <t>23 - TECNOLOGÍAS DE LA INFORMACIÓN Y LAS COMUNICACIONES</t>
  </si>
  <si>
    <t>SERVICIO DE EDUCACIÓN INFORMAL EN TECNOLOGÍAS DE LA INFORMACIÓN Y LAS COMUNICACIONES.</t>
  </si>
  <si>
    <t>IMPLEMENTACIÓN DE UN PROGRAMA DE FORMACIÓN EN TEMÁTICAS STEAM EN EL MUNICIPIO DE SAN JOSÉ DE CÚCUTA</t>
  </si>
  <si>
    <t>86,69</t>
  </si>
  <si>
    <t>SERVICIO DE INFORMACIÓN IMPLEMENTADO</t>
  </si>
  <si>
    <t>ADQUISICIÓN Y RENOVACIÓN DE LICENCIAS DE SOFTWARE E INFRAESTRUCTURA TECNOLÓGICA PARA PROMOVER LA MODERNIZACIÓN DE LA ALCALDÍA DE SAN JOSÉ DE CÚCUTA</t>
  </si>
  <si>
    <t>99,97</t>
  </si>
  <si>
    <t>SERVICIO DE ACCESO ZONAS DIGITALES</t>
  </si>
  <si>
    <t>MANTENIMIENTO Y CONEXIÓN DE LA FIBRA ÓPTICA DEL MUNICIPIO DE SAN JOSÉ DE CÚCUTA</t>
  </si>
  <si>
    <t>SERVICIO DE ASISTENCIA TÉCNICA PARA LA IMPLEMENTACIÓN DE LA ESTRATEGIA DE GOBIERNO DIGITAL</t>
  </si>
  <si>
    <t>TRANSFORMACIÓN DIGITAL DE TRÁMITES U OPAS REALIZADOS DE FORMA PRESENCIAL EN LA ALCALDÍA DE SAN JOSÉ DE CÚCUTA</t>
  </si>
  <si>
    <t>86,81</t>
  </si>
  <si>
    <t>CONSTRUCCION, MEJORAMIENTO, REHABILITACION Y MANTENIMIENTO DE LA MALLA VIAL URBANA, MUNICIPIO DE CUCUTA</t>
  </si>
  <si>
    <t>96,97</t>
  </si>
  <si>
    <t>INTERSECCIÓN CONSTRUIDA EN VÍA URBANA</t>
  </si>
  <si>
    <t>98,04</t>
  </si>
  <si>
    <t>25 - ORGANISMOS DE CONTROL</t>
  </si>
  <si>
    <t>Servicio de educacion informal en las areas juridica/profesional, tecnica y talento humano</t>
  </si>
  <si>
    <t>FORTALECIMIENTO DE COMPETENCIAS JURÍDICAS TÉCNICAS Y ADMINISTRATIVAS DEL TALENTO HUMANO DE LA ALCALDÍA DE SAN JOSÉ DE CÚCUTA</t>
  </si>
  <si>
    <t>99,78</t>
  </si>
  <si>
    <t>MEJORAMIENTO DE LAS CAPACIDADES INSTITUCIONALES DE ATENCIÓN AL CIUDADANO DE LA ALCALDÍA DE SAN JOSÉ DE CÚCUTA</t>
  </si>
  <si>
    <t>36 - TRABAJO</t>
  </si>
  <si>
    <t>SERVICIOS DE GESTIÓN PARA GENERACIÓN Y FORMALIZACIÓN DEL EMPLEO</t>
  </si>
  <si>
    <t>SERVICIO DE GESTIÓN PARA LA GENERACIÓN DE EMPLEO FORTALECIMIENTO DE LAS REDES DE EMPLEABILIDAD ESTRATEGIAS YO EVENTOS QUE FORTALEZCAN EL MERCADO LABORAL EN EL MUNICIPIO DE SAN JOSÉ DE CÚCUTA</t>
  </si>
  <si>
    <t>FORTALECIMIENTO DE LA ADMINISTRACIÓN DEL SISTEMA DE CONTRIBUCIÓN DE VALORIZACIÓN POR BENEFICIO GENERAL EN EL MUNICIPIO DE SAN JOSÉ DE CÚCUTA.</t>
  </si>
  <si>
    <t>REVISIÓN EXCEPCIONAL DE NORMA URBANÍSTICA DEL PLAN DE ORDENAMIENTO TERRITORIAL Y ESTRUCTURACIÓN Y DESARROLLO DEL PEMP (PLAN ESPECIAL DE MANEJO Y PROTECCIÓN) Y ELABORACIÓN DE ESTUDIOS TÉCNICOS NECESARIOS PARA LA IMPLEMENTACIÓN DEL POT Y SUS PROGRAMAS DE EJECUCIÓN EN EL MUNICIPIO DE SAN JOSÉ DE CÚCUTA</t>
  </si>
  <si>
    <t>11,49</t>
  </si>
  <si>
    <t>ESTUDIOS DE PRE INVERSIÓN E INVERSIÓN</t>
  </si>
  <si>
    <t>ELABORACION DE ESTUDIOS DE PRE-INVERSION PARA EL DESARROLLO DE UN ESCENARIO TURISTICO Y/O CULTURAL PARA EL FOMENTO E IMPULSO DEL SECTOR TURISTICO Y CULTURAL DEL MUNICIPIO DE SAN JOSE DE CUCUTA.</t>
  </si>
  <si>
    <t>ELABORACIÓN DE ESTUDIOS Y DISEÑOS PARA LA PLANIFICACIÓN DE INTERVENCIONES URBANAS EN EL ESPACIO PÚBLICO DEL MUNICIPIO DE   SAN JOSÉ DE CÚCUTA</t>
  </si>
  <si>
    <t>FORTALECIMIENTO A LOS ESQUEMAS PRESTADORES DEL SUMINISTRO DE AGUA PARA CONSUMO HUMANO Y FOCALIZACION DE LOS SUBSIDIOS DE ACUEUDCTO Y ALCANTARILLADO EN EL MUNICIPIO DE SAN JOSE DE CUCUTA</t>
  </si>
  <si>
    <t>SERVICIO DE ACUEDUCTO</t>
  </si>
  <si>
    <t>MEJORAMIENTO DE LOS SERVICIOS DE ACUEDUCTO, ALCANTARILLADO Y FORTALECIMIENTO ORGANIZACIONAL DE LOS SISTEMAS COMUNITARIOS DE AGUA EN EL MUNICIPIO DE  SAN JOSÉ DE CÚCUTA</t>
  </si>
  <si>
    <t>SERVICIO DE ALCANTARILLADO</t>
  </si>
  <si>
    <t>SERVICIOS DE IMPLEMENTACIÓN DEL PLAN DE GESTIÓN INTEGRAL DE RESIDUOS SOLIDOS PGIRS</t>
  </si>
  <si>
    <t>PRESTACIÓN DEL SERVICIO PÚBLICO DE ASEO Y SUS ACTIVIDADES COMPLEMENTARIAS DE CONFORMIDAD CON LOS LINEAMIENTOS ESTABLECIDOS EN EL PGIRS Y LAS NORMAS DEL SECTOR EN EL MUNICIPIO DE SAN JOSÉ DE CÚCUTA</t>
  </si>
  <si>
    <t>INGRESOS CORRIENTES DE DESTINACION ESPECIFICA POR ACTO ADMINISTRATIVO - INCENTIVO POR APROVECHAMIENTO DE RESIDUOS SÓLIDOS</t>
  </si>
  <si>
    <t>84,09</t>
  </si>
  <si>
    <t>99,92</t>
  </si>
  <si>
    <t>ESTUDIOS, DISEÑOS Y CONSULTORIAS ESPECIALIZADAS PARA LA ELABORACION DE PROYECTOS DE PREINVERSION E INVERSION EN EL PROGRAMA DE AGUA POTABLE Y SANEAMIENTO BASICO, EN EL AREA URBANA Y RURAL DEL MUNICIPIO DE SAN JOSE DE CUCUTA</t>
  </si>
  <si>
    <t>SOLUCIONES ALTERNATIVAS PARA ACCESO AL AGUA PARA CONSUMO HUMANO</t>
  </si>
  <si>
    <t>IMPLEMENTACIÓN DE PROYECTOS DE APROVISIONAMIENTO CON SOLUCIONES ALTERNATIVAS QUE PERMITAN ACCEDER AL AGUA POTABLE EN ZONAS RURALES DEL MUNICIPIO DE   SAN JOSÉ DE CÚCUTA</t>
  </si>
  <si>
    <t>96,00</t>
  </si>
  <si>
    <t>SERVICIO DE ASISTENCIA TÉCNICA PARA LA PARTICIPACIÓN DE LAS VÍCTIMAS</t>
  </si>
  <si>
    <t>FORTALECIMIENTO DE LAS GARANTÍAS DE PARTICIPACIÓN A LAS VÍCTIMAS DEL CONFLICTO ARMADO EN EL MUNICIPIO DE SAN JOSÉ DE CÚCUTA</t>
  </si>
  <si>
    <t>RF-DEGUELLO GANADO MAYOR</t>
  </si>
  <si>
    <t>SERVICIO DE APOYO A LA ACTIVIDAD FÍSICA, LA RECREACIÓN Y EL DEPORTE</t>
  </si>
  <si>
    <t>TRANSFORMACIÓN SOCIAL E INCLUSIÓN A TRAVÉS DEL DEPORTE Y LA RECREACIÓN EN EL MUNICIPIO DE SAN JOSÉ DE CÚCUTA</t>
  </si>
  <si>
    <t>ESTUDIOS Y DISEÑOS DE INFRAESTRUCTURA RECREO-DEPORTIVA</t>
  </si>
  <si>
    <t>25,00</t>
  </si>
  <si>
    <t>SERVICIO DE VIGILANCIA A TRAVÉS DE CÁMARAS DE SEGURIDAD</t>
  </si>
  <si>
    <t>MEJORAMIENTO DE LAS CONDICIONES DE CONVIVENCIA Y SEGURIDAD CIUDADANA CON UN SISTEMA DE VIDEOVIGILANCIA Y OPTIMIZACION DE LOS PROCESOS DE INTELIGENCIA E INVESTIGACION JUDICIAL EN EL MUNICIPIO DE SAN JOSE DE CUCUTA</t>
  </si>
  <si>
    <t>99,96</t>
  </si>
  <si>
    <t>SERVICIO DE SANIDAD ANIMAL</t>
  </si>
  <si>
    <t>IMPLEMENTACIÓN DEL PROGRAMA "PROTECCIÓN ANIMAL Y PROTECCIÓN DE LOS SERES SINTIENTES" EN EL MUNICIPIO DE   SAN JOSÉ DE CÚCUTA</t>
  </si>
  <si>
    <t>SERVICIO DE ATENCIÓN INTEGRAL A LA FAUNA</t>
  </si>
  <si>
    <t>CARACTERIZACIÓN Y ATENCIÓN DE URGENCIAS VETERINARIAS DE LOS SERES SINTIENTES QUE ACOMPAÑAN A LOS HABITANTES DE CALLE COMO ESTRATEGIA DE FORTALECIMIENTO AL PROGRAMA EN EL DEPARTAMENTO DE NORTE DE SANTANDER MUNICIPIO DE SAN JOSÉ DE CÚCUTA</t>
  </si>
  <si>
    <t>SERVICIO DE PROMOCIÓN A LA PARTICIPACIÓN CIUDADANA</t>
  </si>
  <si>
    <t>SERVICIO DE PROMOCION A ESPACIOS DE PARTICIPACION CIUDADANA JUVENIL EN EL MUNICIPIO DE SAN JOSE DE CUCUTA</t>
  </si>
  <si>
    <t>PROTECCION Y PROMOCION DE LOS DERECHOS HUMANOS, LA RECONCILIACION Y LA VERDAD EN EL MUNICIPIO DE SAN JOSE DE CUCUTA</t>
  </si>
  <si>
    <t>SERVICIO DE INTEGRACIÓN DE LA OFERTA PÚBLICA</t>
  </si>
  <si>
    <t>SERVICIO PARA LA GENERACION DE CONTENIDOS EN ESPACIOS PARA LA PROMOCION DE LA OFERTA INSTITUCIONAL QUE CONTRIBUYEN A LA GARANTIA DE LOS DERECHOS Y DEBERES DE LOS CIUDADANOS EN EL MUNICIPIO DE SAN JOSE DE CUCUTA.</t>
  </si>
  <si>
    <t>76,46</t>
  </si>
  <si>
    <t>SERVICIO DE GESTIÓN DOCUMENTAL</t>
  </si>
  <si>
    <t>ADMINISTRACIÓN INTEGRAL DE LA GESTIÓN DOCUMENTAL EN LA ALCALDÍA DE SAN JOSÉ DE CÚCUTA</t>
  </si>
  <si>
    <t>SERVICIO DE INFORMACIÓN ACTUALIZADO</t>
  </si>
  <si>
    <t>ACTUALIZACIÓN Y MANTENIMIENTO DE LA PÁGINA WEB INSTITUCIONAL DE LA ALCALDÍA DE SAN JOSÉ DE CÚCUTA</t>
  </si>
  <si>
    <t>78,75</t>
  </si>
  <si>
    <t>SERVICIO DE VIGILANCIA Y CONTROL SANITARIO DE LOS FACTORES DE RIESGO PARA LA SALUD, EN LOS ESTABLECIMIENTOS Y ESPACIOS QUE PUEDEN GENERAR RIESGOS PARA LA POBLACIÓN.</t>
  </si>
  <si>
    <t>FORTALECIMIENTO DE LAS ACCIONES DE INSPECCION, VIGILANCIA Y CONTROL PARA LA GOBERNANZA EN SALUD AMBIENTAL DEL MUNICIPIO DE CUCUTA</t>
  </si>
  <si>
    <t>91,09</t>
  </si>
  <si>
    <t>/nServicios para la comunidad, sociales y personales- Gestión PTS Planeación</t>
  </si>
  <si>
    <t>63,72</t>
  </si>
  <si>
    <t>34,10</t>
  </si>
  <si>
    <t>54,74</t>
  </si>
  <si>
    <t>58,33</t>
  </si>
  <si>
    <t>Documentos de investigacion</t>
  </si>
  <si>
    <t>25,99</t>
  </si>
  <si>
    <t>25,24</t>
  </si>
  <si>
    <t>SERVICIO DE ATENCION PSICOSOCIAL A VICTIMAS DEL CONFLICTO ARMADO</t>
  </si>
  <si>
    <t>SERVICIO DE PROMOCIÓN DE LA PARTICIPACIÓN SOCIAL EN SALUD</t>
  </si>
  <si>
    <t>70,00</t>
  </si>
  <si>
    <t>DOCUMENTOS DE EVALUACION</t>
  </si>
  <si>
    <t>SERVICIO DE AFILIACIONES AL REGIMEN SUBSIDIADO DEL SISTEMA GENERAL DE SEGURIDAD SOCIAL</t>
  </si>
  <si>
    <t>APOYO A LA AFILIACION AL REGIMEN SUBSIDIADO Y LA GARANTIA EN LA PRESTACION INTEGRAL DE SERVICIOS DE SALUD DE LA POBLACION DEL MUNICIPIO DE CUCUTA.</t>
  </si>
  <si>
    <t>58,74</t>
  </si>
  <si>
    <t>Servicios prestados a las empresas y servicios de producción - Capacitación en Gestión Documental</t>
  </si>
  <si>
    <t>Servicios prestados a las empresas y servicios de producción - Instrumentos Arhivísticos Actualizados</t>
  </si>
  <si>
    <t>Servicios prestados a las empresas y servicios de producción - Instrumentos Archivísticos Creados</t>
  </si>
  <si>
    <t>SERVICIO DE ASISTENCIA TÉCNICA PARA EL FORTALECIMIENTO DE LA CAPACIDAD ESTADÍSTICA</t>
  </si>
  <si>
    <t>FORTALECIMIENTO DE LA POLÍTICA DE GESTIÓN DE LA INFORMACIÓN ESTADÍSTICA EN LA ALCALDÍA DE SAN JOSÉ DE CÚCUTA</t>
  </si>
  <si>
    <t>95,93</t>
  </si>
  <si>
    <t>97,63</t>
  </si>
  <si>
    <t>SERVICIO DE CONSERVACIÓN CATASTRAL</t>
  </si>
  <si>
    <t>88,66</t>
  </si>
  <si>
    <t>DOCUMENTOS DE ESTUDIOS TÉCNICOS</t>
  </si>
  <si>
    <t>INVENTARIO DE PARQUES EN EL MUNICIPIO DE  SAN JOSÉ DE CÚCUTA</t>
  </si>
  <si>
    <t>SERVICIO DE DIVULGACIÓN PARA PROMOVER EL ACCESO A LA JUSTICIA</t>
  </si>
  <si>
    <t>FORTALECIMIENTO DEL ACCESO A LA JUSTICIA A MUJERES EN EL MUNICIPIO DE SAN JOSÉ DE CÚCUTA</t>
  </si>
  <si>
    <t>98,28</t>
  </si>
  <si>
    <t>SERVICIO DE BIENESTAR A LA POBLACIÓN PRIVADA DE LIBERTAD</t>
  </si>
  <si>
    <t>11,54</t>
  </si>
  <si>
    <t>99,50</t>
  </si>
  <si>
    <t>SERVICIO DE APOYO A LOS PRODUCTORES RURALES A PARTIR DEL FORTALECIMIENTO DE LA PRODUCCION/PRODUCTIVIDAD AGROPECUARIA, A LAS ORGANIZACIONES DE PRODUCTORES RURALES Y ENCADENAMIENTO PRODUCTIVOS Y/O CLAUSTERS AGROPECUARIOS DEL MUNICIPIO DE SAN JOSE DE CUCUTA</t>
  </si>
  <si>
    <t>SERVICIO DE ASESORÍA PARA EL FORTALECIMIENTO DE LA ASOCIATIVIDAD</t>
  </si>
  <si>
    <t>82,56</t>
  </si>
  <si>
    <t>SERVICIO DE APOYO A LA COMERCIALIZACIÓN</t>
  </si>
  <si>
    <t>83,61</t>
  </si>
  <si>
    <t>SERVICIO DE ANÁLISIS DE INFORMACIÓN PARA LA PLANIFICACIÓN AGROPECUARIA</t>
  </si>
  <si>
    <t>ANÁLISIS  TERRITORIAL Y SOCIOECONÓMICO PARA LA PLANIFICACIÓN AGROPECUARIA Y EL ORDENAMIENTO PRODUCTIVO RURAL EN EL MARCO DEL ACUERDO DE PAZ EN EL MUNICIPIO DE   SAN JOSÉ DE CÚCUTA</t>
  </si>
  <si>
    <t>91,05</t>
  </si>
  <si>
    <t>98,19</t>
  </si>
  <si>
    <t>68,03</t>
  </si>
  <si>
    <t>SERVICIO DE APOYO A LA COMERCIALIZACIÓN DE LAS CADENAS AGRÍCOLAS, FORESTALES, PECUARIAS, PESQUERAS Y ACUÍCOLAS</t>
  </si>
  <si>
    <t>APOYO A LOS PROCESOS DE COMERCIALIZACION DE LAS CADENAS PRODUCTIVAS AGRICOLAS, PECUARIAS, FORESTALES, PESQUERAS Y ACUICOLAS DE LOS PRODUCTORES DEL MUNICIPIO DE SAN JOSE DE CUCUTA</t>
  </si>
  <si>
    <t>34,65</t>
  </si>
  <si>
    <t>SERVICIO DE ASISTENCIA TÉCNICA EN INSPECCIÓN, VIGILANCIA Y CONTROL DEL SECTOR EDUCATIVO</t>
  </si>
  <si>
    <t>FORTALECIMIENTO DEL SERVICIO DE INSPECCIÓN VIGILANCIA Y CONTROL DEL SECTOR EDUCATIVO EN EL MUNICIPIO DE SAN JOSÉ DE CÚCUTA</t>
  </si>
  <si>
    <t>69,02</t>
  </si>
  <si>
    <t>SERVICIO DE INSPECCIÓN, VIGILANCIA Y CONTROL DEL SECTOR EDUCATIVO</t>
  </si>
  <si>
    <t>74,38</t>
  </si>
  <si>
    <t>SERVICIO DE FOMENTO PARA EL ACCESO A LA EDUCACIÓN INICIAL, PREESCOLAR, BÁSICA Y MEDIA.</t>
  </si>
  <si>
    <t>74,35</t>
  </si>
  <si>
    <t>SERVICIO DE APOYO A LA PERMANENCIA CON ALIMENTACIÓN ESCOLAR</t>
  </si>
  <si>
    <t>DESARROLLO DEL PROGRAMA DE ALIMENTACIÓN ESCOLAR EN EL MUNICIPIO DE SAN JOSÉ DE CÚCUTA</t>
  </si>
  <si>
    <t>46,93</t>
  </si>
  <si>
    <t>RF-TRANSFERENCIAS DEL NIVEL NACION-EDUCACION-PAE</t>
  </si>
  <si>
    <t>74,58</t>
  </si>
  <si>
    <t>SERVICIO DE FOMENTO PARA LA PERMANENCIA EN PROGRAMAS DE EDUCACIÓN FORMAL</t>
  </si>
  <si>
    <t>53,91</t>
  </si>
  <si>
    <t>76,76</t>
  </si>
  <si>
    <t>SERVICIO EDUCATIVOS DE PROMOCIÓN DEL BILINGÜISMO</t>
  </si>
  <si>
    <t>SERVICIO EDUCATIVO DE PROMOCION DEL BILINGUISMO DEL CENTRO TECNOLOGICO EN LA CIUDAD DE SAN JOSE DE CUCUTA.</t>
  </si>
  <si>
    <t>SERVICIO DE ATENCIÓN INTEGRAL PARA LA PRIMERA INFANCIA</t>
  </si>
  <si>
    <t>76,32</t>
  </si>
  <si>
    <t>73,83</t>
  </si>
  <si>
    <t>SERVICIOS DE ASISTENCIA TÉCNICA EN INNOVACIÓN EDUCATIVA EN LA EDUCACIÓN INICIAL, PREESCOLAR, BÁSICA Y MEDIA</t>
  </si>
  <si>
    <t>FORTALECIMIENTO EN INNOVACIÓN EDUCATIVA A LAS INSTITUCIONES OFICIALES DEL MUNICIPIO DE SAN JOSÉ DE CÚCUTA</t>
  </si>
  <si>
    <t>SERVICIO DE EDUCACIÓN INFORMAL PARA EL TRABAJO Y DESARROLLO HUMANO EN EL CENTRO TECNOLÓGICO DE CÚCUTA DEL MUNICIPIO DE SAN JOSÉ DE CÚCUTA</t>
  </si>
  <si>
    <t>3,53</t>
  </si>
  <si>
    <t>77,00</t>
  </si>
  <si>
    <t>FORTALECIMIENTO DE CAPACIDADES TÉCNICAS Y PRÁCTICAS PARA LA COMUNIDAD JUVENIL DEL MUNICIPIO DE SAN JOSÉ DE CÚCUTA</t>
  </si>
  <si>
    <t>96,71</t>
  </si>
  <si>
    <t>65,35</t>
  </si>
  <si>
    <t>41,94</t>
  </si>
  <si>
    <t>SERVICIO DE ACOMPAÑAMIENTO PARA EL DESARROLLO DE MODELOS EDUCATIVOS INTERCULTURALES</t>
  </si>
  <si>
    <t>65,74</t>
  </si>
  <si>
    <t>SERVICIO DE GESTIÓN DE RIESGOS Y DESASTRES EN ESTABLECIMIENTOS EDUCATIVOS</t>
  </si>
  <si>
    <t>75,39</t>
  </si>
  <si>
    <t>APORTES PARA EL PAGO DE LOS SERVICIOS PÚBLICOS EN INSTITUCIONES EDUCATIVAS DEL MUNICIPIO DE SAN JOSÉ DE CÚCUTA</t>
  </si>
  <si>
    <t>9,83</t>
  </si>
  <si>
    <t>APOYO A LOS PROCESOS ESTRATÉGICOS Y MISIONALES INHERENTES A ACTIVIDADES ADMINISTRATIVAS Y OPERATIVAS DEL SECTOR EDUCACIÓN EN EL MUNICIPIO DE SAN JOSÉ DE CÚCUTA</t>
  </si>
  <si>
    <t>75,09</t>
  </si>
  <si>
    <t>FORTALECIMIENTO DEL FUNCIONAMIENTO MANTENIMIENTO Y VIGILANCIA DE LAS INSTITUCIONES EDUCATIVAS OFICIALES EN EL MUNICIPIO DE SAN JOSÉ DE CÚCUTA</t>
  </si>
  <si>
    <t>96,27</t>
  </si>
  <si>
    <t>PRESTACIÓN DEL SERVICIO EDUCATIVO OFICIAL POR CONTRATACIÓN EN EL MUNICIPIO DE SAN JOSÉ DE CÚCUTA</t>
  </si>
  <si>
    <t>99,47</t>
  </si>
  <si>
    <t>SERVICIO DE ASISTENCIA TÉCNICA A COMUNIDADES EN FORTALECIMIENTO DEL TEJIDO SOCIAL Y CONSTRUCCIÓN DE ESCENARIOS COMUNITARIOS PROTECTORES DE DERECHOS</t>
  </si>
  <si>
    <t>SERVICIO DE ASISTENCIA TÉCNICA PARA EL FORTALECIMIENTO DEL TEJIDO SOCIAL Y LA CONSTRUCCIÓN DE ESCENARIOS COMUNITARIOS DE PROTECCIÓN DE DERECHOS DE LA POBLACIÓN DE ACOGIDA RETORNADA Y MIGRANTE EN EL MUNICIPIO DE SAN JOSÉ DE CÚCUTA. SAN JOSÉ DE CÚCUTA</t>
  </si>
  <si>
    <t>73,94</t>
  </si>
  <si>
    <t>FORTALECIMIENTO A LA PRESTACIÓN DE LOS SERVICIOS DE ACUEDUCTO ALCANTARILLADO Y APOYO A LA GESTIÓN ORGANIZACIONAL DE LOS ABASTOS DE AGUA EN EL MUNICIPIO DE SAN JOSÉ DE CÚCUTA</t>
  </si>
  <si>
    <t>65,51</t>
  </si>
  <si>
    <t>SERVICIO DE APOYO PEDAGOGICO PARA  LA OFERTA DE EDUCACION INCLUSIVA PARA PREESCOLAR, BASICA Y MEDIA</t>
  </si>
  <si>
    <t>41,54</t>
  </si>
  <si>
    <t>SERVICIO DE ORIENTACIÓN SOCIO OCUPACIONAL</t>
  </si>
  <si>
    <t>61,76</t>
  </si>
  <si>
    <t>Servicio de atencion psicosocial a estudiantes</t>
  </si>
  <si>
    <t>76,38</t>
  </si>
  <si>
    <t>80,00</t>
  </si>
  <si>
    <t>SERVICIO DE MEJORAMIENTO DE LA CALIDAD DE LA EDUCACIÓN PARA EL TRABAJO Y EL DESARROLLO HUMANO</t>
  </si>
  <si>
    <t>MEJORAMIENTO DE LA CALIDAD DE LA EDUCACION PARA EL TRABAJOY EL DESARROLLO HUMANO EN EL CENTRO TECNOLOGICO DE SAN JOSE DE CUCUTA</t>
  </si>
  <si>
    <t>SERVICIO DE APOYO PARA EL ACCESO Y PERMENENCIA A LA EDUCACION SUPERIOR EN EL MUNICIPIO DE SAN JOSE DE CUCUTA</t>
  </si>
  <si>
    <t>SERVICIO DE EDUCACIÓN INFORMAL EN USO BÁSICO DE TECNOLOGÍAS DE LA INFORMACIÓN Y LAS COMUNICACIONES</t>
  </si>
  <si>
    <t>SERVICIO DE EDUCACIÓN INFORMAL EN USO BÁSICO DE TECNOLOGÍAS DE LA INFORMACIÓN Y LAS COMUNICACIONES EN EL MUNICIPIO DE SAN JOSÉ DE CÚCUTA</t>
  </si>
  <si>
    <t>69,98</t>
  </si>
  <si>
    <t>SERVICIO DE DIFUSIÓN PARA PROMOVER EL USO DE INTERNET</t>
  </si>
  <si>
    <t>CAPACITACION EN EL USO BASICODE LAS TECNOLOGIAS DE LA INFORMACION Y LAS COMUNICACIONES A LOS FUNCIONARIOS DE LA ALCALDIA DE SAN JOSE DE CUCUTA</t>
  </si>
  <si>
    <t>69,19</t>
  </si>
  <si>
    <t>SERVICIO DE ASISTENCIA TÉCNICA A EMPRENDEDORES Y EMPRESAS</t>
  </si>
  <si>
    <t>ASISTENCIA Y ACOMPAÑAMIENTO A EMPRESAS EN SUS PROCESOS DE INTERNACIONALIZACIÓN, CONSOLIDACIÓN, EXPANSIÓN E IMPULSO A LA EXPORTACIÓN EN EL MUNICIPIO DE  SAN JOSÉ DE CÚCUTA</t>
  </si>
  <si>
    <t>72,84</t>
  </si>
  <si>
    <t>SERVICIO DE INFORMACIÓN GEOGRÁFICA - SIG</t>
  </si>
  <si>
    <t>66,33</t>
  </si>
  <si>
    <t>71,82</t>
  </si>
  <si>
    <t>ELABORACIÓN DE ESTUDIOS Y DOCUMENTOS DE LINEAMIENTOS TÉCNICOS REQUERIDOS POR LA SECRETARIA DE TRANSITO Y TRANSPORTE DEL MUNICIPIO DE SAN JOSÉ DE CÚCUTA</t>
  </si>
  <si>
    <t>63,99</t>
  </si>
  <si>
    <t>SERVICIO DE PROMOCIÓN Y DIFUSIÓN PARA LA SEGURIDAD DE TRANSPORTE</t>
  </si>
  <si>
    <t>IMPLEMENTACIÓN DE ESTRATEGIAS PARA LA PROMOCIÓN Y DIFUSIÓN DE LA SEGURIDAD VIAL EN EL MUNICIPIO DE SAN JOSÉ DE CÚCUTA</t>
  </si>
  <si>
    <t>69,51</t>
  </si>
  <si>
    <t>SERVICIO DE INFORMACIÓN DE SEGURIDAD VIAL</t>
  </si>
  <si>
    <t>IMPLEMENTACIÓN Y PUESTA EN MARCHA DEL OBSERVATORIO DE MOVILIDAD DE CUCUTA (OMC) EN EL MUNICIPIO DE SAN JOSÉ DE CÚCUTA</t>
  </si>
  <si>
    <t>69,36</t>
  </si>
  <si>
    <t>80,94</t>
  </si>
  <si>
    <t>SERVICIO DE SENSIBILIZACIÓN A LOS ACTORES VIALES</t>
  </si>
  <si>
    <t>FORMULACION E IMPLEMENTACION DE LAS CAMPAÑAS EDUCATIVAS Y ASESORIA TECNICA Y PROFESIONAL EN SEGURIDAD VIAL PARA LA CIUDADANIA DEL MUNICIPIO</t>
  </si>
  <si>
    <t>94,80</t>
  </si>
  <si>
    <t>77,61</t>
  </si>
  <si>
    <t>73,49</t>
  </si>
  <si>
    <t>Documentos de estudios tecnicos</t>
  </si>
  <si>
    <t>69,84</t>
  </si>
  <si>
    <t>FORTALECIMIENTO DEL PROCESO DE GESTIÓN DE LAS PQRSDF Y DE LOS MECANISMOS DE DENUNCIA DE POSIBLES ACTOS DE CORRUPCIÓN EN LA ALCALDÍA DE  SAN JOSÉ DE CÚCUTA</t>
  </si>
  <si>
    <t>61,25</t>
  </si>
  <si>
    <t>Servicio de asistencia tecnica para atencion, orientacion y asesoria en materia de Derechos Humanos, el Derecho Internacional Humanitario y en escenarios de paz</t>
  </si>
  <si>
    <t>SERVICIO DE ACOMPAÑAMIENTO DE LA PROTECCIÓN Y DEFENSA DE LOS DERECHOS HUMANOS Y EL DERECHO INTERNACIONAL HUMANITARIO PARA LÍDERES SOCIALES Y VEEDORES QUE PRESENTAN AMENAZAS EN EL MUNICIPIO DE SAN JOSÉ DE CÚCUTA</t>
  </si>
  <si>
    <t>70,88</t>
  </si>
  <si>
    <t>Servicio de educacion informal en materia de Derechos Humanos y Derecho Internacional Humanitario</t>
  </si>
  <si>
    <t>FORTALECIMIENTO DE LAS CAPACIDADES DE LOS SERVIDORES PÚBLICOS EN DERECHOS HUMANOS Y DERECHO INTERNACIONAL HUMANITARIO PARA LA GOBERNANZA MIGRATORIA EN EL MUNICIPIO DE SAN JOSÉ DE CÚCUTA</t>
  </si>
  <si>
    <t>FORTALECIMIENTO DE LAS CAPACIDADES DE LOS SERVIDORES PÚBLICOS EN DERECHOS HUMANOS Y DERECHO INTERNACIONAL HUMANITARIO PARA LA GOBERNANZA MIGRATORIA EN EL MUNICIPIO DE SAN JOSÉ DE CÚCUTA, NORTE DE SANTANDER</t>
  </si>
  <si>
    <t>67,47</t>
  </si>
  <si>
    <t>DESARROLLO DE COMPETENCIAS DEL PERSONAL EN CULTURA DE LEGALIDAD Y TRANSPARENCIA Y ACCESO A LA INFORMACIÓN PÚBLICA DE LA ALCALDÍA DE   SAN JOSÉ DE CÚCUTA</t>
  </si>
  <si>
    <t>SERVICIO DE EDUCACIÓN INFORMAL EN MATERIA DE CULTURA DE LEGALIDAD</t>
  </si>
  <si>
    <t>SERVICIO DE ASISTENCIA TÉCNICA PARA LA CONSOLIDACIÓN DE NEGOCIOS VERDES</t>
  </si>
  <si>
    <t>ASISTENCIA TÉCNICA PARA EL FORTALECIMIENTO Y CONSOLIDACIÓN DE NEGOCIOS VERDES EN EL MUNICIPIO DE  SAN JOSÉ DE CÚCUTA</t>
  </si>
  <si>
    <t>75,87</t>
  </si>
  <si>
    <t>DOCUMENTOS DE LINEAMIENTOS TÉCNICOS PARA LA CONSERVACIÓN DE LA BIODIVERSIDAD Y SUS SERVICIOS ECO SISTÉMICOS</t>
  </si>
  <si>
    <t>SERVICIO DE ASISTENCIA TÉCNICA PARA LA ELABORACIÓN DEL MANUAL DE SILVICULTURA URBANA COMO DOCUMENTO DE LINEAMIENTO TÉCNICO PARA LA CONSERVACIÓN DE LA BIODIVERSIDAD Y SUS SERVICIOS ECO SISTÉMICOS EN EL MUNICIPIO DE SAN JOSÉ DE CÚCUTA</t>
  </si>
  <si>
    <t>72,12</t>
  </si>
  <si>
    <t>SERVICIO DE ASISTENCIA TÉCNICA</t>
  </si>
  <si>
    <t>71,10</t>
  </si>
  <si>
    <t>SERVICIO DE EDUCACIÓN PARA EL TRABAJO EN CULTURA Y PARTICIPACIÓN PARA LA GESTIÓN AMBIENTAL Y TERRITORIAL</t>
  </si>
  <si>
    <t>IMPLEMENTACIÓN DE JORNADAS DE SENSIBILIZACIÓN AMBIENTAL CÁTEDRA DEL AGUA EN EL MUNICIPIO DE SAN JOSÉ DE CÚCUTA</t>
  </si>
  <si>
    <t>70,76</t>
  </si>
  <si>
    <t>DOCUMENTOS DE POLÍTICA PARA LA GESTIÓN DE LA INFORMACIÓN Y EL CONOCIMIENTO AMBIENTAL</t>
  </si>
  <si>
    <t>FORMULACIÓN  E IMPLEMENTACIÓN DE POLÍTICAS PÚBLICAS PARA LA GESTIÓN AMBIENTAL SOSTENIBLE Y CAMBIO CLIMÁTICO EN EL MUNICIPIO DE   SAN JOSÉ DE CÚCUTA</t>
  </si>
  <si>
    <t>68,17</t>
  </si>
  <si>
    <t>SERVICIOS DE ASISTENCIA TÉCNICA EN PLANIFICACIÓN Y GESTIÓN AMBIENTAL.</t>
  </si>
  <si>
    <t>SERVICIO DE ASISTENCIA TÉCNICA EN PLANIFICACIÓN Y GESTIÓN AMBIENTAL PARA APOYAR EL DESARROLLO SOSTENIBLE DEL MUNICIPIO DE   SAN JOSÉ DE CÚCUTA</t>
  </si>
  <si>
    <t>69,53</t>
  </si>
  <si>
    <t>SERVICIO DE EDUCACIÓN INFORMAL EN GESTIÓN DEL CAMBIO CLIMÁTICO PARA UN DESARROLLO BAJO EN CARBONO Y RESILIENTE AL CLIMA</t>
  </si>
  <si>
    <t>SERVICIO DE EDUCACIÓN INFORMAL EN GESTIÓN DEL CAMBIO CLIMÁTICO PARA UN DESARROLLO BAJO EN CARBONO Y RESILIENTE AL CLIMA EN EL MUNICIPIO DE  SAN JOSÉ DE CÚCUTA</t>
  </si>
  <si>
    <t>72,47</t>
  </si>
  <si>
    <t>57,24</t>
  </si>
  <si>
    <t>SERVICIO DE PROMOCIÓN DE ACTIVIDADES CULTURALES</t>
  </si>
  <si>
    <t>FORTALECIMIENTO GESTIÓN Y CONSOLIDACIÓN DE LOS PROCESOS DE CIRCULACIÓN Y PROMOCIÓN DE LAS ARTES LAS CULTURAS Y LOS SABERES PARA IMPULSAR LA TRANSFORMACIÓN HACIA UNA CÚCUTA EN PAZ CON IDENTIDAD REGIONAL EN EL ÁREA Y URBANA Y RURAL DEL MUNICIPIO DE SAN JOSÉ DE CÚCUTA</t>
  </si>
  <si>
    <t>67,79</t>
  </si>
  <si>
    <t>SERVICIO DE APOYO FINANCIERO AL SECTOR ARTÍSTICO Y CULTURAL</t>
  </si>
  <si>
    <t>IMPLEMENTACIÓN DEL SERVICIO SOCIAL COMPLEMENTARIO DE BENEFICIOS ECONÓMICOS PERIÓDICOS PARA ARTISTAS CREADORES GESTORES Y SABEDORES DEL MUNICIPIO DE SAN JOSÉ DE CÚCUTA</t>
  </si>
  <si>
    <t>APOYO A LOS PROCESOS PROYECTOS Y PRÁCTICAS ARTÍSTICAS Y CULTURALES QUE FOMENTEN LA IDENTIDAD DE REGIÓN Y LA CULTURA DE PAZ EN EL MUNICIPIO DE SAN JOSÉ DE CÚCUTA</t>
  </si>
  <si>
    <t>9,05</t>
  </si>
  <si>
    <t>SERVICIO DE CIRCULACIÓN ARTÍSTICA Y CULTURAL</t>
  </si>
  <si>
    <t>IMPLEMENTACIÓN DE LA ESTRATEGIA DE LEY DE ESPECTÁCULOS PÚBLICOS EN EL MUNICIPIO DE SAN JOSÉ DE CÚCUTA</t>
  </si>
  <si>
    <t>RF-ESTAMPILLA PROCULTURA</t>
  </si>
  <si>
    <t>SERVICIOS BIBLIOTECARIOS</t>
  </si>
  <si>
    <t>89,96</t>
  </si>
  <si>
    <t>SERVICIO DE EDUCACIÓN INFORMAL EN ÁREAS ARTÍSTICAS Y CULTURALES</t>
  </si>
  <si>
    <t>FORTALECIMIENTO DE LOS PROCESOS DE FORMACION Y FOMENTO DE LAS ARTES, LAS CULTURAS Y LOS SABERES PARA LA CONSTRUCCION DE LA PAZ EN LA ZONA RURAL Y URBANA DEL MUNICIPIO DE SAN JOSE DE CUCUTA.</t>
  </si>
  <si>
    <t>99,25</t>
  </si>
  <si>
    <t>Documentos de planeacion3301129</t>
  </si>
  <si>
    <t>FORTALECIMIENTO DE LA GOBERNANZA CULTURAL Y EL EMPODERAMIENTO DEL SECTOR ARTÍSTICO, CULTURAL Y DE LOS SABERES EN EL MUNICIPIO DE  SAN JOSÉ DE CÚCUTA</t>
  </si>
  <si>
    <t>87,12</t>
  </si>
  <si>
    <t>56,26</t>
  </si>
  <si>
    <t>SERVICIO DE ASISTENCIA TÉCNICA EN ASUNTOS PATRIMONIALES NACIONALES E INTERNACIONALES</t>
  </si>
  <si>
    <t>CONSOLIDACION DE LA MEMORIA PARA LA PROTECCION, DIVULGACION Y CONSERVACION DEL PATRIMONIO E IDENTIDAD CULTURAL DEL MUNICIPIO DE SAN JOSE DE CUCUTA</t>
  </si>
  <si>
    <t>66,67</t>
  </si>
  <si>
    <t>35 - COMERCIO, INDUSTRIA Y TURISMO</t>
  </si>
  <si>
    <t>SERVICIO DE APOYO FINANCIERO PARA EL MEJORAMIENTO DE PRODUCTOS O PROCESOS</t>
  </si>
  <si>
    <t>FORTALECIMIENTO A LA INNOVACION Y COMPETITIVIDAD DE LAS UNIDADES PRODUCTIVAS EN EDAD TEMPRANA, POR MEDIO DE APOYO FINANCIERO, Y ASISTENCIA TECNICA EMPRESARIAL. SAN JOSE DE CUCUTA.</t>
  </si>
  <si>
    <t>SERVICIO DE ASISTENCIA TÉCNICA PARA EL DESARROLLO DE INICIATIVAS CLÚSTERES</t>
  </si>
  <si>
    <t>SERVICIO DE FORMACIÓN ACOMPAÑAMIENTO TÉCNICO Y FINANCIERO PARA FORTALECER LOS ENCADENAMIENTOS PRODUCTIVOS Y LA GENERACIÓN DE ESTRATEGIAS QUE ELEVEN LA COMPETITIVIDAD EMPRESARIAL DEL MUNICIPIO DE SAN JOSÉ DE CÚCUTA</t>
  </si>
  <si>
    <t>66,37</t>
  </si>
  <si>
    <t>SERVICIO DE APOYO PARA LA TRANSFERENCIA Y/O IMPLEMENTACIÓN DE METODOLOGÍAS DE AUMENTO DE LA PRODUCTIVIDAD</t>
  </si>
  <si>
    <t>FORTALECIMIENTO DEL ECOSISTEMA EMPRENDEDOR DE CÚCUTA MEDIANTE EL FOMENTO DE APOYO FINANCIERO A LA PRODUCCIÓN LOCAL LA INNOVACIÓN TECNOLÓGICA Y LA TRANSFERENCIA DE METODOLOGÍAS DE AUMENTO DE PRODUCTIVIDAD SAN JOSÉ DE CÚCUTA</t>
  </si>
  <si>
    <t>99,86</t>
  </si>
  <si>
    <t>FORTALECIMIENTO DE LAS CAPACIDADES PRODUCTIVAS, SOSTENIBLES E INNOVADORAS DE LAS MIPYMES Y LOS MICRONEGOCIOS PARA MEJORAR SU COMPETITIVIDAD Y ACCESO A MERCADOS EN EL MUNICIPIO DE  SAN JOSÉ DE CÚCUTA</t>
  </si>
  <si>
    <t>52,24</t>
  </si>
  <si>
    <t>SERVICIO PARA LA FORMALIZACIÓN EMPRESARIAL Y DE PRODUCTOS Y/O SERVICIO</t>
  </si>
  <si>
    <t>77,41</t>
  </si>
  <si>
    <t>SERVICIO DE ASISTENCIA TÉCNICA Y ACOMPAÑAMIENTO PRODUCTIVO Y EMPRESARIAL</t>
  </si>
  <si>
    <t>99,89</t>
  </si>
  <si>
    <t>ASISTENCIA TECNICA, ACOMPAÑAMIENTO PRODUCTIVO Y EMPRESARIAL, PARA IMPULSAR EN LOS EMPRENDEDORES LOCALES LA CAPACIDAD DE AUMENTAR SU SOSTENIBILIDAD Y COMPETITIVIDAD EN EL MERCADO</t>
  </si>
  <si>
    <t>98,36</t>
  </si>
  <si>
    <t>SERVICIO DE ASISTENCIA TÉCNICA A LAS MIPYMES PARA EL ACCESO A NUEVOS MERCADOS</t>
  </si>
  <si>
    <t>74,59</t>
  </si>
  <si>
    <t>SERVICIO DE ASISTENCIA TÉCNICA A LOS ENTES TERRITORIALES PARA EL DESARROLLO TURÍSTICO</t>
  </si>
  <si>
    <t>CONSOLIDACIÓN DEL SECTOR TURÍSTICO A TRAVÉS DE LA ESTRATEGIA CÚCUTA CIUDAD DESTINO EN EL MUNICIPIO DE SAN JOSÉ DE CÚCUTA</t>
  </si>
  <si>
    <t>80,56</t>
  </si>
  <si>
    <t>SERVICIO DE PROMOCIÓN TURÍSTICA</t>
  </si>
  <si>
    <t>92,13</t>
  </si>
  <si>
    <t>SERVICIO DE CIRCUITO TURÍSTICO</t>
  </si>
  <si>
    <t>77,55</t>
  </si>
  <si>
    <t>SERVICIO DE APOYO PARA EL DESARROLLO DE CAPACIDADES EN ECONOMÍA CIRCULAR Y SOSTENIBILIDAD A TRAVÉS DE LA EDUCACIÓN INFORMAL EN EMPRENDIMIENTO LA SIMPLIFICACIÓN DE TRÁMITES Y LA PROMOCIÓN DE LA FORMALIZACIÓN CON EL OBJETIVO DE MEJORAR LA COMPETITIVIDAD EMPRESARIAL.  SAN JOSÉ DE CÚCUTA</t>
  </si>
  <si>
    <t>99,51</t>
  </si>
  <si>
    <t>DOCUMENTOS DE INVESTIGACIÓN SOBRE TURISMO</t>
  </si>
  <si>
    <t>SERVICIOS DE APOYO PARA EL FOMENTO DE CAPACIDADES EN ECONOMÍA CIRCULARY SOSTENIBILIDAD</t>
  </si>
  <si>
    <t>99,81</t>
  </si>
  <si>
    <t>77,95</t>
  </si>
  <si>
    <t>SERVICIO DE GESTIÓN DE SUBSIDIOS PARA EL ADULTO MAYOR</t>
  </si>
  <si>
    <t>FORTALECIMIENTO A LA GESTIÓN DE TRÁMITES DEL SUBSIDIO COLOMBIA MAYOR PARA ADULTOS MAYORES EN EL MUNICIPIO DE  SAN JOSÉ DE CÚCUTA</t>
  </si>
  <si>
    <t>85,59</t>
  </si>
  <si>
    <t>SERVICIO DE GESTIÓN PARA EL EMPRENDIMIENTO SOLIDARIO</t>
  </si>
  <si>
    <t>SERVICIO DE GESTIÓN PARA EMPRENDIMIENTOS SOLIDARIOS EN EL MUNICIPIO DE  SAN JOSÉ DE CÚCUTA</t>
  </si>
  <si>
    <t>SERVICIO DE EDUCACIÓN PARA EL TRABAJO EN EMPRENDIMIENTO</t>
  </si>
  <si>
    <t>DESARROLLO DE ESTRATEGIAS DE EMPRENDIMIENTO A ESTUDIANTES DEL CENTRO TECNOLOGICO DE SAN JOSE DE CUCUTA.</t>
  </si>
  <si>
    <t>SERVICIO DE APOYO PARA LA EDUCACIÓN SOBRE EL TRABAJO Y EL EMPRENDIMIENTO A LA POBLACIÓN JUVENIL DEL MUNICIPIO DE SAN JOSÉ DE CÚCUTA</t>
  </si>
  <si>
    <t>77,50</t>
  </si>
  <si>
    <t>SERVICIO DE APOYO AL FORTALECIMIENTO DE POLÍTICAS PÚBLICAS PARA LA GENERACIÓN Y FORMALIZACIÓN DEL EMPLEO EN EL MARCO DEL TRABAJO DECENTE</t>
  </si>
  <si>
    <t>72,65</t>
  </si>
  <si>
    <t>Servicio de educacion informal3602040</t>
  </si>
  <si>
    <t>INCREMENTO DE LA PARTICIPACIÓN Y CAPACIDAD DE LAS COMUNIDADES PARA FORMULAR PROYECTOS DE COOPERACIÓN PARA EL DESARROLLO EN EL MUNICIPIO DE  SAN JOSÉ DE CÚCUTA</t>
  </si>
  <si>
    <t>FORTALECIMIENTO DE LA PARTICIPACIÓN Y CAPACIDAD DE LAS COMUNIDADES PARA FORMULAR PROYECTOS DE COOPERACIÓN PARA EL DESARROLLO EN EL MUNICIPIO DE SAN JOSÉ DE CÚCUTA, NORTE DE SANTANDER</t>
  </si>
  <si>
    <t>69,30</t>
  </si>
  <si>
    <t>SERVICIO DE DIVULGACIÓN PARA LA APLICACIÓN DEL ENFOQUE DE GÉNERO</t>
  </si>
  <si>
    <t>APOYO PARA LA DIFUSIÓN Y APLICACIÓN DEL ENFOQUE DE GÉNERO EN EL ÁMBITO SOCIAL Y EMPRESARIAL DEL MUNICIPIO DE SAN JOSÉ DE CÚCUTA</t>
  </si>
  <si>
    <t>93,49</t>
  </si>
  <si>
    <t>DESARROLLO DE CAPACIDADES PARA EL APROVECHAMIENTO DE LA OFERTA DE COOPERACIÓN DE CTEI CON ORGANISMOS Y ENTIDADES INTERNACIONALES PARA IMPLEMENTAR ESTRATEGIAS DE ATENCIÓN A POBLACIONES Y PROCESOS MIGRATORIOS EL MUNICIPIO DE SAN JOSÉ DE CÚCUTA</t>
  </si>
  <si>
    <t>68,92</t>
  </si>
  <si>
    <t>SERVICIO DE INVESTIGACIÓN PARA LA TOMA DE DECISIONES ESTRATÉGICAS EN EL MARCO DEL PLAN DE COMUNICACIÓN INSTITUCIONAL DE LA ALCALDÍA DE SAN JOSÉ DE CÚCUTA</t>
  </si>
  <si>
    <t>ASISTENCIA EN HERRAMIENTAS TECNOLÓGICAS PARA LA GESTIÓN Y CONOCIMIENTO DE LA PARTICIPACIÓN CIUDADANA DEL MUNICIPIO DE SAN JOSÉ DE CÚCUTA</t>
  </si>
  <si>
    <t>94,59</t>
  </si>
  <si>
    <t>91,50</t>
  </si>
  <si>
    <t>98,26</t>
  </si>
  <si>
    <t>SERVICIO DE SANEAMIENTO Y TITULACIÓN DE BIENES FISCALES</t>
  </si>
  <si>
    <t>81,57</t>
  </si>
  <si>
    <t>SERVICIO DE APOYO FINANCIERO PARA MEJORAMIENTO DE VIVIENDA</t>
  </si>
  <si>
    <t>MEJORAMIENTO DE LAS CONDICIONES DE HABITABILIDAD DE LA POBLACIÓN BENEFICIADA EN LA ZONA URBANA DEL MUNICIPIO DE CÚCUTA</t>
  </si>
  <si>
    <t>MEJORAMIENTO DE VIVIENDA EN EL MUNICIPIO DE SAN JOSÉ DE CÚCUTA</t>
  </si>
  <si>
    <t>85,62</t>
  </si>
  <si>
    <t>SERVICIOS DE INFORMACIÓN ACTUALIZADOS</t>
  </si>
  <si>
    <t>93,96</t>
  </si>
  <si>
    <t>72,93</t>
  </si>
  <si>
    <t>ELABORACIÓN DE DOCUMENTOS REQUERIDOS PARA LA REGULARIZACIÓN Y LEGALIZACIÓN DE LOS ASENTAMIENTOS HUMANOS DEL MUNICIPIO DE SAN JOSÉ DE CÚCUTA</t>
  </si>
  <si>
    <t>97,41</t>
  </si>
  <si>
    <t>ZONAS VERDES MANTENIDAS</t>
  </si>
  <si>
    <t>SERVICIO DE MANTENIMIENTO INTEGRAL DE ZONAS VERDES EN EL ESPACIO PÚBLICO EN EL MARCO DEL PROGRAMA DE LA CONSERVACIÓN DE LA BIODIVERSIDAD DEL MUNICIPIO DE SAN JOSÉ DE CÚCUTA</t>
  </si>
  <si>
    <t>69,03</t>
  </si>
  <si>
    <t>SERVICIO DE ASEO</t>
  </si>
  <si>
    <t>98,86</t>
  </si>
  <si>
    <t>SERVICIO DE ASISTENCIA TECNICA PARA LA ADMINISTRACION Y OPERACION DE LOS SERVICIOS PUBLICOS DOMICILIARIOS</t>
  </si>
  <si>
    <t>97,22</t>
  </si>
  <si>
    <t>SERVICIO DE ASISTENCIA TÉCNICA PARA LA REALIZACIÓN DE INICIATIVAS DE MEMORIA HISTÓRICA</t>
  </si>
  <si>
    <t>DESARROLLO DE LA ESTRATEGIA “FESTIVAL EN PAZ”: ARTE CULTURA Y PEDAGOGÍA EN LA CONSTRUCCIÓN DE MEMORIA HISTÓRICA Y GARANTÍAS DE NO REPETICIÓN EN EL MUNICIPIO DE   SAN JOSÉ DE CÚCUTA</t>
  </si>
  <si>
    <t>96,25</t>
  </si>
  <si>
    <t>SERVICIO DE CARACTERIZACIÓN DE LA POBLACIÓN VÍCTIMA PARA SU POSTERIOR ATENCIÓN, ASISTENCIA Y REPARACIÓN INTEGRAL</t>
  </si>
  <si>
    <t>FORTALECIMIENTO DE LA ORIENTACIÓN ATENCIÓN Y REHABILITACIÓN PSICOSOCIAL A VÍCTIMAS DEL CONFLICTO ARMADO EN EL MUNICIPIO DE SAN JOSÉ DE CÚCUTA</t>
  </si>
  <si>
    <t>99,64</t>
  </si>
  <si>
    <t>SERVICIO DE ORIENTACIÓN Y COMUNICACIÓN A LAS VÍCTIMAS</t>
  </si>
  <si>
    <t>98,55</t>
  </si>
  <si>
    <t>84,76</t>
  </si>
  <si>
    <t>SERVICIOS DE IMPLEMENTACIÓNDE MEDIDAS DE SATISFACCIÓN Y ACOMPAÑAMIENTO A LAS VÍCTIMAS DEL CONFLICTO ARMADO</t>
  </si>
  <si>
    <t>IMPLEMENTACIÓN DE MEDIDAS DE SATISFACCIÓN PARA AVANZAR EN LA REPARACIÓN DE LAS VÍCTIMAS DEL CONFLICTO ARMADO EN EL MUNICIPIO DE SAN JOSÉ DE CÚCUTA</t>
  </si>
  <si>
    <t>86,28</t>
  </si>
  <si>
    <t>SERVICIOS DE DIVULGACIÓN DE TEMATICAS DE MEMORIA HISTÓRICA</t>
  </si>
  <si>
    <t>SERVICIO DE ACOMPAÑAMIENTO COMUNITARIO A LOS HOGARES EN RIESGO DE DESPLAZAMIENTO, RETORNADOS O REUBICADOS</t>
  </si>
  <si>
    <t>88,68</t>
  </si>
  <si>
    <t>Servicio de rehabilitacion psicosocial a victimas del conflicto armado</t>
  </si>
  <si>
    <t>91,17</t>
  </si>
  <si>
    <t>SERVICIO DE INVESTIGACION DE RECONSTRUCCION DE HECHOS RELACIONADOS CON EL CONFLICTO</t>
  </si>
  <si>
    <t>SERVICIO DE PROGRAMACIÓN ARTÍSTICA, CULTURAL Y ACADÉMICA</t>
  </si>
  <si>
    <t>85,14</t>
  </si>
  <si>
    <t>DESARROLLO DE PROGRAMAS DE ATENCIÓN Y RESTABLECIMIENTO DE DERECHOS EN EL MUNICIPIO DE SAN JOSÉ DE CÚCUTA</t>
  </si>
  <si>
    <t>98,27</t>
  </si>
  <si>
    <t>24,74</t>
  </si>
  <si>
    <t>95,31</t>
  </si>
  <si>
    <t>SERVICIO DE ASISTENCIA TÉCNICA A COMUNIDADES EN TEMAS DE FORTALECIMIENTO DEL TEJIDO SOCIAL Y CONSTRUCCIÓN DE ESCENARIOS COMUNITARIOS PROTECTORES DE DERECHOS</t>
  </si>
  <si>
    <t>FORTALECIMIENTO DE ACCIONES COMUNITARIAS CON ENFOQUE DE GENERO ORIENTADAS AL TEJIDO SOCIAL Y CONSTRUCCION DE ENTORNOS PROTECTORES EN SAN JOSE DE CUCUTA</t>
  </si>
  <si>
    <t>99,91</t>
  </si>
  <si>
    <t>99,45</t>
  </si>
  <si>
    <t>SERVICIOS DE ASISTENCIA TÉCNICA EN POLÍTICAS PÚBLICAS DE INFANCIA, ADOLESCENCIA Y JUVENTUD</t>
  </si>
  <si>
    <t>ASISTENCIA TÉCNICA EN POLÍTICAS PÚBLICAS Y FORTALECIMIENTO DEL TEJIDO SOCIAL A LA POBLACIÓN JUVENIL DEL MUNICIPIO DE SAN JOSÉ DE CÚCUTA</t>
  </si>
  <si>
    <t>SERVICIO DE EDUCACIÓN PARA EL TRABAJO A LA POBLACIÓN VULNERABLE</t>
  </si>
  <si>
    <t>FORTALECIMIENTO PARA LA CREACIÓN YO DESARROLLO DE PROYECTOS PRODUCTIVOS Y SERVICIO DE EDUCACIÓN PARA EL TRABAJO DIRIGIDO A LAS MUJERES VULNERABLES DEL MUNICIPIO SAN JOSÉ DE CÚCUTA</t>
  </si>
  <si>
    <t>96,37</t>
  </si>
  <si>
    <t>SERVICIO DE ASISTENCIA TÉCNICA PARA EL EMPRENDIMIENTO</t>
  </si>
  <si>
    <t>FORTALECIMIENTO DE LOS MEDIOS DE VIDA DE LAS VÍCTIMAS DEL CONFLICTO ARMADO Y LOS FIRMANTES DEL ACUERDO DE PAZ EN EL MUNICIPIO DE SAN JOSÉ DE CÚCUTA</t>
  </si>
  <si>
    <t>85,66</t>
  </si>
  <si>
    <t>SERVICIO DE GESTIÓN PARA LA COLOCACIÓN DE EMPLEO</t>
  </si>
  <si>
    <t>91,00</t>
  </si>
  <si>
    <t>SERVICIO DE INFORMACIÓN PARA LA ATENCIÓN DE POBLACIÓN VULNERABLE</t>
  </si>
  <si>
    <t>FORTALECIMIENTO DE ESCENARIOS COMUNITARIOS PROTECTORES DE DERECHO DE LA JUVENTUD EN EL MUNICIPIO DE SAN JOSÉ DE CÚCUTA</t>
  </si>
  <si>
    <t>73,50</t>
  </si>
  <si>
    <t>SERVICIO DE ACOMPAÑAMIENTO FAMILIAR Y COMUNITARIO PARA LA SUPERACIÓN DE LA POBREZA</t>
  </si>
  <si>
    <t>SERVICIO DE ACOMPAÑAMIENTO COMUNITARIO A LOS HOGARES EN SITUACIÓN DE POBREZA PARA LA ESTABILIZACIÓN SOCIECONÓMICO EN EL MUNICIPIO DE SAN JOSÉ DE CÚCUTA</t>
  </si>
  <si>
    <t>90,31</t>
  </si>
  <si>
    <t>SERVICIO DE ACOMPAÑAMIENTO A LA ATENCIÓN INTEGRAL FAMILIAR Y COMUNITARIO A LAS COMUNIDADES ÉTNICAS RESIDENTES EN NORTE DE SANTANDER MUNICIPIO DE SAN JOSÉ DE CÚCUTA</t>
  </si>
  <si>
    <t>MEJORAMIENTO DEL ACCESO A SERVICIOS BÁSICOS PARA LA REDUCCIÓN DE LA POBREZA EN POBLACIÓN MIGRANTE RETORNADA Y DE ACOGIDA RESIDENTE EN   SAN JOSÉ DE CÚCUTA</t>
  </si>
  <si>
    <t>97,50</t>
  </si>
  <si>
    <t>98,81</t>
  </si>
  <si>
    <t>SERVICIO DE ACTUALIZACIÓN Y AMPLIACIÓN EN LA COBERTURA DE ATENCIÓN A LOS USUARIOS A TRAVÉS DE BRIGADAS CON EL PROGRAMA SISBEN+SOCIAL EN EL MUNICIPIO DE  SAN JOSÉ DE CÚCUTA</t>
  </si>
  <si>
    <t>35,74</t>
  </si>
  <si>
    <t>FORTALECIMIENTO DE LA INTEGRACIÓN SOCIOECONÓMICA DE LA POBLACIÓN MIGRANTE VENEZOLANA, COLOMBIANA RETORNADA Y DE COMUNIDAD DE ACOGIDA RESIDENTE EN SAN JOSÉ DE CÚCUTA</t>
  </si>
  <si>
    <t>69,27</t>
  </si>
  <si>
    <t>SERVICIO DE ASISTENCIA TÉCNICA PARA EL MEJORAMIENTO DE HÁBITOS ALIMENTARIOS</t>
  </si>
  <si>
    <t>96,77</t>
  </si>
  <si>
    <t>FORTALECIMIENTO A LA GARANTÍA DE DERECHOS Y AL ACCESO DE OPCIONES PARA MEJORAR LA CALIDAD DE VIDA DE LOS NIÑOS NIÑAS Y ADOLESCENTES DE NORTE DE SANTANDER EN EL MUNICIPIO DE SAN JOSÉ DE CÚCUTA</t>
  </si>
  <si>
    <t>FORMULACIÓN DE POLÍTICA PÚBLICA LOCAL PARA LA GESTIÓN DEL BARRISMO EN CLAVE DE PAZ, PARTICIPACIÓN Y TRANSFORMACIÓN DE CONFLICTOS SAN JOSÉ DE CÚCUTA</t>
  </si>
  <si>
    <t>96,14</t>
  </si>
  <si>
    <t>99,88</t>
  </si>
  <si>
    <t>RF-ESTAMPILLA PROANCIANO</t>
  </si>
  <si>
    <t>96,64</t>
  </si>
  <si>
    <t>45,05</t>
  </si>
  <si>
    <t>97,58</t>
  </si>
  <si>
    <t>SERVICIO DE ESCUELAS DEPORTIVAS</t>
  </si>
  <si>
    <t>SERVICIO ASISTENCIA TÉCNICA A ESCUELAS DEPORTIVAS EN PROCESOS DE INICIACIÓN FUNDAMENTACIÓN Y PERFECCIONAMIENTO DEPORTIVO EN EL MUNICIPIO DE SAN JOSÉ DE CÚCUTA</t>
  </si>
  <si>
    <t>SERVICIO DE ORGANIZACIÓN DE EVENTOS RECREATIVOS COMUNITARIOS</t>
  </si>
  <si>
    <t>PREVENCIÓN DE VIOLENCIAS Y CONSTRUCCIÓN DE PAZ MEDIANTE ESTRATEGIAS COMUNITARIAS CON COLECTIVOS BARRISTAS EN SAN JOSÉ DE CÚCUTA  SAN JOSÉ DE CÚCUTA</t>
  </si>
  <si>
    <t>88,33</t>
  </si>
  <si>
    <t>SERVICIO DE PREPARACIÓN DEPORTIVA</t>
  </si>
  <si>
    <t>FORMACIÓN INTEGRAL Y PREPARACIÓN DEPORTIVA CÚCUTA TALENTOSA EN SAN JOSÉ DE CÚCUTA</t>
  </si>
  <si>
    <t>SERVICIO DE APOYO FINANCIERO A ATLETAS</t>
  </si>
  <si>
    <t>SERVICIO DE IDENTIFICACIÓN DE TALENTOS DEPORTIVOS</t>
  </si>
  <si>
    <t>SERVICIO DE ASISTENCIA TÉCNICA PARA LA PROMOCIÓN DEL DEPORTE</t>
  </si>
  <si>
    <t>69,86</t>
  </si>
  <si>
    <t>ASISTENCIA TECNICA Y APOYO FINANCIERO PARA EL FORTALECIMIENTO DE LA CONVIVENCIA Y LA SEGURIDAD CIUDADANA EN EL MUNICIPIO DE SAN JOSE DE CUCUTA.</t>
  </si>
  <si>
    <t>89,38</t>
  </si>
  <si>
    <t>SERVICIO DE PROMOCIÓN DE CONVIVENCIA Y NO REPETICIÓN</t>
  </si>
  <si>
    <t>DESARROLLO DE ACCIONES DE PROMOCIÓN DE CONVIVENCIA COMO GARANTÍA DE PREVENCIÓN PROTECCIÓN Y GARANTÍAS DE NO REPETICIÓN DE HECHOS VICTIMIZANTES EN EL MUNICIPIO DE SAN JOSÉ DE CÚCUTA</t>
  </si>
  <si>
    <t>69,31</t>
  </si>
  <si>
    <t>SERVICIO DE APOYO FINANCIERO PARA PROYECTOS DE CONVIVENCIA Y SEGURIDAD CIUDADANA</t>
  </si>
  <si>
    <t>58,54</t>
  </si>
  <si>
    <t>DOCUMENTOS DE INVESTIGACIÓN</t>
  </si>
  <si>
    <t>FORTALECIMIENTO DE LA SEGURIDAD Y LA CONVIVENCIA CIUDADANA MEDIANTE LA GENERACIÓN DE DOCUMENTOS INVESTIGATIVOS Y LA PRESTACIÓN DE SERVICIOS DE EDUCACIÓN QUE CONTRIBUYAN AL MEJORAMIENTO EN EL MUNICIPIO DE  SAN JOSÉ DE CÚCUTA</t>
  </si>
  <si>
    <t>70,31</t>
  </si>
  <si>
    <t>SERVICIO DE INSPECCIÓN, VIGILANCIA Y CONTROL</t>
  </si>
  <si>
    <t>DESARROLLO DE ACCIONES Y ESTRATEGIAS DE TRANSFORMACIÓN DE LA CONVIVENCIA CIUDADANA Y SOCIAL EN EL MUNICIPIO DE SAN JOSÉ DE CÚCUTA</t>
  </si>
  <si>
    <t>99,72</t>
  </si>
  <si>
    <t>14,76</t>
  </si>
  <si>
    <t>99,82</t>
  </si>
  <si>
    <t>96,38</t>
  </si>
  <si>
    <t>SERVICIO DE INTELIGENCIA TÉCNICA</t>
  </si>
  <si>
    <t>SERVICIO DE APOYO FINANCIERO PARA LA JUSTICIA Y SEGURIDAD</t>
  </si>
  <si>
    <t>SERVICIO DE APOYO FINANCIERO PARA DOTAR MIEMBROS DE LA FUERZA PÚBLICA</t>
  </si>
  <si>
    <t>Comandos de policia adecuados y dotados</t>
  </si>
  <si>
    <t>SERVICIO DE APOYO PARA LA ATENCION DE CONTRAVENCIONES Y SOLUCION DE CONFLICTOS DE CONVIVENCIA CIUDADANA</t>
  </si>
  <si>
    <t>99,90</t>
  </si>
  <si>
    <t>APOYO PARA LA CREACIÓN DE INICIATIVAS DE PARTICIPACIÓN CIUDADANA DE LAS MUJERES EN EL MUNICIPIO DE SAN JOSÉ DE CÚCUTA</t>
  </si>
  <si>
    <t>FORTALECIMIENTO Y PROMOCIÓN DE LOS ESPACIOS DE PARTICIPACIÓN CIUDADANA Y TRANSPARENCIA EN LA PLANIFICACIÓN TERRITORIAL CON EL CTP Y EN LA GARANTÍA DE DERECHOS DE LOS NNAJ EN EL MUNICIPIO DE SAN JOSÉ DE CÚCUTA</t>
  </si>
  <si>
    <t>92,81</t>
  </si>
  <si>
    <t>CONSOLIDACIÓN DE ESPACIOS Y CAPACIDADES PARA LA PARTICIPACIÓN CIUDADANA, EN EL MUNICIPIO DE  SAN JOSÉ DE CÚCUTA</t>
  </si>
  <si>
    <t>68,31</t>
  </si>
  <si>
    <t>FORTALECIMIENTO DE LA GESTION EDUCATIVA, NORMATIVA Y LOGISTICA QUE PROMUEVAN LOS ESPACIOS DE PARTICIPACION CIUDADANA EN EL MUNICIPIO DE  SAN JOSÉ DE CÚCUTA</t>
  </si>
  <si>
    <t>47,85</t>
  </si>
  <si>
    <t>CONSTRUCCIÓN DE UN ENTORNO MÁS SEGURO PACÍFICO Y ARMONIOSO EN EL MUNICIPIO DE SAN JOSÉ DE CÚCUTA</t>
  </si>
  <si>
    <t>99,75</t>
  </si>
  <si>
    <t>FORMULACIÓN E IMPLEMENTACION DE COORDINACIÓN INSTITUCIONAL Y CAPACIDADES TÉCNICAS PARA LA GESTIÓN DE ASUNTOS INTERNACIONALES Y MIGRATORIOS EN SAN JOSÉ DE CÚCUTA</t>
  </si>
  <si>
    <t>ASISTENCIA TÉCNICA Y APOYO PARA EL FORTALECIMIENTO A LAS JUNTAS ADMINISTRADORAS LOCALES JAL DEL MUNICIPIO DE SAN JOSÉ DE CÚCUTA</t>
  </si>
  <si>
    <t>73,08</t>
  </si>
  <si>
    <t>IMPLEMENTACIÓN DE ACCIONES METODOLÓGICAS, TÉCNICAS Y PEDAGÓGICAS PARA LA INTERVENCIÓN EN MATERIA DE DERECHOS E INTEGRACIÓN DE LA POBLACIÓN MIGRANTE ASENTADA EN EL MUNICIPIO DE SAN JOSÉ DE CÚCUTA</t>
  </si>
  <si>
    <t>SERVICIO DE INFORMACIÓN DE SEGUIMIENTO TERRITORIAL A LA POLÍTICA PÚBLICA DE VICTIMAS</t>
  </si>
  <si>
    <t>IMPLEMENTACIÓN DE INSTANCIAS DE COORDINACIÓN PARA LA JUSTICIA TRANSICIONAL Y LA PAZ TERRITORIAL COMO ESTRATEGIA DE DERECHOS HUMANOS EN EL MUNICIPIO DE   SAN JOSÉ DE CÚCUTA</t>
  </si>
  <si>
    <t>86,89</t>
  </si>
  <si>
    <t>MEJORAMIENTO DEL DESEMPEÑO EN POLÍTICAS MIPG PRIORIZADAS MEDIANTE DOCUMENTOS E INSUMOS TÉCNICOS DE ANÁLISIS INSTITUCIONAL EN LA ALCALDÍA DE  SAN JOSÉ DE CÚCUTA</t>
  </si>
  <si>
    <t>IMPLEMENTACIÓN DE LA ESTRATEGIA CERSS EN EL MUNICIPIO DE SAN JOSÉ DE CÚCUTA</t>
  </si>
  <si>
    <t>98,75</t>
  </si>
  <si>
    <t>DISEÑO E IMPLEMENTACIÓN DE CAMPAÑAS DE PREVENCIÓN Y EDUCACIÓN CIUDADANA FOMENTANDO LA CULTURA ARMÓNICA DE CONVIVENCIA Y SEGURIDAD CIUDADANA EN EL MUNICIPIO DE SAN JOSÉ DE CÚCUTA</t>
  </si>
  <si>
    <t>48,18</t>
  </si>
  <si>
    <t>59,06</t>
  </si>
  <si>
    <t>SERVICIO DE PROMOCIÓN DE LA GARANTÍA DE DERECHOS</t>
  </si>
  <si>
    <t>DISEÑO DE ESTRATEGIAS PARA EL FORTALECIMIENTO DE PREVENCIÓN EN VIOLENCIAS BASADAS EN GÉNERO EN EL MUNICIPIO DE SAN JOSÉ DE CÚCUTA</t>
  </si>
  <si>
    <t>94,23</t>
  </si>
  <si>
    <t>ESTUDIOS DE RIESGO DE DESASTRES</t>
  </si>
  <si>
    <t>ESTUDIOS TÉCNICOS DE RIESGO DE DETALLE DE ASENTAMIENTOS HUMANOS EN EL MUNICIPIO DE SAN JOSÉ DE CÚCUTA</t>
  </si>
  <si>
    <t>94,15</t>
  </si>
  <si>
    <t>63,00</t>
  </si>
  <si>
    <t>FORMULACIÓN E IMPLEMENTACIÓN DEL MARCO NORMATIVO DE ASUNTOS FRONTERIZOS EN EL MUNICIPIO DE SAN JOSÉ DE CÚCUTA</t>
  </si>
  <si>
    <t>68,72</t>
  </si>
  <si>
    <t>APLICACIÓN DE LOS LINEAMIENTOS Y CONOCIMIENTOS TÉCNICOS Y NORMATIVOS SOBRE GESTIÓN E IMPLEMENTACIÓN DE LA POLÍTICA PUBLICA MIGRATORIA EN EL MUNICIPIO DE SAN JOSÉ DE CÚCUTA</t>
  </si>
  <si>
    <t>66,44</t>
  </si>
  <si>
    <t>DOCUMENTOS METODOLÓGICOS</t>
  </si>
  <si>
    <t>FORTALECIMIENTO DE LA SECRETARIA DE HACIENDA DEL MUNICIPIO DE SAN JOSE DE CUCUTA, NORTE DE SANTANDER</t>
  </si>
  <si>
    <t>4,12</t>
  </si>
  <si>
    <t>SERVICIO DE IMPLEMENTACIÓN SISTEMAS DE GESTIÓN</t>
  </si>
  <si>
    <t>FORTALECIMIENTO DE LA GESTIÓN INSTITUCIONAL PARA LA GOBERNABILIDAD EFICIENTE DEL MUNICIPIO DE SAN JOSÉ DE CÚCUTA</t>
  </si>
  <si>
    <t>SERVICIOS DE INFORMACIÓN IMPLEMENTADOS</t>
  </si>
  <si>
    <t>OPTIMIZACIÓN DE LOS SERVICIOS DE ATENCIÓN AL CIUDADANO EN LA ALCALDÍA DE  SAN JOSÉ DE CÚCUTA</t>
  </si>
  <si>
    <t>MODERNIZACIÓN DE LOS PROCESOS DE GESTIÓN DEL TALENTO HUMANO DE LA ALCALDÍA DE SAN JOSÉ DE CÚCUTA</t>
  </si>
  <si>
    <t>73,58</t>
  </si>
  <si>
    <t>71,37</t>
  </si>
  <si>
    <t>FORTALECIMIENTO DE LA CAPACIDAD INSTITUCIONAL PARA UNA ESTRATEGIA COMUNICATIVA CON SENTIDO TRANSFORMADOR EN EL MUNICIPIO DE SAN JOSÉ DE CÚCUTA</t>
  </si>
  <si>
    <t>49,12</t>
  </si>
  <si>
    <t>77,47</t>
  </si>
  <si>
    <t>SERVICIO DE ASISTENCIA TÉCNICA PARA EL FORTALECIMIENTO DE LA ADMINISTRACIÓN DE LA PARTICIPACIÓN DE LA PLUSVALÍA EN EL MUNICIPIO DE SAN JOSÉ DE CÚCUTA</t>
  </si>
  <si>
    <t>52,71</t>
  </si>
  <si>
    <t>SERVICIO DE ASISTENCIA TÉCNICA Y FORTALECIMIENTO DE LAS CAPACIDADES LOCALES DE LOS ORGANISMOS DE ACCIÓN COMUNAL EN EL MUNICIPIO DE SAN JOSÉ DE CÚCUTA</t>
  </si>
  <si>
    <t>71,44</t>
  </si>
  <si>
    <t>FORTALECIMIENTO DE LAS CAPACIDADES DE GESTIÓN Y DIRECCIONAMIENTO ESTRATÉGICO A TRAVÉS DE UNA PLANEACIÓN EFICAZ Y ORIENTADA A RESULTADOS EN LA ALCALDÍA DE SAN JOSÉ DE CÚCUTA</t>
  </si>
  <si>
    <t>84,42</t>
  </si>
  <si>
    <t>67,52</t>
  </si>
  <si>
    <t>DOCUMENTOS DE POLÍTICA</t>
  </si>
  <si>
    <t>FORMULACIÓN E IMPLEMENTACIÓN DE LA POLITICA PUBLICA MIGRATORIA EN EL MUNICIPIO DE SAN JOSÉ DE CÚCUTA</t>
  </si>
  <si>
    <t>FORMULACIÓN E IMPLEMENTACIÓN DE LA POLITICA PUBLICA LGTBI EN EL MUNICIPIO DE SAN JOSÉ DE CÚCUTA</t>
  </si>
  <si>
    <t>67,93</t>
  </si>
  <si>
    <t>31,11</t>
  </si>
  <si>
    <t>Servicio de actualizacion del Sistema de Gestion</t>
  </si>
  <si>
    <t>96,59</t>
  </si>
  <si>
    <t>SERVICIO DE VIGILANCIA DE CALIDAD DEL AGUA PARA CONSUMO HUMANO, RECOLECCIÓN, TRANSPORTE Y DISPOSICIÓN FINAL DE RESIDUOS SÓLIDOS; MANEJO Y DISPOSICIÓN FINAL DE RADIACIONES IONIZANTES, EXCRETAS, RESIDUOS LÍQUIDOS Y AGUAS SERVIDAS Y CALIDAD DEL AIRE.</t>
  </si>
  <si>
    <t>19,00</t>
  </si>
  <si>
    <t>41,16</t>
  </si>
  <si>
    <t>64,48</t>
  </si>
  <si>
    <t>38,14</t>
  </si>
  <si>
    <t>31,28</t>
  </si>
  <si>
    <t>32,19</t>
  </si>
  <si>
    <t>24,70</t>
  </si>
  <si>
    <t>SGP-SALUD-RÉGIMEN SUBSIDIADO</t>
  </si>
  <si>
    <t>22,58</t>
  </si>
  <si>
    <t>Servicio de atencion en centros reguladores de urgencias, emergencias y desastres</t>
  </si>
  <si>
    <t>58,53</t>
  </si>
  <si>
    <t>87,68</t>
  </si>
  <si>
    <t>65,95</t>
  </si>
  <si>
    <t>SERVICIO DE GESTIÓN DEL RIESGO EN TEMAS DE CONSUMO DE SUSTANCIAS PSICOACTIVAS</t>
  </si>
  <si>
    <t>SERVICIO DE GESTIÓN DEL RIESGO EN TEMAS DE SALUD SEXUAL Y REPRODUCTIVA</t>
  </si>
  <si>
    <t>SERVICIO DE GESTIÓN DEL RIESGO PARA ABORDAR CONDICIONES CRÓNICAS PREVALENTES</t>
  </si>
  <si>
    <t>SERVICIO DE GESTIÓN DEL RIESGO PARA ENFERMEDADES EMERGENTES, REEMERGENTES Y DESATENDIDAS</t>
  </si>
  <si>
    <t>SERVICIO DE PROMOCION DE LA SALUD</t>
  </si>
  <si>
    <t>SERVICIO DE GESTIÓN DEL RIESGO PARA TEMAS DE CONSUMO, APROVECHAMIENTO BIOLÓGICO, CALIDAD E INOCUIDAD DE LOS ALIMENTOS</t>
  </si>
  <si>
    <t>48,98</t>
  </si>
  <si>
    <t>55,70</t>
  </si>
  <si>
    <t>63,80</t>
  </si>
  <si>
    <t>72,53</t>
  </si>
  <si>
    <t>66,14</t>
  </si>
  <si>
    <t>65,59</t>
  </si>
  <si>
    <t>47,91</t>
  </si>
  <si>
    <t>66,74</t>
  </si>
  <si>
    <t>53,53</t>
  </si>
  <si>
    <t>63,02</t>
  </si>
  <si>
    <t>56,57</t>
  </si>
  <si>
    <t>36,69</t>
  </si>
  <si>
    <t>39,69</t>
  </si>
  <si>
    <t>60,97</t>
  </si>
  <si>
    <t>SERVICIO DE CERTIFICACIÓN DE DISCAPACIDAD PARA LAS PERSONAS CON DISCAPACIDAD</t>
  </si>
  <si>
    <t>53,58</t>
  </si>
  <si>
    <t>99,93</t>
  </si>
  <si>
    <t>95,24</t>
  </si>
  <si>
    <t>85,54</t>
  </si>
  <si>
    <t>DESARROLLO DE ESTRATEGIAS PARA LA ARTICULACIÓN DE OFERTA SOCIAL PARA VÍCTIMAS DEL CONFLICTO ARMADO Y NNAJ DE LAS BARRAS POPULARES ORGANIZADAS DEL MUNICIPIO DE SAN JOSÉ DE CÚCUTA</t>
  </si>
  <si>
    <t>96,82</t>
  </si>
  <si>
    <t>SERVICIO DE EDUCACIÓN INFORMAL EN RECREACIÓN</t>
  </si>
  <si>
    <t>12,45</t>
  </si>
  <si>
    <t>FORTALECIMIENTO DE LAS CAPACIDADES PARA EL RECONOCIMIENTO Y EXIGIBILIAD DE LOS DERECHOS HUMANOS DE LA POBLACIÓN OSIGD EN EL MUNICIPIO DE SAN JOSÉ DE CÚCUTA</t>
  </si>
  <si>
    <t>92,34</t>
  </si>
  <si>
    <t>96,58</t>
  </si>
  <si>
    <t>MULTAS CÓDIGO NACIONAL DE POLICÍA Y CONVIVENCIA</t>
  </si>
  <si>
    <t>99,87</t>
  </si>
  <si>
    <t>87,11</t>
  </si>
  <si>
    <t>54,48</t>
  </si>
  <si>
    <t>OBRAS PARA EL CONTROL DE EROSIÓN</t>
  </si>
  <si>
    <t>DESARROLLO DE ACCIONES PARA LA REDUCCIÓN DE LOS ESCENARIOS DE RIESGO DE DESASTRES IDENTIFICADOS EN EL MUNICIPIO DE SAN JOSÉ DE CÚCUTA</t>
  </si>
  <si>
    <t>24,50</t>
  </si>
  <si>
    <t>DESARROLLO DEL CONOCIMIENTO DEL RIESGO DE DESASTRES PARA LA PLANEACIÓN DEL DESARROLLO TERRITORIAL EN EL MUNICIPIO DE SAN JOSÉ DE CÚCUTA</t>
  </si>
  <si>
    <t>69,60</t>
  </si>
  <si>
    <t>63,62</t>
  </si>
  <si>
    <t>71,15</t>
  </si>
  <si>
    <t>65,92</t>
  </si>
  <si>
    <t>66,69</t>
  </si>
  <si>
    <t>43,75</t>
  </si>
  <si>
    <t>APOYO A LAS CAPACIDADES DE LAS INSTITUCIONES DEL SECTOR SEGURIDAD EN LA PROTECCIÓN Y SEGURIDAD DEL TERRITORIO LA LUCHA CONTRA LA CRIMINALIDAD Y LA PREVENCIÓN DEL DELITO EN EL MUNICIPIO DE SAN JOSÉ DE CÚCUTA</t>
  </si>
  <si>
    <t>59,20</t>
  </si>
  <si>
    <t>SERVICIO DE APOYO FINANCIERO PARA SUBSIDIOS AL CONSUMO EN LOS SERVICIOS PÚBLICOS DOMICILIARIOS</t>
  </si>
  <si>
    <t>SUBSIDIO AL CONSUMO DEL SERVICIO PÚBLICO DE ACUEDUCTO EN EL MUNICIPIO DE SAN JOSÉ DE CÚCUTA</t>
  </si>
  <si>
    <t>SGP- AGUA POTABLE Y SANEAMIENTO BASICO -SUBSIDIOS ACUEDUCTO</t>
  </si>
  <si>
    <t>23,85</t>
  </si>
  <si>
    <t>SOBRETASA DE SOLIDARIDAD SERVICIOS PUBLICOS ACUEDUCTO, ASEO Y ALCANTARILLADO</t>
  </si>
  <si>
    <t>7,28</t>
  </si>
  <si>
    <t>SUBSIDIO AL CONSUMO DEL SERVICIO PÚBLICO DE ALCANTARILLADO EN EL MUNICIPIO DE SAN JOSÉ DE CÚCUTA</t>
  </si>
  <si>
    <t>SGP- AGUA POTABLE Y SANEAMIENTO BASICO -SUBSIDIOS ALCANTARILLADO</t>
  </si>
  <si>
    <t>24,80</t>
  </si>
  <si>
    <t>7,48</t>
  </si>
  <si>
    <t>SUBSIDIO AL CONSUMO DEL SERVICIO PÚBLICO DE ASEO EN EL MUNICIPIO DE SAN JOSÉ DE CÚCUTA</t>
  </si>
  <si>
    <t>SGP- AGUA POTABLE Y SANEAMIENTO BASICO -SUBSIDIOS ASEO</t>
  </si>
  <si>
    <t>12,60</t>
  </si>
  <si>
    <t>SUBTOTALES</t>
  </si>
  <si>
    <t>TOTALES</t>
  </si>
  <si>
    <t>2.145.852.778.585,60</t>
  </si>
  <si>
    <t>89.210.408.361,00</t>
  </si>
  <si>
    <t>24.972.846.327,93</t>
  </si>
  <si>
    <t>1.585.411.112.256,70</t>
  </si>
  <si>
    <t>726.190.425.554,41</t>
  </si>
  <si>
    <t>508.008.789.303,33</t>
  </si>
  <si>
    <t>490.256.797.455,17</t>
  </si>
  <si>
    <t>1.508.872.761.392,19</t>
  </si>
  <si>
    <t>NÚMERO</t>
  </si>
  <si>
    <t>PRESUPUESTO DEFINITIVO 24 DE ABRIL DEL 2026</t>
  </si>
  <si>
    <t>SUMA DE REGISTROS A 24 DE ABRIL DEL 2026</t>
  </si>
  <si>
    <t>SUMA DE DEFINITIVAS A 24 DE ABRIL DEL 2026</t>
  </si>
  <si>
    <t>%CUMPLIMIENTO-DEFINITIVAS</t>
  </si>
  <si>
    <t>DEPENDENCIA/ ENTE DESCENTRALIZADO</t>
  </si>
  <si>
    <t>PRESUPUESTO INICIAL POAI</t>
  </si>
  <si>
    <t>DIFERENCIA</t>
  </si>
  <si>
    <t>CDP EJECUCIÓN</t>
  </si>
  <si>
    <t>CDP POAI</t>
  </si>
  <si>
    <t>DEFINITIVAS POAI</t>
  </si>
  <si>
    <t>OBSERVACIONES</t>
  </si>
  <si>
    <t>1</t>
  </si>
  <si>
    <t>Desarrollo del programa de alimentación escolar en el municipio de San José De Cúcuta</t>
  </si>
  <si>
    <t>Secretaría de Educación</t>
  </si>
  <si>
    <t>2</t>
  </si>
  <si>
    <t>Fortalecimiento gestión y consolidación de los procesos de circulación y promoción de las artes las culturas y los saberes para impulsar la transformación hacia una Cúcuta en paz con identidad regional en el área y urbana y rural del municipio de San José De Cúcuta</t>
  </si>
  <si>
    <t>Oficina de Promoción Turística</t>
  </si>
  <si>
    <t>POR MEDIO DEL DECRETO 013 DEL 20 DE ENERO DEL 2026 SE DELEGÓ LA EJECUCIÓN DEL PROYECTO A LA OFICINA DE PROMOCIÓN TURÍSTA</t>
  </si>
  <si>
    <t>3</t>
  </si>
  <si>
    <t>Mejoramiento de la permanencia de niños niñas y adolescentes en el sistema educativo de San José De Cúcuta</t>
  </si>
  <si>
    <t>4</t>
  </si>
  <si>
    <t>Fortalecimiento para una calidad educativa participativa productiva e integral en el Municipio de San José De Cúcuta</t>
  </si>
  <si>
    <t>5</t>
  </si>
  <si>
    <t>Fortalecimiento de las acciones de gestión de la salud Pública para la gobernanza en salud del municipio de Cúcuta</t>
  </si>
  <si>
    <t>Secretaría de Salud</t>
  </si>
  <si>
    <t>6</t>
  </si>
  <si>
    <t>Servicio de saneamiento y titulación de bienes fiscales en el municipio de San José De Cúcuta</t>
  </si>
  <si>
    <t>Secretaría de Hábitat</t>
  </si>
  <si>
    <t>7</t>
  </si>
  <si>
    <t>Formulación e implementación de las campañas educativas y asesoría técnica y profesional en seguridad vial para la ciudadania del Municipio de San Jose de Cúcuta Norte de Santander</t>
  </si>
  <si>
    <t>Secretaría de Movilidad</t>
  </si>
  <si>
    <t>8</t>
  </si>
  <si>
    <t>Fortalecimiento de la seguridad y la convivencia ciudadana mediante la generación de documentos investigativos y la prestación de servicios de educación que contribuyan al mejoramiento en el municipio de San José De Cúcuta</t>
  </si>
  <si>
    <t>Secretaría de Seguridad Ciudadana</t>
  </si>
  <si>
    <t>9</t>
  </si>
  <si>
    <t>Desarrollo de acciones y estrategias de Transformación de la convivencia ciudadana y social en el municipio de San José De Cúcuta</t>
  </si>
  <si>
    <t>Secretaría de Gobierno</t>
  </si>
  <si>
    <t>10</t>
  </si>
  <si>
    <t>Fortalecimiento de la Gobernanza cultural y el empoderamiento del sector artístico, cultural y de los saberes en el municipio de San José De Cúcuta</t>
  </si>
  <si>
    <t>Secretaría de Cultura y Patrimonio</t>
  </si>
  <si>
    <t>11</t>
  </si>
  <si>
    <t>Implementación del Servicio Social Complementario de Beneficios Económicos Periódicos para Artistas Creadores Gestores y Sabedores del Municipio de San José De Cúcuta</t>
  </si>
  <si>
    <t>Fortalecimiento del subsistema municipal de bibliotecas ludotecas y dotación de escenarios culturales como centros dinámicos para la gestión de las artes las cultures y los saberes en el municipio de San José De Cúcuta</t>
  </si>
  <si>
    <t>13</t>
  </si>
  <si>
    <t>Implementación de la Estrategia de Ley de Espectáculos Públicos en el municipio de San José De Cúcuta</t>
  </si>
  <si>
    <t>14</t>
  </si>
  <si>
    <t>Asistencia técnica acompañamiento productivo y empresarial para impulsar en los emprendedores locales la capacidad de aumentar su sostenibilidad y competitividad en el mercado. San José De Cúcuta</t>
  </si>
  <si>
    <t>Oficina Emprendimiento y Acceso al Crédito - Banco del Progreso</t>
  </si>
  <si>
    <t>15</t>
  </si>
  <si>
    <t>Servicio de apoyo a los productores rurales a partir del fortalecimiento de la ProducciónProductividad agropecuaria a las organizaciones de productores rurales y encadenamientos productivos yo clústeres agropecuarios del municipio de San José De Cúcuta</t>
  </si>
  <si>
    <t>Secretaría de Desarrollo Rural y Agropecuario</t>
  </si>
  <si>
    <t>16</t>
  </si>
  <si>
    <t>Fortalecimiento al sector agropecuario a partir de la difusión de transferencia de tecnología e implementación de procesos de extensión agropecuaria (asistencia técnica) en el municipio de San José De Cúcuta</t>
  </si>
  <si>
    <t>Fortalecimiento de las capacidades productivas, sostenibles e innovadoras de las MiPymes y los micronegocios para mejorar su competitividad y acceso a mercados en el municipio de San José De Cúcuta</t>
  </si>
  <si>
    <t>Secretaría de Desarrollo Económico y Competitividad</t>
  </si>
  <si>
    <t>18</t>
  </si>
  <si>
    <t>Formulación de política pública local para la gestión del barrismo en clave de paz, participación y transformación de conflictos San José De Cúcuta</t>
  </si>
  <si>
    <t>Secretaría de Víctimas, Paz y Posconflicto</t>
  </si>
  <si>
    <t>Implementación de Instancias de Coordinación para la Justicia Transicional y la Paz Territorial como estrategia de derechos humanos en el municipio de San José De Cúcuta</t>
  </si>
  <si>
    <t>20</t>
  </si>
  <si>
    <t>Estudios técnicos de riesgo de detalle de asentamientos humanos en el municipio de San José De Cúcuta</t>
  </si>
  <si>
    <t>Secretaría de Planeación y Desarrollo Teritorial</t>
  </si>
  <si>
    <t>Servicio de actualización y ampliación en la cobertura de atención a los usuarios a través de brigadas con el programa SISBEN+SOCIAL en el municipio de San José De Cúcuta</t>
  </si>
  <si>
    <t>Fortalecimiento del funcionamiento mantenimiento y vigilancia de las instituciones educativas oficiales en el municipio de San José De Cúcuta</t>
  </si>
  <si>
    <t>Prestación del servicio educativo oficial por contratación en el municipio de San José De Cúcuta</t>
  </si>
  <si>
    <t>Implementación de las acciones del Plan de Intervenciones Colectivas (PIC) del municipio de Cúcuta</t>
  </si>
  <si>
    <t>Implementación de control operativo para la seguiridad vial a las normas de tránsito y reducción de los siniestros viales en el municipio San José De Cúcuta</t>
  </si>
  <si>
    <t>26</t>
  </si>
  <si>
    <t>Servicio para la generación de contenidos en espacios para la promoción de la oferta institucional que contribuyen a la garantía de los derechos y deberes de los ciudadanos en el municipio de San José De Cúcuta</t>
  </si>
  <si>
    <t>Oficina de Prensa, Comunicaciones y Protocolo</t>
  </si>
  <si>
    <t>27</t>
  </si>
  <si>
    <t>Fortalecimiento a la innovación y competitividad de las unidades productivas en edad temprana por medio de apoyo financiero y asistencia técnica empresarial. San José De Cúcuta</t>
  </si>
  <si>
    <t>28</t>
  </si>
  <si>
    <t>Elaboración de estudios de pre-inversión para el desarrollo de un Escenario Turístico yo Cultural para el fomento e impulso del SectorTurístico y Cultural del municipio de San José De Cúcuta</t>
  </si>
  <si>
    <t>29</t>
  </si>
  <si>
    <t>Sustitución DE ECONOMÍAS ILÍCITAS Y RECONVERSIÓN PRODUCTIVA DE LOS CULTIVOS DE COCA EN ELMUNICIPIO DE San José De Cúcuta</t>
  </si>
  <si>
    <t>30</t>
  </si>
  <si>
    <t>Aportes al pago de arrendamientos de instituciones educativas en el municipio de San José De Cúcuta</t>
  </si>
  <si>
    <t>31</t>
  </si>
  <si>
    <t>Aportes al pago de nómina del personal docente directivo docente y administrativo para la prestación del servicio educativo en las instituciones oficiales del municipio de San José De Cúcuta</t>
  </si>
  <si>
    <t>Aportes para el pago de los servicios públicos en instituciones educativas del municipio de San José De Cúcuta</t>
  </si>
  <si>
    <t>Apoyo a los procesos estratégicos y misionales inherentes a actividades administrativas y operativas del sector educación en el municipio de San José De Cúcuta</t>
  </si>
  <si>
    <t>34</t>
  </si>
  <si>
    <t>Mejoramiento ampliación adecuación mantenimiento y dotación de la infraestructura de las instituciones educativas en el municipio de San José De Cúcuta</t>
  </si>
  <si>
    <t>Fortalecimiento a los programas que benefician a los docentes directivos docentes y administrativos de las instituciones educativas del municipio de San José De Cúcuta</t>
  </si>
  <si>
    <t>Fortalecimiento en innovación educativa a las instituciones oficiales del municipio de San José De Cúcuta</t>
  </si>
  <si>
    <t>37</t>
  </si>
  <si>
    <t>Aportes al pago de riesgos laborales a estudiantes de media técnica de los establecimientos educativos oficiales del municipio de San José De Cúcuta</t>
  </si>
  <si>
    <t>38</t>
  </si>
  <si>
    <t>Desarrollo del programa transporte escolar en el municipio de San José De Cúcuta</t>
  </si>
  <si>
    <t>Fortalecimiento del servicio de inspección vigilancia y control del sector educativo en el municipio de San José De Cúcuta</t>
  </si>
  <si>
    <t>Fortalecimiento de las acciones de inspección vigilancia y control para la gobernanza en salud Ambiental del municipio de Cúcuta</t>
  </si>
  <si>
    <t>Apoyo a la afiliación al régimen subsidiado y la garantía en la prestación integral de servicios de salud de la población del Municipio de Cúcuta</t>
  </si>
  <si>
    <t>42</t>
  </si>
  <si>
    <t>Desarrollo del Centro Regulador de Urgencias y Emergencias (CRUE) del municipio de Cúcuta</t>
  </si>
  <si>
    <t>Transformación social e inclusión a través del Deporte y la recreación en el municipio de San José De Cúcuta</t>
  </si>
  <si>
    <t>Instituto Municipal para la Recreación y el Deporte de Cúcuta</t>
  </si>
  <si>
    <t>44</t>
  </si>
  <si>
    <t>Servicio asistencia técnica a escuelas deportivas en procesos de iniciación fundamentación y perfeccionamiento deportivo en el municipio de San José De Cúcuta</t>
  </si>
  <si>
    <t>Estudios , Diseños, Construcción, adecuación y Mantenimiento de la Infraestructura Recreodeportiva en el Municipio de San José De Cúcuta</t>
  </si>
  <si>
    <t>46</t>
  </si>
  <si>
    <t>Formación Integral y Preparación Deportiva Cúcuta Talentosa en San José De Cúcuta</t>
  </si>
  <si>
    <t>47</t>
  </si>
  <si>
    <t>Mantenimiento y adecuación de la infraestructura deportiva en San José De Cúcuta</t>
  </si>
  <si>
    <t>48</t>
  </si>
  <si>
    <t>Mejoramiento de vivienda en el municipio de San José De Cúcuta</t>
  </si>
  <si>
    <t>49</t>
  </si>
  <si>
    <t>Fortalecimiento del área de investigación del Centro Tecnológico de Cúcuta del municipio de San José De Cúcuta</t>
  </si>
  <si>
    <t>Centro Tecnológico de Cúcuta</t>
  </si>
  <si>
    <t>50</t>
  </si>
  <si>
    <t>Servicio de educación informal para el trabajo y desarrollo humano en el Centro Tecnológico de Cúcuta del municipio de San José De Cúcuta</t>
  </si>
  <si>
    <t>51</t>
  </si>
  <si>
    <t>Mejoramiento de la infraestructura educativa del Centro Tecnológico de Cúcuta del municipio de San José De Cúcuta</t>
  </si>
  <si>
    <t>52</t>
  </si>
  <si>
    <t>Servicio educativo de promoción del bilinguismo del Centro Tecnológico en la ciudad de San José De Cúcuta</t>
  </si>
  <si>
    <t>53</t>
  </si>
  <si>
    <t>Mejoramiento de la calidad de la educación para el trabajo y el desarrollo humano en el Centro Tecnológico de San José De Cúcuta</t>
  </si>
  <si>
    <t>54</t>
  </si>
  <si>
    <t>Desarrollo de estrategias de emprendimiento a estudiantes del Centro Tecnológico de San José De Cúcuta</t>
  </si>
  <si>
    <t>55</t>
  </si>
  <si>
    <t>Adquisición y renovación de licencias de software e infraestructura tecnológica para promover la modernización de la Alcaldía de San José De Cúcuta</t>
  </si>
  <si>
    <t>Oficina de Tecnologías de la información y las comunicaciones</t>
  </si>
  <si>
    <t>56</t>
  </si>
  <si>
    <t>Capacitación en el uso básico de las tecnologías de la Información y las Comunicaciones a los funcionarios de la Alcaldía de San José de Cúcuta</t>
  </si>
  <si>
    <t>57</t>
  </si>
  <si>
    <t>Transformación digital de trámites u OPAS realizados de forma presencial en la Alcaldía de San José De Cúcuta</t>
  </si>
  <si>
    <t>58</t>
  </si>
  <si>
    <t>Actualización y mantenimiento de la página web institucional de la Alcaldía de San José De Cúcuta</t>
  </si>
  <si>
    <t>59</t>
  </si>
  <si>
    <t>Mantenimiento y Conexión de la fibra óptica del municipio de San José De Cúcuta</t>
  </si>
  <si>
    <t>60</t>
  </si>
  <si>
    <t>Servicio de educación informal en uso básico de tecnologías de la información y las comunicaciones en el municipio de San José De Cúcuta</t>
  </si>
  <si>
    <t>61</t>
  </si>
  <si>
    <t>Implementación de un programa de formación en temáticas steam en el municipio de San José De Cúcuta</t>
  </si>
  <si>
    <t>62</t>
  </si>
  <si>
    <t>Elaboración de estudios y documentos de lineamientos técnicos requeridos por la Secretaria de Transito y transporte del Municipio de San José De Cúcuta</t>
  </si>
  <si>
    <t>63</t>
  </si>
  <si>
    <t>Implementación de estrategias para la promoción y difusión de la seguridad vial en el Municipio de San José De Cúcuta</t>
  </si>
  <si>
    <t>64</t>
  </si>
  <si>
    <t>Implementación y puesta en marcha del observatorio de movilidad de cucuta (OMC) en el municipio de San José De Cúcuta</t>
  </si>
  <si>
    <t>65</t>
  </si>
  <si>
    <t>Mejoramiento de la seguridad vial mediante la demarcación y señalización de cruces viales seguros y la construcción de ciclorrutas en el municipio de San José de Cúcuta, Norte de Santander</t>
  </si>
  <si>
    <t>66</t>
  </si>
  <si>
    <t>Fortalecimiento de la administración del Sistema de Contribución de Valorización por Beneficio General en el Municipio de San José De Cúcuta</t>
  </si>
  <si>
    <t>Secretaría Valorización y Plusvalía</t>
  </si>
  <si>
    <t>67</t>
  </si>
  <si>
    <t>Servicio de asistencia técnica para el fortalecimiento de la administración de la participación de la plusvalía en el municipio de San José De Cúcuta</t>
  </si>
  <si>
    <t>68</t>
  </si>
  <si>
    <t>Elaboración de estudios y diseños para la planificación de intervenciones urbanas en el espacio público del municipio de San José De Cúcuta</t>
  </si>
  <si>
    <t>69</t>
  </si>
  <si>
    <t>Servicio de investigación para la toma de decisiones estratégicas en el marco del Plan de comunicación institucional de la Alcaldía de San José De Cúcuta</t>
  </si>
  <si>
    <t>70</t>
  </si>
  <si>
    <t>Fortalecimiento de la capacidad institucional para una estrategia comunicativa con sentido transformador en el municipio de San José De Cúcuta</t>
  </si>
  <si>
    <t>71</t>
  </si>
  <si>
    <t>Fortalecimiento a la atención integral en la promoción, protección y divulgación de los derechos de los niños, niñas y adolescentes de Norte de Santander, en el municipio de San José De Cúcuta</t>
  </si>
  <si>
    <t>Secretaría de Bienestar Social</t>
  </si>
  <si>
    <t>72</t>
  </si>
  <si>
    <t>Fortalecimiento a la garantía de derechos y al acceso de opciones para mejorar la calidad de vida de los niños niñas y adolescentes de Norte de Santander en el municipio de San José De Cúcuta</t>
  </si>
  <si>
    <t>73</t>
  </si>
  <si>
    <t>Servicio de atención integral al adulto mayor en Norte Santander en el municipio de San José De Cúcuta</t>
  </si>
  <si>
    <t>74</t>
  </si>
  <si>
    <t>Servicio de acompañamiento a la atención integral familiar y comunitario a las comunidades étnicas residentes en Norte de Santander municipio de San José De Cúcuta</t>
  </si>
  <si>
    <t>75</t>
  </si>
  <si>
    <t>Apoyo a la atención integral de la población en condición de discapacidad en el departamento Norte de Santander en el municipio de San José De Cúcuta</t>
  </si>
  <si>
    <t>76</t>
  </si>
  <si>
    <t>Apoyo al restablecimiento de derechos y la reinserción social laboral y familiar al habitante de y en situación de calle en el departamento Norte de Santander en el municipio de San José De Cúcuta</t>
  </si>
  <si>
    <t>77</t>
  </si>
  <si>
    <t>Caracterización y atención de urgencias veterinarias de los seres sintientes que acompañan a los habitantes de calle como estrategia de fortalecimiento al programa en el departamento de Norte de Santander municipio de San José De Cúcuta</t>
  </si>
  <si>
    <t>78</t>
  </si>
  <si>
    <t>Fortalecimiento a la oferta social Institucional y Comunitaria para la Atención de la población vulnerable de San José De Cúcuta</t>
  </si>
  <si>
    <t>79</t>
  </si>
  <si>
    <t>Fortalecimiento de la promoción del derecho humano a la alimentación y de la inseguridad alimentaria de la población en condición de vulnerabilidad residentes en Norte de Santander en el municipio de San José De Cúcuta</t>
  </si>
  <si>
    <t>80</t>
  </si>
  <si>
    <t>Fortalecimiento a la gestión de trámites del subsidio Colombia Mayor para adultos mayores en el municipio de San José De Cúcuta</t>
  </si>
  <si>
    <t>81</t>
  </si>
  <si>
    <t>Servicio DE ACOMPAÑAMIENTO COMUNITARIO A LOS HOGARES EN SITUACIÓN DE POBREZA PARA LA ESTABILIZACIÓN SOCIECONÓMICO EN EL MUNICIPIO DE San José De Cúcuta</t>
  </si>
  <si>
    <t>82</t>
  </si>
  <si>
    <t>Servicio de apoyo para el acceso y permanencia a la educación superior en el municipio de San José De Cúcuta</t>
  </si>
  <si>
    <t>83</t>
  </si>
  <si>
    <t>Servicio de promoción a espacios de participación ciudadana juvenil en el municipio de San José De Cúcuta</t>
  </si>
  <si>
    <t>84</t>
  </si>
  <si>
    <t>Fortalecimiento de escenarios comunitarios protectores de derecho de la juventud en el municipio de San José De Cúcuta</t>
  </si>
  <si>
    <t>85</t>
  </si>
  <si>
    <t>Servicio de apoyo para la educación sobre el trabajo y el emprendimiento a la población juvenil del municipio de San José De Cúcuta</t>
  </si>
  <si>
    <t>86</t>
  </si>
  <si>
    <t>Fortalecimiento de capacidades técnicas y prácticas para la comunidad juvenil del municipio de San José De Cúcuta</t>
  </si>
  <si>
    <t>87</t>
  </si>
  <si>
    <t>Asistencia técnica en políticas públicas y fortalecimiento del tejido social a la población juvenil del municipio de San José De Cúcuta</t>
  </si>
  <si>
    <t>88</t>
  </si>
  <si>
    <t>Asistencia técnica y apoyo financiero para el fortalecimiento de la convivencia y la Seguridad Ciudadana en el municipio de San José De Cúcuta</t>
  </si>
  <si>
    <t>89</t>
  </si>
  <si>
    <t>Apoyo a las capacidades de las instituciones del sector seguridad en la protección y seguridad del territorio la lucha contra la criminalidad y la prevención del delito en el municipio de San José De Cúcuta</t>
  </si>
  <si>
    <t>90</t>
  </si>
  <si>
    <t>Diseño e implementación de campañas de prevención y educación ciudadana fomentando la cultura armónica de convivencia y seguridad ciudadana en el municipio de San José De Cúcuta</t>
  </si>
  <si>
    <t>91</t>
  </si>
  <si>
    <t>Adecuación Ampliación Remodelación Restauración yo Mantenimiento del cementerio central del municipio de San José De Cúcuta</t>
  </si>
  <si>
    <t>92</t>
  </si>
  <si>
    <t>Recuperación y adecuación de los espacios Públicos del municipio de San José De Cúcuta</t>
  </si>
  <si>
    <t>93</t>
  </si>
  <si>
    <t>Fortalecimiento del sistema penitenciario y carcelario en el marco de los derechos humanos en el municipio de San José De Cúcuta</t>
  </si>
  <si>
    <t>94</t>
  </si>
  <si>
    <t>Desarrollo de programas de atención y restablecimiento de derechos en el municipio de San José De Cúcuta</t>
  </si>
  <si>
    <t>95</t>
  </si>
  <si>
    <t>Construcción de un territorio de paz y promotor de derechos humanos del municipio de San José De Cúcuta</t>
  </si>
  <si>
    <t>96</t>
  </si>
  <si>
    <t>Protección y promoción de los derechos humanos la reconciliación y la verdad en el municipio de San José De Cúcuta</t>
  </si>
  <si>
    <t>97</t>
  </si>
  <si>
    <t>Implementación del Programa "Protección animal y protección de los seres sintientes" en el municipio de San José De Cúcuta</t>
  </si>
  <si>
    <t>98</t>
  </si>
  <si>
    <t>Construcción de un entorno más seguro pacífico y armonioso en el municipio de San José De Cúcuta</t>
  </si>
  <si>
    <t>99</t>
  </si>
  <si>
    <t>Servicio de asistencia técnica y fortalecimiento de las capacidades locales de los Organismos de Acción Comunal en el municipio de San José De Cúcuta</t>
  </si>
  <si>
    <t>100</t>
  </si>
  <si>
    <t>Consolidación de espacios y capacidades para la participación ciudadana, en el municipio de San José De Cúcuta</t>
  </si>
  <si>
    <t>101</t>
  </si>
  <si>
    <t>Fortalecimiento de la gestion educativa, normativa y logistica que promuevan los espacios de participacion ciudadana en el municipio de San José De Cúcuta</t>
  </si>
  <si>
    <t>102</t>
  </si>
  <si>
    <t>Asistencia técnica y apoyo para el fortalecimiento a las Juntas Administradoras Locales JAL del municipio de San José De Cúcuta</t>
  </si>
  <si>
    <t>103</t>
  </si>
  <si>
    <t>Servicio de acompañamiento de la Protección y Defensa de los Derechos Humanos y el Derecho Internacional Humanitario para Líderes Sociales y Veedores que presentan Amenazas en el municipio de San José De Cúcuta</t>
  </si>
  <si>
    <t>104</t>
  </si>
  <si>
    <t>Asistencia en Herramientas Tecnológicas para la Gestión y Conocimiento de la participación ciudadana del municipio de San José De Cúcuta</t>
  </si>
  <si>
    <t>105</t>
  </si>
  <si>
    <t>Apoyo a los procesos proyectos y prácticas artísticas y culturales que fomenten la identidad de región y la cultura de paz en el municipio de San José De Cúcuta</t>
  </si>
  <si>
    <t>106</t>
  </si>
  <si>
    <t>Fortalecimiento de los procesos de formación y fomento de las artes las culturas y los saberes para la construcción de la paz en la zona rural y urbana del municipio de San José De Cúcuta</t>
  </si>
  <si>
    <t>107</t>
  </si>
  <si>
    <t>Mejoramiento conservación mantenimiento protección y adecuación de la infraestructura cultural del municipio de San José De Cúcuta</t>
  </si>
  <si>
    <t>108</t>
  </si>
  <si>
    <t>Consolidación de la memoria para la protección divulgación y conservación del patrimonio e identidad cultural del Municipio de San José de Cúcuta</t>
  </si>
  <si>
    <t>109</t>
  </si>
  <si>
    <t>Fortalecimiento DE ACCIONES COMUNITARIAS CON ENFOQUE DE GÉNERO ORIENTADAS AL TEJIDO SOCIAL Y CONSTRUCCIÓN DE ENTORNOS PROTECTORES EN San José De Cúcuta</t>
  </si>
  <si>
    <t>Secretaría de Equidad, Género y Mujer</t>
  </si>
  <si>
    <t>110</t>
  </si>
  <si>
    <t>Implementación de acciones para la prevención y atención de Violencias de Género en el Municipio de San José De Cúcuta</t>
  </si>
  <si>
    <t>111</t>
  </si>
  <si>
    <t>Fortalecimiento del acceso a la justicia a mujeres en el municipio de San José De Cúcuta</t>
  </si>
  <si>
    <t>112</t>
  </si>
  <si>
    <t>Diseño DE ESTRATEGIAS PARA EL FORTALECIMIENTO DE PREVENCIÓN EN VIOLENCIAS BASADAS EN GÉNERO EN EL MUNICIPIO DE San José De Cúcuta</t>
  </si>
  <si>
    <t>113</t>
  </si>
  <si>
    <t>Fortalecimiento para la creación yo desarrollo de proyectos productivos y servicio de educación para el trabajo dirigido a las mujeres vulnerables del municipio San José De Cúcuta</t>
  </si>
  <si>
    <t>114</t>
  </si>
  <si>
    <t>Apoyo para la difusión y aplicación del enfoque de género en el ámbito social y empresarial del municipio de San José De Cúcuta</t>
  </si>
  <si>
    <t>115</t>
  </si>
  <si>
    <t>Mejoramiento de las capacidades institucionales de atención al ciudadano de la Alcaldía de San José De Cúcuta</t>
  </si>
  <si>
    <t>Secretaría General</t>
  </si>
  <si>
    <t>116</t>
  </si>
  <si>
    <t>Mejoramiento del desempeño en políticas MIPG priorizadas mediante documentos e insumos técnicos de análisis institucional en la alcaldía de San José De Cúcuta</t>
  </si>
  <si>
    <t>117</t>
  </si>
  <si>
    <t>Administración integral de la gestión documental en la alcaldía de San José De Cúcuta</t>
  </si>
  <si>
    <t>118</t>
  </si>
  <si>
    <t>Fortalecimiento del proceso de gestión de las PQRSDF y de los mecanismos de denuncia de posibles actos de corrupción en la Alcaldía de San José De Cúcuta</t>
  </si>
  <si>
    <t>119</t>
  </si>
  <si>
    <t>Desarrollo de competencias del personal en cultura de legalidad y transparencia y acceso a la información pública de la alcaldía de San José De Cúcuta</t>
  </si>
  <si>
    <t>120</t>
  </si>
  <si>
    <t>Fortalecimiento de competencias jurídicas técnicas y administrativas del talento humano de la Alcaldía de San José De Cúcuta</t>
  </si>
  <si>
    <t>121</t>
  </si>
  <si>
    <t>Modernización de los procesos de gestión del talento humano de la Alcaldía de San José De Cúcuta</t>
  </si>
  <si>
    <t>122</t>
  </si>
  <si>
    <t>Optimización de los servicios de atención al ciudadano en la alcaldía de San José De Cúcuta</t>
  </si>
  <si>
    <t>123</t>
  </si>
  <si>
    <t>Servicio de asistencia técnica para el fortalecimiento del tejido social y la construcción de escenarios comunitarios de protección de derechos de la población de acogida retornada y migrante en el municipio de San José de Cúcuta. San José De Cúcuta</t>
  </si>
  <si>
    <t>Oficina de Migración y Frontera</t>
  </si>
  <si>
    <t>124</t>
  </si>
  <si>
    <t>Fortalecimiento de las capacidades de los servidores públicos en derechos humanos y Derecho Internacional Humanitario para la gobernanza migratoria en el municipio de San José De Cúcuta</t>
  </si>
  <si>
    <t>125</t>
  </si>
  <si>
    <t>Incremento de la participación y capacidad de las comunidades para formular proyectos de cooperación para el desarrollo en el municipio de San José De Cúcuta</t>
  </si>
  <si>
    <t>126</t>
  </si>
  <si>
    <t>Fortalecimiento de la gobernanza política social y de innovación a través de la cooperación internacional en el municipio de San José De Cúcuta</t>
  </si>
  <si>
    <t>127</t>
  </si>
  <si>
    <t>Formulación e implementación del marco normativo de asuntos fronterizos en el municipio de San José De Cúcuta</t>
  </si>
  <si>
    <t>128</t>
  </si>
  <si>
    <t>Formulación e implementación de la Politica Publica migratoria en el Municipio de San José De Cúcuta</t>
  </si>
  <si>
    <t>129</t>
  </si>
  <si>
    <t>Formulación e implementacion de coordinación institucional y capacidades técnicas para la gestión de asuntos internacionales y migratorios en San José De Cúcuta</t>
  </si>
  <si>
    <t>130</t>
  </si>
  <si>
    <t>Mejoramiento del acceso a servicios básicos para la reducción de la pobreza en población migrante retornada y de acogida residente en San José De Cúcuta</t>
  </si>
  <si>
    <t>131</t>
  </si>
  <si>
    <t>Servicio de apoyo para el desarrollo de capacidades en economía circular y sostenibilidad a través de la educación informal en emprendimiento la simplificación de trámites y la promoción de la formalización con el objetivo de mejorar la competitividad empresarial. San José De Cúcuta</t>
  </si>
  <si>
    <t>132</t>
  </si>
  <si>
    <t>Construcción optimización mejoramiento yo mantenimiento de los sistemas de acueducto para el área urbana y área rural del Municipio de San José De Cúcuta</t>
  </si>
  <si>
    <t>Secretaría de Infraestructura</t>
  </si>
  <si>
    <t>133</t>
  </si>
  <si>
    <t>Construcción optimización mejoramiento yo mantenimiento de los sistemas de alcantarillado sanitario yo pluvial en el área urbana y área rural del Municipio de San José De Cúcuta</t>
  </si>
  <si>
    <t>134</t>
  </si>
  <si>
    <t>Construcción mejoramiento rehabilitación y mantenimiento de la malla vial urbana municipio de Cúcuta</t>
  </si>
  <si>
    <t>135</t>
  </si>
  <si>
    <t>Rehabilitación mejoramiento construcción yo inventario y caracterización de la infraestructura vial vehicular no vehicular y de otros transportes alternativos en el área urbana en el municipio San José De Cúcuta</t>
  </si>
  <si>
    <t>136</t>
  </si>
  <si>
    <t>Construcción mantenimiento y mejoramiento de la infraestructura vial en la zona rural del municipio de San José De Cúcuta</t>
  </si>
  <si>
    <t>137</t>
  </si>
  <si>
    <t>Servicio de seguimiento ambiental a obras de infraestructura en el municipio de San José De Cúcuta</t>
  </si>
  <si>
    <t>138</t>
  </si>
  <si>
    <t>Fortalecimiento del ecosistema emprendedor de Cúcuta mediante el fomento de apoyo financiero a la producción local la innovación tecnológica y la transferencia de metodologías de aumento de productividad San José De Cúcuta</t>
  </si>
  <si>
    <t>139</t>
  </si>
  <si>
    <t>Servicio de gestión para emprendimientos solidarios en el municipio de San José De Cúcuta</t>
  </si>
  <si>
    <t>140</t>
  </si>
  <si>
    <t>Adecuación del espacio público en el municipio de San José De Cúcuta</t>
  </si>
  <si>
    <t>141</t>
  </si>
  <si>
    <t>Consolidación del sector turístico a través de la estrategia Cúcuta Ciudad Destino en el municipio de San José De Cúcuta</t>
  </si>
  <si>
    <t>142</t>
  </si>
  <si>
    <t>Apoyo a los procesos de comercialización de las cadenas productivas agrícolas, pecuarias, forestales, pesqueras y acuícolas de los productores del municipio San José De Cúcuta</t>
  </si>
  <si>
    <t>143</t>
  </si>
  <si>
    <t>Servicio de formación acompañamiento técnico y financiero para fortalecer los encadenamientos productivos y la generación de estrategias que eleven la competitividad empresarial del municipio de San José De Cúcuta</t>
  </si>
  <si>
    <t>144</t>
  </si>
  <si>
    <t>Servicio de gestión para la generación de empleo fortalecimiento de las redes de empleabilidad estrategias yo eventos que fortalezcan el mercado laboral en el municipio de San José De Cúcuta</t>
  </si>
  <si>
    <t>145</t>
  </si>
  <si>
    <t>Asistencia técnica para el fortalecimiento y consolidación de negocios verdes en el municipio de San José De Cúcuta</t>
  </si>
  <si>
    <t>146</t>
  </si>
  <si>
    <t>Servicio de educación informal en materia de gestión ambiental y conservación del medio ambiente en el municipio de San José De Cúcuta</t>
  </si>
  <si>
    <t>Secretaría de Ambiente y Sostenibilidad</t>
  </si>
  <si>
    <t>147</t>
  </si>
  <si>
    <t>Formulación e implementación de políticas públicas para la gestión ambiental sostenible y cambio climático en el municipio de San José De Cúcuta</t>
  </si>
  <si>
    <t>148</t>
  </si>
  <si>
    <t>Servicio de asistencia técnica para la elaboración del manual de silvicultura urbana como documento de lineamiento técnico para la conservación de la biodiversidad y sus servicios eco sistémicos en el municipio de San José De Cúcuta</t>
  </si>
  <si>
    <t>149</t>
  </si>
  <si>
    <t>Implementación de acciones para el fortalecimiento de las áreas estratégicas de importancia ambiental para la protección del recurso hídrico y otros ecosistemas protectores de la biodiversidad y del agua para el municipio de San José De Cúcuta</t>
  </si>
  <si>
    <t>150</t>
  </si>
  <si>
    <t>Servicio de asistencia técnica en planificación y gestión ambiental para apoyar el desarrollo sostenible del municipio de San José De Cúcuta</t>
  </si>
  <si>
    <t>151</t>
  </si>
  <si>
    <t>Implementación de jornadas de sensibilización ambiental cátedra del agua en el municipio de San José De Cúcuta</t>
  </si>
  <si>
    <t>152</t>
  </si>
  <si>
    <t>Servicio de mantenimiento integral de zonas verdes en el espacio público en el marco del programa de la conservación de la biodiversidad del municipio de San José De Cúcuta</t>
  </si>
  <si>
    <t>153</t>
  </si>
  <si>
    <t>Servicio de educación informal en gestión del cambio climático para un desarrollo bajo en carbono y resiliente al clima en el municipio de San José De Cúcuta</t>
  </si>
  <si>
    <t>154</t>
  </si>
  <si>
    <t>Apoyo para la creación de iniciativas de participación ciudadana de las mujeres en el municipio de San José De Cúcuta</t>
  </si>
  <si>
    <t>155</t>
  </si>
  <si>
    <t>Fortalecimiento DE LAS CAPACIDADES PARA EL RECONOCIMIENTO Y EXIGIBILIAD DE LOS DERECHOS HUMANOS DE LA POBLACIÓN OSIGD EN EL MUNICIPIO DE San José De Cúcuta</t>
  </si>
  <si>
    <t>156</t>
  </si>
  <si>
    <t>Formulación e implementación de la politica publica LGTBI en el Municipio de San José De Cúcuta</t>
  </si>
  <si>
    <t>157</t>
  </si>
  <si>
    <t>Fortalecimiento de los medios de vida de las víctimas del conflicto armado y los firmantes del acuerdo de paz en el municipio de San José De Cúcuta</t>
  </si>
  <si>
    <t>158</t>
  </si>
  <si>
    <t>Desarrollo de estrategias para la articulación de oferta social para víctimas del conflicto armado y NNAJ de las Barras Populares Organizadas del Municipio de San José De Cúcuta</t>
  </si>
  <si>
    <t>159</t>
  </si>
  <si>
    <t>Desarrollo de la estrategia “Festival en Paz”: arte cultura y pedagogía en la construcción de memoria histórica y garantías de no repetición en el municipio de San José De Cúcuta</t>
  </si>
  <si>
    <t>160</t>
  </si>
  <si>
    <t>Implementación de medidas de satisfacción para avanzar en la reparación de las víctimas del conflicto armado en el municipio de San José De Cúcuta</t>
  </si>
  <si>
    <t>161</t>
  </si>
  <si>
    <t>Fortalecimiento de la orientación atención y rehabilitación psicosocial a Víctimas del Conflicto Armado en el municipio de San José De Cúcuta</t>
  </si>
  <si>
    <t>162</t>
  </si>
  <si>
    <t>Asistencia y atención humanitaria inmediata a la población declarante de hechos victimizantes del conflicto armado en el municipio de San José De Cúcuta</t>
  </si>
  <si>
    <t>163</t>
  </si>
  <si>
    <t>Desarrollo de acciones de promoción de convivencia como garantía de prevención protección y garantías de no repetición de hechos victimizantes en el municipio de San José De Cúcuta</t>
  </si>
  <si>
    <t>164</t>
  </si>
  <si>
    <t>Análisis territorial y socioeconómico para la planificación agropecuaria y el ordenamiento productivo rural en el marco del Acuerdo de Paz en el municipio de San José De Cúcuta</t>
  </si>
  <si>
    <t>165</t>
  </si>
  <si>
    <t>Prevención de violencias y construcción de paz mediante estrategias comunitarias con colectivos barristas en San José de Cúcuta San José De Cúcuta</t>
  </si>
  <si>
    <t>166</t>
  </si>
  <si>
    <t>Fortalecimiento de las garantías de participación a las víctimas del conflicto armado en el municipio de San José De Cúcuta</t>
  </si>
  <si>
    <t>167</t>
  </si>
  <si>
    <t>Fortalecimiento de la Secretaría de Hacienda del Municipio San José De Cúcuta</t>
  </si>
  <si>
    <t>Secretaría de Hacienda</t>
  </si>
  <si>
    <t>168</t>
  </si>
  <si>
    <t>Actualización Fortalecimiento a los procesos de gestión catastral multipropósito (actualización conservación y difusión) desarrollados por la Subsecretaríade Gestión Catastral del municipio de San José De Cúcuta San José De Cúcuta</t>
  </si>
  <si>
    <t>169</t>
  </si>
  <si>
    <t>Implementación de proyectos de aprovisionamiento con soluciones alternativas que permitan acceder al agua potable en zonas rurales del municipio de San José De Cúcuta</t>
  </si>
  <si>
    <t>170</t>
  </si>
  <si>
    <t>Mejoramiento de los servicios de acueducto, alcantarillado y fortalecimiento organizacional de los sistemas comunitarios de agua en el municipio de San José De Cúcuta</t>
  </si>
  <si>
    <t>171</t>
  </si>
  <si>
    <t>Fortalecimiento a los esquemas prestadores del suministro de agua para consumo humano y focalización de los subsidios de acueducto y alcantarillado en el municipio de San José de Cúcuta</t>
  </si>
  <si>
    <t>172</t>
  </si>
  <si>
    <t>Actualización de la Estratificación Socioeconómica en el municipio de San José De Cúcuta</t>
  </si>
  <si>
    <t>173</t>
  </si>
  <si>
    <t>Subsidio al consumo del servicio público de acueducto en el municipio de San José De Cúcuta</t>
  </si>
  <si>
    <t>174</t>
  </si>
  <si>
    <t>Subsidio al consumo del servicio público de alcantarillado en el municipio de San José De Cúcuta</t>
  </si>
  <si>
    <t>175</t>
  </si>
  <si>
    <t>Subsidio al consumo del servicio público de aseo en el municipio de San José De Cúcuta</t>
  </si>
  <si>
    <t>176</t>
  </si>
  <si>
    <t>Administración operación mantenimiento reposición y expansión del sistema de alumbrado público en el municipio de San José De Cúcuta</t>
  </si>
  <si>
    <t>177</t>
  </si>
  <si>
    <t>Prestación del servicio público de Aseo y sus actividades complementarias de conformidad con los lineamientos establecidos en el PGIRS y las normas del sector en el municipio de San José De Cúcuta</t>
  </si>
  <si>
    <t>178</t>
  </si>
  <si>
    <t>Elaboración de documentos requeridos para la regularización y legalización de los asentamientos humanos del municipio de San José De Cúcuta</t>
  </si>
  <si>
    <t>179</t>
  </si>
  <si>
    <t>Revisión excepcional de norma urbanística del Plan de Ordenamiento Territorial y estructuración y desarrollo del PEMP (plan especial de manejo y protección) y elaboración de estudios técnicos necesarios para la implementación del POT y sus programas de ejecución en el municipio de San José De Cúcuta</t>
  </si>
  <si>
    <t>180</t>
  </si>
  <si>
    <t>Fortalecimiento de la política de gestión de la información estadística en la alcaldía de San José De Cúcuta</t>
  </si>
  <si>
    <t>181</t>
  </si>
  <si>
    <t>Fortalecimiento de la gestión institucional para la gobernabilidad eficiente del municipio de San José De Cúcuta</t>
  </si>
  <si>
    <t>182</t>
  </si>
  <si>
    <t>Implementación de la estrategia CERSS en el Municipio de San José De Cúcuta</t>
  </si>
  <si>
    <t>183</t>
  </si>
  <si>
    <t>Fortalecimiento y promoción de los espacios de participación ciudadana y transparencia en la Planificación Territorial con el CTP y en la garantía de derechos de los NNAJ en el municipio de San José De Cúcuta</t>
  </si>
  <si>
    <t>184</t>
  </si>
  <si>
    <t>Fortalecimiento de las capacidades de gestión y direccionamiento estratégico a través de una planeación eficaz y orientada a resultados en la alcaldía de San José De Cúcuta</t>
  </si>
  <si>
    <t>185</t>
  </si>
  <si>
    <t>Servicio de registro y actualización en la base de datos de la caracterización socioeconómica metodología SISBEN IV en su fase II - demanda; como suministro de información al Sistema de Identificación de potenciales beneficiarios de programas sociales del municipio San José De Cúcuta</t>
  </si>
  <si>
    <t>186</t>
  </si>
  <si>
    <t>Dotación DOTACIÓN EN LOS PUNTOS DE ATENCIÓN DESCENTRALIZADA PARA LA PRESTACIÓN DEL SERVICIO DE REGISTRO Y ACTUALIZACIÓN DE LA BASE DE DATOS DE CARACTERIZACIÓN SOCIOECONÓMICA SISBÉN IV (SISTEMA DE IDENTIFICACIÓN DE POTENCIALES BENEFICIARIOS DE PROGRAMAS SOCIALES) EN EL MUNICIPIO DE SAN JOSÉ DE CÚCUTA Cúcuta</t>
  </si>
  <si>
    <t>187</t>
  </si>
  <si>
    <t>Desarrollo del Conocimiento del Riesgo de Desastres para la planeación del desarrollo territorial en el Municipio de San José De Cúcuta</t>
  </si>
  <si>
    <t>Secretaría Gestión de Riesgo de Desastres</t>
  </si>
  <si>
    <t>188</t>
  </si>
  <si>
    <t>Desarrollo de acciones para la reducción de los escenarios de riesgo de desastres identificados en el municipio de San José De Cúcuta</t>
  </si>
  <si>
    <t>189</t>
  </si>
  <si>
    <t>Desarrollo de acciones para la adaptabilidad y reducción de los escenarios de riesgo de desastre identificados en el municipio de San José De Cúcuta</t>
  </si>
  <si>
    <t>190</t>
  </si>
  <si>
    <t>Asistencia Manejo y Respuesta a Emergencias y Desastres en el Municipio de San José De Cúcuta</t>
  </si>
  <si>
    <t>191</t>
  </si>
  <si>
    <t>Inventario de parques en el Municipio de San José De Cúcuta</t>
  </si>
  <si>
    <t>192</t>
  </si>
  <si>
    <t>Mejoramiento de las condiciones de convivencia y seguridad ciudadana con un sistema de videovigilancia y optimización de los procesos de inteligencia e investigación judicial en el municipio de San José de Cúcuta</t>
  </si>
  <si>
    <t>193</t>
  </si>
  <si>
    <t>Servicio de asistencia técnica para el fortalecimiento del tejido social y la construcción de escenarios comunitarios de protección de derechos de la población de acogida, retornada y migrante en el municipio de San José De Cúcuta</t>
  </si>
  <si>
    <t>194</t>
  </si>
  <si>
    <t>Fortalecimiento de las capacidades de los servidores públicos en derechos humanos y Derecho Internacional Humanitario para la gobernanza migratoria en el municipio de San José De Cúcuta, Norte de Santander</t>
  </si>
  <si>
    <t>195</t>
  </si>
  <si>
    <t>Fortalecimiento de la participación y capacidad de las comunidades para formular proyectos de cooperación para el desarrollo en el municipio de San José De Cúcuta, Norte de Santander</t>
  </si>
  <si>
    <t>196</t>
  </si>
  <si>
    <t>Desarrollo de capacidades para el aprovechamiento de la oferta de cooperación de CTeI con organismos y entidades internacionales para implementar estrategias de atención a poblaciones y procesos migratorios el municipio de San José De Cúcuta</t>
  </si>
  <si>
    <t>197</t>
  </si>
  <si>
    <t>Mejoramiento de las condiciones de habitabilidad de la población beneficiada en la zona urbana del municipio de Cúcuta</t>
  </si>
  <si>
    <t>198</t>
  </si>
  <si>
    <t>Fortalecimiento a la prestación de los servicios de acueducto alcantarillado y apoyo a la gestión organizacional de los abastos de agua en el municipio de San José De Cúcuta</t>
  </si>
  <si>
    <t>199</t>
  </si>
  <si>
    <t>Implementación de acciones metodológicas, técnicas y pedagógicas para la intervención en materia de derechos e integración de la población migrante asentada en el municipio de San José De Cúcuta</t>
  </si>
  <si>
    <t>200</t>
  </si>
  <si>
    <t>Aplicación de los lineamientos y conocimientos técnicos y normativos sobre gestión e implementación de la Política Publica migratoria en el Municipio de San José De Cúcuta</t>
  </si>
  <si>
    <t>201</t>
  </si>
  <si>
    <t>Fortalecimiento de la integración socioeconómica de la población migrante venezolana, colombiana retornada y de comunidad de acogida residente en San José De Cúcuta</t>
  </si>
  <si>
    <t>202</t>
  </si>
  <si>
    <t>Adecuación y mejoramiento de las diferentes sedes de la administración municipal para fortalecer las capacidades institucionales para la resolución de conflictos el acceso a la justicia y la convivencia ciudadana en el municipio de San José De Cúcuta</t>
  </si>
  <si>
    <t>203</t>
  </si>
  <si>
    <t>Protección de la Población en Riesgo del municipio de San José De Cúcuta</t>
  </si>
  <si>
    <t>204</t>
  </si>
  <si>
    <t>Fortalecimiento a la atención integral en la promoción protección divulgación y atención de los derechos de los niños niñas y adolescentes de Norte de Santander en el municipio de San José De Cúcuta</t>
  </si>
  <si>
    <t>205</t>
  </si>
  <si>
    <t>Mantenimiento y adecuación de la infraestructura física del Club del Adulto Mayor del municipio de San José De Cúcuta</t>
  </si>
  <si>
    <t>206</t>
  </si>
  <si>
    <t>Fortalecimiento a las capacidades emprendedoras de personas con discapacidad (PCD) y sus cuidadores a través de procesos de formación y acompañamiento con el fin de promover la creación y consolidación de unidades productivas que les permitan generar ingresos sostenibles y mejorar su calidad de vida en el departamento Norte de Santander en el municipio de San José De Cúcuta</t>
  </si>
  <si>
    <t>207</t>
  </si>
  <si>
    <t>208</t>
  </si>
  <si>
    <t>209</t>
  </si>
  <si>
    <t>Asistencia y acompañamiento a empresas en sus procesos de internacionalización, consolidación, expansión e impulso a la exportación en el municipio de San José De Cúcuta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</si>
</sst>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b/>
      <sz val="10.0"/>
      <color theme="1"/>
      <name val="Calibri"/>
    </font>
    <font/>
    <font>
      <sz val="12.0"/>
      <color theme="1"/>
      <name val="Calibri"/>
    </font>
    <font>
      <sz val="12.0"/>
      <color rgb="FF000000"/>
      <name val="Calibri"/>
    </font>
    <font>
      <color theme="1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sz val="11.0"/>
      <color theme="1"/>
      <name val="Calibri"/>
    </font>
    <font>
      <sz val="10.0"/>
      <color theme="1"/>
      <name val="Calibri"/>
    </font>
    <font>
      <sz val="10.0"/>
      <color rgb="FF071924"/>
      <name val="Calibri"/>
    </font>
    <font>
      <b/>
      <color theme="1"/>
      <name val="Calibri"/>
    </font>
    <font>
      <b/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  <font>
      <b/>
      <color rgb="FF000000"/>
      <name val="Calibri"/>
    </font>
    <font>
      <b/>
      <sz val="11.0"/>
      <color rgb="FF000000"/>
      <name val="Calibri"/>
    </font>
    <font>
      <color rgb="FF000000"/>
      <name val="Calibri"/>
    </font>
    <font>
      <sz val="11.0"/>
      <color rgb="FF000000"/>
      <name val="Calibri"/>
    </font>
    <font>
      <sz val="9.0"/>
      <color rgb="FF000000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AD3D9"/>
        <bgColor rgb="FF9AD3D9"/>
      </patternFill>
    </fill>
    <fill>
      <patternFill patternType="solid">
        <fgColor rgb="FFA8D08D"/>
        <bgColor rgb="FFA8D08D"/>
      </patternFill>
    </fill>
    <fill>
      <patternFill patternType="solid">
        <fgColor rgb="FFECECEC"/>
        <bgColor rgb="FFECECEC"/>
      </patternFill>
    </fill>
    <fill>
      <patternFill patternType="solid">
        <fgColor rgb="FFFFE599"/>
        <bgColor rgb="FFFFE599"/>
      </patternFill>
    </fill>
    <fill>
      <patternFill patternType="solid">
        <fgColor rgb="FFF8F5F5"/>
        <bgColor rgb="FFF8F5F5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93C47D"/>
        <bgColor rgb="FF93C47D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3F3F3"/>
        <bgColor rgb="FFF3F3F3"/>
      </patternFill>
    </fill>
    <fill>
      <patternFill patternType="solid">
        <fgColor rgb="FFC5E0B3"/>
        <bgColor rgb="FFC5E0B3"/>
      </patternFill>
    </fill>
    <fill>
      <patternFill patternType="solid">
        <fgColor rgb="FF6AA84F"/>
        <bgColor rgb="FF6AA84F"/>
      </patternFill>
    </fill>
  </fills>
  <borders count="17">
    <border/>
    <border>
      <left style="thin">
        <color rgb="FF000000"/>
      </left>
      <top style="thin">
        <color rgb="FF000000"/>
      </top>
    </border>
    <border>
      <right/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/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horizontal="center" shrinkToFit="0" vertical="center" wrapText="1"/>
    </xf>
    <xf borderId="1" fillId="2" fontId="1" numFmtId="49" xfId="0" applyAlignment="1" applyBorder="1" applyFont="1" applyNumberFormat="1">
      <alignment horizontal="center" shrinkToFit="0" vertical="center" wrapText="1"/>
    </xf>
    <xf borderId="2" fillId="0" fontId="2" numFmtId="0" xfId="0" applyBorder="1" applyFont="1"/>
    <xf borderId="3" fillId="2" fontId="3" numFmtId="49" xfId="0" applyAlignment="1" applyBorder="1" applyFont="1" applyNumberForma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3" fillId="0" fontId="4" numFmtId="10" xfId="0" applyAlignment="1" applyBorder="1" applyFont="1" applyNumberFormat="1">
      <alignment horizontal="center" shrinkToFit="0" vertical="center" wrapText="1"/>
    </xf>
    <xf borderId="0" fillId="0" fontId="5" numFmtId="49" xfId="0" applyAlignment="1" applyFont="1" applyNumberForma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1" fillId="2" fontId="3" numFmtId="49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3" fontId="4" numFmtId="10" xfId="0" applyAlignment="1" applyBorder="1" applyFill="1" applyFont="1" applyNumberFormat="1">
      <alignment horizontal="center" shrinkToFit="0" vertical="center" wrapText="1"/>
    </xf>
    <xf borderId="10" fillId="3" fontId="3" numFmtId="49" xfId="0" applyAlignment="1" applyBorder="1" applyFont="1" applyNumberForma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3" fillId="2" fontId="3" numFmtId="49" xfId="0" applyAlignment="1" applyBorder="1" applyFont="1" applyNumberFormat="1">
      <alignment horizontal="center" readingOrder="0" shrinkToFit="0" vertical="center" wrapText="1"/>
    </xf>
    <xf borderId="0" fillId="2" fontId="1" numFmtId="49" xfId="0" applyAlignment="1" applyFont="1" applyNumberFormat="1">
      <alignment horizontal="center" readingOrder="0" shrinkToFit="0" vertical="center" wrapText="1"/>
    </xf>
    <xf borderId="16" fillId="4" fontId="1" numFmtId="49" xfId="0" applyAlignment="1" applyBorder="1" applyFill="1" applyFont="1" applyNumberFormat="1">
      <alignment horizontal="center" shrinkToFit="0" vertical="center" wrapText="1"/>
    </xf>
    <xf borderId="16" fillId="5" fontId="1" numFmtId="49" xfId="0" applyAlignment="1" applyBorder="1" applyFill="1" applyFont="1" applyNumberFormat="1">
      <alignment horizontal="center" shrinkToFit="0" vertical="center" wrapText="1"/>
    </xf>
    <xf borderId="16" fillId="6" fontId="1" numFmtId="49" xfId="0" applyAlignment="1" applyBorder="1" applyFill="1" applyFont="1" applyNumberFormat="1">
      <alignment horizontal="center" shrinkToFit="0" vertical="center" wrapText="1"/>
    </xf>
    <xf borderId="16" fillId="7" fontId="6" numFmtId="10" xfId="0" applyAlignment="1" applyBorder="1" applyFill="1" applyFont="1" applyNumberFormat="1">
      <alignment horizontal="center" shrinkToFit="0" vertical="center" wrapText="1"/>
    </xf>
    <xf borderId="0" fillId="0" fontId="7" numFmtId="49" xfId="0" applyAlignment="1" applyFont="1" applyNumberFormat="1">
      <alignment horizontal="center" shrinkToFit="0" vertical="center" wrapText="1"/>
    </xf>
    <xf borderId="16" fillId="0" fontId="7" numFmtId="49" xfId="0" applyAlignment="1" applyBorder="1" applyFont="1" applyNumberFormat="1">
      <alignment horizontal="center" shrinkToFit="0" vertical="center" wrapText="1"/>
    </xf>
    <xf borderId="16" fillId="0" fontId="7" numFmtId="49" xfId="0" applyAlignment="1" applyBorder="1" applyFont="1" applyNumberFormat="1">
      <alignment horizontal="center" readingOrder="0" shrinkToFit="0" vertical="center" wrapText="1"/>
    </xf>
    <xf borderId="16" fillId="0" fontId="7" numFmtId="4" xfId="0" applyAlignment="1" applyBorder="1" applyFont="1" applyNumberFormat="1">
      <alignment horizontal="center" shrinkToFit="0" vertical="center" wrapText="1"/>
    </xf>
    <xf borderId="16" fillId="0" fontId="7" numFmtId="4" xfId="0" applyAlignment="1" applyBorder="1" applyFont="1" applyNumberFormat="1">
      <alignment horizontal="center" readingOrder="0" shrinkToFit="0" vertical="center" wrapText="1"/>
    </xf>
    <xf borderId="16" fillId="0" fontId="7" numFmtId="10" xfId="0" applyAlignment="1" applyBorder="1" applyFont="1" applyNumberFormat="1">
      <alignment horizontal="center" shrinkToFit="0" vertical="center" wrapText="1"/>
    </xf>
    <xf borderId="16" fillId="0" fontId="8" numFmtId="49" xfId="0" applyAlignment="1" applyBorder="1" applyFont="1" applyNumberFormat="1">
      <alignment horizontal="center" readingOrder="0" shrinkToFit="0" vertical="center" wrapText="1"/>
    </xf>
    <xf borderId="16" fillId="8" fontId="7" numFmtId="4" xfId="0" applyAlignment="1" applyBorder="1" applyFill="1" applyFont="1" applyNumberFormat="1">
      <alignment horizontal="center" readingOrder="0" shrinkToFit="0" vertical="center" wrapText="1"/>
    </xf>
    <xf borderId="16" fillId="8" fontId="7" numFmtId="4" xfId="0" applyAlignment="1" applyBorder="1" applyFont="1" applyNumberFormat="1">
      <alignment horizontal="center" shrinkToFit="0" vertical="center" wrapText="1"/>
    </xf>
    <xf borderId="16" fillId="8" fontId="7" numFmtId="10" xfId="0" applyAlignment="1" applyBorder="1" applyFont="1" applyNumberFormat="1">
      <alignment horizontal="center" shrinkToFit="0" vertical="center" wrapText="1"/>
    </xf>
    <xf borderId="16" fillId="0" fontId="9" numFmtId="49" xfId="0" applyAlignment="1" applyBorder="1" applyFont="1" applyNumberFormat="1">
      <alignment horizontal="center" readingOrder="0" shrinkToFit="0" vertical="center" wrapText="1"/>
    </xf>
    <xf borderId="16" fillId="0" fontId="10" numFmtId="49" xfId="0" applyAlignment="1" applyBorder="1" applyFont="1" applyNumberFormat="1">
      <alignment horizontal="center" readingOrder="0" shrinkToFit="0" vertical="center" wrapText="1"/>
    </xf>
    <xf borderId="16" fillId="3" fontId="9" numFmtId="49" xfId="0" applyAlignment="1" applyBorder="1" applyFont="1" applyNumberFormat="1">
      <alignment horizontal="center" readingOrder="0" shrinkToFit="0" vertical="center" wrapText="1"/>
    </xf>
    <xf borderId="16" fillId="0" fontId="5" numFmtId="49" xfId="0" applyAlignment="1" applyBorder="1" applyFont="1" applyNumberFormat="1">
      <alignment horizontal="center" readingOrder="0" shrinkToFit="0" vertical="center" wrapText="1"/>
    </xf>
    <xf borderId="0" fillId="9" fontId="7" numFmtId="49" xfId="0" applyAlignment="1" applyFill="1" applyFont="1" applyNumberFormat="1">
      <alignment horizontal="center" shrinkToFit="0" vertical="center" wrapText="1"/>
    </xf>
    <xf borderId="16" fillId="9" fontId="7" numFmtId="49" xfId="0" applyAlignment="1" applyBorder="1" applyFont="1" applyNumberFormat="1">
      <alignment horizontal="center" shrinkToFit="0" vertical="center" wrapText="1"/>
    </xf>
    <xf borderId="16" fillId="9" fontId="5" numFmtId="49" xfId="0" applyAlignment="1" applyBorder="1" applyFont="1" applyNumberFormat="1">
      <alignment horizontal="center" readingOrder="0" shrinkToFit="0" vertical="center" wrapText="1"/>
    </xf>
    <xf borderId="16" fillId="9" fontId="7" numFmtId="4" xfId="0" applyAlignment="1" applyBorder="1" applyFont="1" applyNumberFormat="1">
      <alignment horizontal="center" shrinkToFit="0" vertical="center" wrapText="1"/>
    </xf>
    <xf borderId="16" fillId="9" fontId="7" numFmtId="4" xfId="0" applyAlignment="1" applyBorder="1" applyFont="1" applyNumberFormat="1">
      <alignment horizontal="center" readingOrder="0" shrinkToFit="0" vertical="center" wrapText="1"/>
    </xf>
    <xf borderId="16" fillId="9" fontId="7" numFmtId="10" xfId="0" applyAlignment="1" applyBorder="1" applyFont="1" applyNumberFormat="1">
      <alignment horizontal="center" shrinkToFit="0" vertical="center" wrapText="1"/>
    </xf>
    <xf borderId="0" fillId="9" fontId="5" numFmtId="49" xfId="0" applyAlignment="1" applyFont="1" applyNumberFormat="1">
      <alignment horizontal="center" shrinkToFit="0" vertical="center" wrapText="1"/>
    </xf>
    <xf borderId="0" fillId="2" fontId="7" numFmtId="49" xfId="0" applyAlignment="1" applyFont="1" applyNumberFormat="1">
      <alignment horizontal="center" shrinkToFit="0" vertical="center" wrapText="1"/>
    </xf>
    <xf borderId="16" fillId="2" fontId="7" numFmtId="49" xfId="0" applyAlignment="1" applyBorder="1" applyFont="1" applyNumberFormat="1">
      <alignment horizontal="center" shrinkToFit="0" vertical="center" wrapText="1"/>
    </xf>
    <xf borderId="16" fillId="2" fontId="5" numFmtId="49" xfId="0" applyAlignment="1" applyBorder="1" applyFont="1" applyNumberFormat="1">
      <alignment horizontal="center" readingOrder="0" shrinkToFit="0" vertical="center" wrapText="1"/>
    </xf>
    <xf borderId="16" fillId="2" fontId="7" numFmtId="4" xfId="0" applyAlignment="1" applyBorder="1" applyFont="1" applyNumberFormat="1">
      <alignment horizontal="center" shrinkToFit="0" vertical="center" wrapText="1"/>
    </xf>
    <xf borderId="16" fillId="2" fontId="7" numFmtId="4" xfId="0" applyAlignment="1" applyBorder="1" applyFont="1" applyNumberFormat="1">
      <alignment horizontal="center" readingOrder="0" shrinkToFit="0" vertical="center" wrapText="1"/>
    </xf>
    <xf borderId="16" fillId="2" fontId="7" numFmtId="10" xfId="0" applyAlignment="1" applyBorder="1" applyFont="1" applyNumberFormat="1">
      <alignment horizontal="center" shrinkToFit="0" vertical="center" wrapText="1"/>
    </xf>
    <xf borderId="0" fillId="2" fontId="5" numFmtId="49" xfId="0" applyAlignment="1" applyFont="1" applyNumberFormat="1">
      <alignment horizontal="center" shrinkToFit="0" vertical="center" wrapText="1"/>
    </xf>
    <xf borderId="0" fillId="0" fontId="8" numFmtId="49" xfId="0" applyAlignment="1" applyFont="1" applyNumberFormat="1">
      <alignment horizontal="center" shrinkToFit="0" vertical="center" wrapText="1"/>
    </xf>
    <xf borderId="0" fillId="0" fontId="8" numFmtId="10" xfId="0" applyAlignment="1" applyFont="1" applyNumberFormat="1">
      <alignment horizontal="center" shrinkToFit="0" vertical="center" wrapText="1"/>
    </xf>
    <xf borderId="16" fillId="10" fontId="11" numFmtId="49" xfId="0" applyAlignment="1" applyBorder="1" applyFill="1" applyFont="1" applyNumberFormat="1">
      <alignment horizontal="center" readingOrder="0" shrinkToFit="0" vertical="center" wrapText="1"/>
    </xf>
    <xf borderId="16" fillId="10" fontId="12" numFmtId="4" xfId="0" applyAlignment="1" applyBorder="1" applyFont="1" applyNumberFormat="1">
      <alignment horizontal="center" shrinkToFit="0" vertical="center" wrapText="1"/>
    </xf>
    <xf borderId="16" fillId="11" fontId="11" numFmtId="49" xfId="0" applyAlignment="1" applyBorder="1" applyFill="1" applyFont="1" applyNumberFormat="1">
      <alignment horizontal="center" readingOrder="0" shrinkToFit="0" vertical="center" wrapText="1"/>
    </xf>
    <xf borderId="16" fillId="11" fontId="12" numFmtId="4" xfId="0" applyAlignment="1" applyBorder="1" applyFont="1" applyNumberFormat="1">
      <alignment horizontal="center" shrinkToFit="0" vertical="center" wrapText="1"/>
    </xf>
    <xf borderId="0" fillId="0" fontId="8" numFmtId="4" xfId="0" applyAlignment="1" applyFont="1" applyNumberFormat="1">
      <alignment horizontal="center" shrinkToFit="0" vertical="center" wrapText="1"/>
    </xf>
    <xf borderId="0" fillId="0" fontId="8" numFmtId="4" xfId="0" applyAlignment="1" applyFont="1" applyNumberFormat="1">
      <alignment horizontal="center" readingOrder="0" shrinkToFit="0" vertical="center" wrapText="1"/>
    </xf>
    <xf borderId="0" fillId="0" fontId="8" numFmtId="49" xfId="0" applyAlignment="1" applyFont="1" applyNumberFormat="1">
      <alignment horizontal="center" readingOrder="0" shrinkToFit="0" vertical="center" wrapText="1"/>
    </xf>
    <xf borderId="16" fillId="12" fontId="13" numFmtId="49" xfId="0" applyAlignment="1" applyBorder="1" applyFill="1" applyFont="1" applyNumberFormat="1">
      <alignment horizontal="center" readingOrder="0" shrinkToFit="0" vertical="center" wrapText="1"/>
    </xf>
    <xf borderId="16" fillId="13" fontId="13" numFmtId="49" xfId="0" applyAlignment="1" applyBorder="1" applyFill="1" applyFont="1" applyNumberFormat="1">
      <alignment horizontal="center" readingOrder="0" shrinkToFit="0" vertical="center" wrapText="1"/>
    </xf>
    <xf borderId="16" fillId="12" fontId="1" numFmtId="49" xfId="0" applyAlignment="1" applyBorder="1" applyFont="1" applyNumberFormat="1">
      <alignment horizontal="center" shrinkToFit="0" vertical="center" wrapText="1"/>
    </xf>
    <xf borderId="16" fillId="0" fontId="14" numFmtId="49" xfId="0" applyAlignment="1" applyBorder="1" applyFont="1" applyNumberFormat="1">
      <alignment horizontal="center" shrinkToFit="0" vertical="center" wrapText="1"/>
    </xf>
    <xf borderId="16" fillId="0" fontId="14" numFmtId="49" xfId="0" applyAlignment="1" applyBorder="1" applyFont="1" applyNumberFormat="1">
      <alignment horizontal="center" readingOrder="0" shrinkToFit="0" vertical="center" wrapText="1"/>
    </xf>
    <xf borderId="16" fillId="0" fontId="14" numFmtId="4" xfId="0" applyAlignment="1" applyBorder="1" applyFont="1" applyNumberFormat="1">
      <alignment horizontal="center" readingOrder="0" shrinkToFit="0" vertical="center" wrapText="1"/>
    </xf>
    <xf borderId="0" fillId="0" fontId="14" numFmtId="49" xfId="0" applyAlignment="1" applyFont="1" applyNumberFormat="1">
      <alignment horizontal="center" shrinkToFit="0" vertical="center" wrapText="1"/>
    </xf>
    <xf borderId="16" fillId="13" fontId="13" numFmtId="4" xfId="0" applyAlignment="1" applyBorder="1" applyFont="1" applyNumberFormat="1">
      <alignment horizontal="center" readingOrder="0" shrinkToFit="0" vertical="center" wrapText="1"/>
    </xf>
    <xf borderId="16" fillId="11" fontId="13" numFmtId="49" xfId="0" applyAlignment="1" applyBorder="1" applyFont="1" applyNumberFormat="1">
      <alignment horizontal="center" readingOrder="0" shrinkToFit="0" vertical="center" wrapText="1"/>
    </xf>
    <xf borderId="16" fillId="11" fontId="13" numFmtId="4" xfId="0" applyAlignment="1" applyBorder="1" applyFont="1" applyNumberFormat="1">
      <alignment horizontal="center" readingOrder="0" shrinkToFit="0" vertical="center" wrapText="1"/>
    </xf>
    <xf borderId="0" fillId="0" fontId="14" numFmtId="49" xfId="0" applyAlignment="1" applyFont="1" applyNumberFormat="1">
      <alignment horizontal="center" readingOrder="0" shrinkToFit="0" vertical="center" wrapText="1"/>
    </xf>
    <xf borderId="0" fillId="0" fontId="14" numFmtId="4" xfId="0" applyAlignment="1" applyFont="1" applyNumberFormat="1">
      <alignment horizontal="center" readingOrder="0" shrinkToFit="0" vertical="center" wrapText="1"/>
    </xf>
    <xf borderId="16" fillId="14" fontId="15" numFmtId="49" xfId="0" applyAlignment="1" applyBorder="1" applyFill="1" applyFont="1" applyNumberFormat="1">
      <alignment horizontal="center" readingOrder="0" shrinkToFit="0" vertical="center" wrapText="1"/>
    </xf>
    <xf borderId="16" fillId="14" fontId="16" numFmtId="49" xfId="0" applyAlignment="1" applyBorder="1" applyFont="1" applyNumberFormat="1">
      <alignment horizontal="center" readingOrder="0" shrinkToFit="0" vertical="center" wrapText="1"/>
    </xf>
    <xf borderId="16" fillId="15" fontId="16" numFmtId="49" xfId="0" applyAlignment="1" applyBorder="1" applyFill="1" applyFont="1" applyNumberFormat="1">
      <alignment horizontal="center" readingOrder="0" shrinkToFit="0" vertical="center" wrapText="1"/>
    </xf>
    <xf borderId="16" fillId="15" fontId="16" numFmtId="10" xfId="0" applyAlignment="1" applyBorder="1" applyFont="1" applyNumberFormat="1">
      <alignment horizontal="center" readingOrder="0" shrinkToFit="0" vertical="center" wrapText="1"/>
    </xf>
    <xf borderId="16" fillId="16" fontId="16" numFmtId="49" xfId="0" applyAlignment="1" applyBorder="1" applyFill="1" applyFont="1" applyNumberFormat="1">
      <alignment horizontal="center" readingOrder="0" shrinkToFit="0" vertical="center" wrapText="1"/>
    </xf>
    <xf borderId="0" fillId="0" fontId="17" numFmtId="49" xfId="0" applyAlignment="1" applyFont="1" applyNumberFormat="1">
      <alignment horizontal="center" readingOrder="0" shrinkToFit="0" vertical="center" wrapText="1"/>
    </xf>
    <xf borderId="0" fillId="9" fontId="17" numFmtId="49" xfId="0" applyAlignment="1" applyFont="1" applyNumberFormat="1">
      <alignment horizontal="center" readingOrder="0" shrinkToFit="0" vertical="center" wrapText="1"/>
    </xf>
    <xf borderId="0" fillId="0" fontId="17" numFmtId="4" xfId="0" applyAlignment="1" applyFont="1" applyNumberFormat="1">
      <alignment horizontal="center" readingOrder="0" shrinkToFit="0" vertical="center" wrapText="1"/>
    </xf>
    <xf borderId="0" fillId="9" fontId="17" numFmtId="4" xfId="0" applyAlignment="1" applyFont="1" applyNumberFormat="1">
      <alignment horizontal="center" readingOrder="0" shrinkToFit="0" vertical="center" wrapText="1"/>
    </xf>
    <xf borderId="0" fillId="0" fontId="17" numFmtId="49" xfId="0" applyAlignment="1" applyFont="1" applyNumberFormat="1">
      <alignment horizontal="center" shrinkToFit="0" vertical="center" wrapText="1"/>
    </xf>
    <xf borderId="16" fillId="0" fontId="17" numFmtId="49" xfId="0" applyAlignment="1" applyBorder="1" applyFont="1" applyNumberFormat="1">
      <alignment horizontal="center" readingOrder="0" shrinkToFit="0" vertical="center" wrapText="1"/>
    </xf>
    <xf borderId="16" fillId="0" fontId="18" numFmtId="49" xfId="0" applyAlignment="1" applyBorder="1" applyFont="1" applyNumberFormat="1">
      <alignment horizontal="center" readingOrder="0" shrinkToFit="0" vertical="center" wrapText="1"/>
    </xf>
    <xf borderId="16" fillId="0" fontId="18" numFmtId="4" xfId="0" applyAlignment="1" applyBorder="1" applyFont="1" applyNumberFormat="1">
      <alignment readingOrder="0" shrinkToFit="0" vertical="center" wrapText="1"/>
    </xf>
    <xf borderId="16" fillId="0" fontId="17" numFmtId="4" xfId="0" applyAlignment="1" applyBorder="1" applyFont="1" applyNumberFormat="1">
      <alignment shrinkToFit="0" vertical="center" wrapText="1"/>
    </xf>
    <xf borderId="16" fillId="0" fontId="17" numFmtId="10" xfId="0" applyAlignment="1" applyBorder="1" applyFont="1" applyNumberFormat="1">
      <alignment shrinkToFit="0" vertical="center" wrapText="1"/>
    </xf>
    <xf borderId="16" fillId="0" fontId="17" numFmtId="49" xfId="0" applyAlignment="1" applyBorder="1" applyFont="1" applyNumberFormat="1">
      <alignment shrinkToFit="0" vertical="center" wrapText="1"/>
    </xf>
    <xf borderId="0" fillId="0" fontId="17" numFmtId="4" xfId="0" applyAlignment="1" applyFont="1" applyNumberFormat="1">
      <alignment horizontal="center" shrinkToFit="0" vertical="center" wrapText="1"/>
    </xf>
    <xf borderId="0" fillId="0" fontId="17" numFmtId="4" xfId="0" applyAlignment="1" applyFont="1" applyNumberFormat="1">
      <alignment shrinkToFit="0" vertical="center" wrapText="1"/>
    </xf>
    <xf borderId="0" fillId="0" fontId="17" numFmtId="49" xfId="0" applyAlignment="1" applyFont="1" applyNumberFormat="1">
      <alignment shrinkToFit="0" wrapText="1"/>
    </xf>
    <xf borderId="16" fillId="0" fontId="17" numFmtId="49" xfId="0" applyAlignment="1" applyBorder="1" applyFont="1" applyNumberFormat="1">
      <alignment readingOrder="0" shrinkToFit="0" vertical="center" wrapText="1"/>
    </xf>
    <xf borderId="0" fillId="0" fontId="17" numFmtId="49" xfId="0" applyAlignment="1" applyFont="1" applyNumberFormat="1">
      <alignment readingOrder="0" shrinkToFit="0" vertical="center" wrapText="1"/>
    </xf>
    <xf borderId="0" fillId="0" fontId="17" numFmtId="2" xfId="0" applyAlignment="1" applyFont="1" applyNumberFormat="1">
      <alignment horizontal="center" shrinkToFit="0" vertical="center" wrapText="1"/>
    </xf>
    <xf borderId="16" fillId="0" fontId="19" numFmtId="49" xfId="0" applyAlignment="1" applyBorder="1" applyFont="1" applyNumberFormat="1">
      <alignment horizontal="center" readingOrder="0" shrinkToFit="0" vertical="center" wrapText="1"/>
    </xf>
    <xf borderId="0" fillId="0" fontId="18" numFmtId="49" xfId="0" applyAlignment="1" applyFont="1" applyNumberFormat="1">
      <alignment shrinkToFit="0" vertical="bottom" wrapText="1"/>
    </xf>
    <xf borderId="0" fillId="0" fontId="17" numFmtId="10" xfId="0" applyAlignment="1" applyFont="1" applyNumberFormat="1">
      <alignment shrinkToFit="0" wrapText="1"/>
    </xf>
    <xf borderId="16" fillId="13" fontId="15" numFmtId="49" xfId="0" applyAlignment="1" applyBorder="1" applyFont="1" applyNumberFormat="1">
      <alignment horizontal="right" readingOrder="0" shrinkToFit="0" wrapText="1"/>
    </xf>
    <xf borderId="16" fillId="13" fontId="15" numFmtId="4" xfId="0" applyAlignment="1" applyBorder="1" applyFont="1" applyNumberFormat="1">
      <alignment shrinkToFit="0" wrapText="1"/>
    </xf>
    <xf borderId="16" fillId="13" fontId="15" numFmtId="10" xfId="0" applyAlignment="1" applyBorder="1" applyFont="1" applyNumberFormat="1">
      <alignment shrinkToFit="0" wrapText="1"/>
    </xf>
    <xf borderId="16" fillId="17" fontId="15" numFmtId="49" xfId="0" applyAlignment="1" applyBorder="1" applyFill="1" applyFont="1" applyNumberFormat="1">
      <alignment horizontal="right" readingOrder="0" shrinkToFit="0" wrapText="1"/>
    </xf>
    <xf borderId="16" fillId="17" fontId="15" numFmtId="4" xfId="0" applyAlignment="1" applyBorder="1" applyFont="1" applyNumberFormat="1">
      <alignment shrinkToFit="0" wrapText="1"/>
    </xf>
    <xf borderId="16" fillId="17" fontId="15" numFmtId="10" xfId="0" applyAlignment="1" applyBorder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800100</xdr:colOff>
      <xdr:row>0</xdr:row>
      <xdr:rowOff>57150</xdr:rowOff>
    </xdr:from>
    <xdr:ext cx="1828800" cy="9525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hidden="1" min="1" max="2" width="25.71"/>
    <col customWidth="1" min="3" max="4" width="25.71"/>
    <col customWidth="1" min="5" max="5" width="24.86"/>
    <col customWidth="1" min="6" max="6" width="24.43"/>
    <col customWidth="1" min="7" max="7" width="25.86"/>
    <col customWidth="1" min="8" max="8" width="21.29"/>
    <col customWidth="1" min="9" max="11" width="23.71"/>
    <col customWidth="1" min="12" max="12" width="21.71"/>
    <col customWidth="1" min="13" max="13" width="19.86"/>
    <col customWidth="1" min="14" max="14" width="18.29"/>
    <col customWidth="1" min="15" max="15" width="27.71"/>
    <col customWidth="1" min="16" max="16" width="22.0"/>
    <col customWidth="1" min="17" max="17" width="21.0"/>
    <col customWidth="1" min="18" max="18" width="20.57"/>
    <col customWidth="1" min="19" max="19" width="27.14"/>
    <col customWidth="1" min="20" max="20" width="22.0"/>
    <col customWidth="1" min="21" max="21" width="48.43"/>
    <col customWidth="1" min="22" max="23" width="30.14"/>
    <col customWidth="1" min="24" max="24" width="24.0"/>
    <col customWidth="1" min="25" max="25" width="30.14"/>
    <col customWidth="1" min="26" max="26" width="14.0"/>
    <col customWidth="1" min="27" max="27" width="21.14"/>
    <col customWidth="1" min="28" max="28" width="25.57"/>
    <col customWidth="1" min="29" max="40" width="25.0"/>
    <col customWidth="1" min="41" max="41" width="23.14"/>
    <col customWidth="1" min="42" max="42" width="25.86"/>
  </cols>
  <sheetData>
    <row r="1" ht="20.25" customHeight="1">
      <c r="A1" s="1"/>
      <c r="B1" s="1"/>
      <c r="C1" s="2"/>
      <c r="D1" s="3"/>
      <c r="E1" s="4" t="s">
        <v>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6"/>
      <c r="AO1" s="7" t="s">
        <v>1</v>
      </c>
      <c r="AP1" s="6"/>
      <c r="AQ1" s="8"/>
      <c r="AR1" s="8"/>
    </row>
    <row r="2" ht="17.25" customHeight="1">
      <c r="A2" s="1"/>
      <c r="B2" s="1"/>
      <c r="C2" s="9"/>
      <c r="D2" s="10"/>
      <c r="E2" s="11" t="s">
        <v>2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3"/>
      <c r="AO2" s="14" t="s">
        <v>3</v>
      </c>
      <c r="AP2" s="15" t="s">
        <v>4</v>
      </c>
      <c r="AQ2" s="8"/>
      <c r="AR2" s="8"/>
    </row>
    <row r="3" ht="18.75" customHeight="1">
      <c r="A3" s="1"/>
      <c r="B3" s="1"/>
      <c r="C3" s="9"/>
      <c r="D3" s="10"/>
      <c r="E3" s="16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8"/>
      <c r="AO3" s="19"/>
      <c r="AP3" s="19"/>
      <c r="AQ3" s="8"/>
      <c r="AR3" s="8"/>
    </row>
    <row r="4" ht="28.5" customHeight="1">
      <c r="A4" s="1"/>
      <c r="B4" s="1"/>
      <c r="C4" s="16"/>
      <c r="D4" s="20"/>
      <c r="E4" s="21" t="s">
        <v>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6"/>
      <c r="AO4" s="7" t="s">
        <v>6</v>
      </c>
      <c r="AP4" s="6"/>
      <c r="AQ4" s="8"/>
      <c r="AR4" s="8"/>
    </row>
    <row r="5">
      <c r="A5" s="22" t="s">
        <v>7</v>
      </c>
      <c r="B5" s="22" t="s">
        <v>8</v>
      </c>
      <c r="C5" s="23" t="s">
        <v>9</v>
      </c>
      <c r="D5" s="23" t="s">
        <v>10</v>
      </c>
      <c r="E5" s="23" t="s">
        <v>11</v>
      </c>
      <c r="F5" s="23" t="s">
        <v>12</v>
      </c>
      <c r="G5" s="23" t="s">
        <v>13</v>
      </c>
      <c r="H5" s="23" t="s">
        <v>14</v>
      </c>
      <c r="I5" s="23" t="s">
        <v>15</v>
      </c>
      <c r="J5" s="24" t="s">
        <v>16</v>
      </c>
      <c r="K5" s="24" t="s">
        <v>17</v>
      </c>
      <c r="L5" s="24" t="s">
        <v>18</v>
      </c>
      <c r="M5" s="24" t="s">
        <v>19</v>
      </c>
      <c r="N5" s="24" t="s">
        <v>20</v>
      </c>
      <c r="O5" s="24" t="s">
        <v>21</v>
      </c>
      <c r="P5" s="24" t="s">
        <v>22</v>
      </c>
      <c r="Q5" s="24" t="s">
        <v>23</v>
      </c>
      <c r="R5" s="24" t="s">
        <v>24</v>
      </c>
      <c r="S5" s="24" t="s">
        <v>25</v>
      </c>
      <c r="T5" s="24" t="s">
        <v>26</v>
      </c>
      <c r="U5" s="24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25" t="s">
        <v>36</v>
      </c>
      <c r="AE5" s="25" t="s">
        <v>37</v>
      </c>
      <c r="AF5" s="25" t="s">
        <v>38</v>
      </c>
      <c r="AG5" s="25" t="s">
        <v>39</v>
      </c>
      <c r="AH5" s="25" t="s">
        <v>40</v>
      </c>
      <c r="AI5" s="25" t="s">
        <v>41</v>
      </c>
      <c r="AJ5" s="25" t="s">
        <v>42</v>
      </c>
      <c r="AK5" s="25" t="s">
        <v>43</v>
      </c>
      <c r="AL5" s="25" t="s">
        <v>44</v>
      </c>
      <c r="AM5" s="25" t="s">
        <v>45</v>
      </c>
      <c r="AN5" s="25" t="s">
        <v>46</v>
      </c>
      <c r="AO5" s="26" t="s">
        <v>47</v>
      </c>
      <c r="AP5" s="24" t="s">
        <v>9</v>
      </c>
      <c r="AQ5" s="8"/>
      <c r="AR5" s="8"/>
    </row>
    <row r="6" hidden="1">
      <c r="A6" s="27" t="str">
        <f t="shared" ref="A6:A529" si="1">CONCATENATE(P6,T6,V6,X6,Z6)</f>
        <v>220102820245400101161.2.3.3.03.12.3.2.02.02.0091.2.3.3.03</v>
      </c>
      <c r="B6" s="27" t="str">
        <f t="shared" ref="B6:B529" si="2">CONCATENATE(A6,H6)</f>
        <v>220102820245400101161.2.3.3.03.12.3.2.02.02.0091.2.3.3.0303020103|181</v>
      </c>
      <c r="C6" s="28" t="str">
        <f t="shared" ref="C6:C529" si="3">AP6</f>
        <v>Secretaría de Educación</v>
      </c>
      <c r="D6" s="29" t="s">
        <v>48</v>
      </c>
      <c r="E6" s="29" t="s">
        <v>49</v>
      </c>
      <c r="F6" s="29" t="s">
        <v>50</v>
      </c>
      <c r="G6" s="29" t="s">
        <v>51</v>
      </c>
      <c r="H6" s="29" t="s">
        <v>52</v>
      </c>
      <c r="I6" s="29" t="s">
        <v>53</v>
      </c>
      <c r="J6" s="29" t="s">
        <v>54</v>
      </c>
      <c r="K6" s="29" t="s">
        <v>55</v>
      </c>
      <c r="L6" s="29" t="s">
        <v>56</v>
      </c>
      <c r="M6" s="29" t="s">
        <v>57</v>
      </c>
      <c r="N6" s="29" t="s">
        <v>58</v>
      </c>
      <c r="O6" s="29" t="s">
        <v>59</v>
      </c>
      <c r="P6" s="29" t="s">
        <v>60</v>
      </c>
      <c r="Q6" s="29" t="s">
        <v>61</v>
      </c>
      <c r="R6" s="29" t="s">
        <v>62</v>
      </c>
      <c r="S6" s="29" t="s">
        <v>53</v>
      </c>
      <c r="T6" s="29" t="s">
        <v>63</v>
      </c>
      <c r="U6" s="29" t="str">
        <f>VLOOKUP(T:T,'TOTAL POR PROYECTOS'!B:C,2,0)</f>
        <v>Desarrollo del programa de alimentación escolar en el municipio de San José De Cúcuta</v>
      </c>
      <c r="V6" s="29" t="s">
        <v>64</v>
      </c>
      <c r="W6" s="29" t="s">
        <v>65</v>
      </c>
      <c r="X6" s="29" t="s">
        <v>66</v>
      </c>
      <c r="Y6" s="29" t="s">
        <v>67</v>
      </c>
      <c r="Z6" s="29" t="s">
        <v>68</v>
      </c>
      <c r="AA6" s="29" t="s">
        <v>65</v>
      </c>
      <c r="AB6" s="30">
        <f>VLOOKUP(B:B,'EJECUCION 24 DE ABRIL DEL 2026'!C:Q,15,0)</f>
        <v>36439729000</v>
      </c>
      <c r="AC6" s="30">
        <f>VLOOKUP(B:B,'EJECUCION 24 DE ABRIL DEL 2026'!C:R,16,0)</f>
        <v>41209675000</v>
      </c>
      <c r="AD6" s="30">
        <f>VLOOKUP(B:B,'EJECUCION 24 DE ABRIL DEL 2026'!C:S,17,0)</f>
        <v>0</v>
      </c>
      <c r="AE6" s="31">
        <f>VLOOKUP(B:B,'EJECUCION 24 DE ABRIL DEL 2026'!C:T,18,0)</f>
        <v>0</v>
      </c>
      <c r="AF6" s="31">
        <f>VLOOKUP(B:B,'EJECUCION 24 DE ABRIL DEL 2026'!C:U,19,0)</f>
        <v>0</v>
      </c>
      <c r="AG6" s="30">
        <f>VLOOKUP(B:B,'EJECUCION 24 DE ABRIL DEL 2026'!C:V,20,0)</f>
        <v>0</v>
      </c>
      <c r="AH6" s="30">
        <f>VLOOKUP(B:B,'EJECUCION 24 DE ABRIL DEL 2026'!C:W,21,0)</f>
        <v>0</v>
      </c>
      <c r="AI6" s="30">
        <f>VLOOKUP(B:B,'EJECUCION 24 DE ABRIL DEL 2026'!C:X,22,0)</f>
        <v>77649404000</v>
      </c>
      <c r="AJ6" s="30">
        <f>VLOOKUP(B:B,'EJECUCION 24 DE ABRIL DEL 2026'!C:Y,23,0)</f>
        <v>77649404000</v>
      </c>
      <c r="AK6" s="30">
        <f>VLOOKUP(B:B,'EJECUCION 24 DE ABRIL DEL 2026'!C:Z,24,0)</f>
        <v>36439729000</v>
      </c>
      <c r="AL6" s="30">
        <f>VLOOKUP(B:B,'EJECUCION 24 DE ABRIL DEL 2026'!C:AA,25,0)</f>
        <v>16397878050</v>
      </c>
      <c r="AM6" s="30">
        <f>VLOOKUP(B:B,'EJECUCION 24 DE ABRIL DEL 2026'!C:AB,26,0)</f>
        <v>16397878050</v>
      </c>
      <c r="AN6" s="30">
        <f>VLOOKUP(B:B,'EJECUCION 24 DE ABRIL DEL 2026'!C:AC,27,0)</f>
        <v>41209675000</v>
      </c>
      <c r="AO6" s="32">
        <f t="shared" ref="AO6:AO529" si="4">AL6/AI6</f>
        <v>0.2111784148</v>
      </c>
      <c r="AP6" s="28" t="str">
        <f>VLOOKUP(T:T,'TOTAL POR PROYECTOS'!B:I,8,0)</f>
        <v>Secretaría de Educación</v>
      </c>
      <c r="AQ6" s="8"/>
      <c r="AR6" s="8"/>
    </row>
    <row r="7" hidden="1">
      <c r="A7" s="27" t="str">
        <f t="shared" si="1"/>
        <v>330105320245400101011.2.4.3.022.3.2.02.02.0091.2.4.3.02</v>
      </c>
      <c r="B7" s="27" t="str">
        <f t="shared" si="2"/>
        <v>330105320245400101011.2.4.3.022.3.2.02.02.0091.2.4.3.0203030201|217</v>
      </c>
      <c r="C7" s="28" t="str">
        <f t="shared" si="3"/>
        <v>Oficina de Promoción Turística</v>
      </c>
      <c r="D7" s="29" t="s">
        <v>48</v>
      </c>
      <c r="E7" s="29" t="s">
        <v>69</v>
      </c>
      <c r="F7" s="29" t="s">
        <v>70</v>
      </c>
      <c r="G7" s="29" t="s">
        <v>71</v>
      </c>
      <c r="H7" s="29" t="s">
        <v>72</v>
      </c>
      <c r="I7" s="29" t="s">
        <v>73</v>
      </c>
      <c r="J7" s="29" t="s">
        <v>74</v>
      </c>
      <c r="K7" s="29" t="s">
        <v>75</v>
      </c>
      <c r="L7" s="29" t="s">
        <v>76</v>
      </c>
      <c r="M7" s="29" t="s">
        <v>77</v>
      </c>
      <c r="N7" s="29" t="s">
        <v>78</v>
      </c>
      <c r="O7" s="29" t="s">
        <v>79</v>
      </c>
      <c r="P7" s="29" t="s">
        <v>80</v>
      </c>
      <c r="Q7" s="29" t="s">
        <v>71</v>
      </c>
      <c r="R7" s="29" t="s">
        <v>81</v>
      </c>
      <c r="S7" s="29" t="s">
        <v>82</v>
      </c>
      <c r="T7" s="29" t="s">
        <v>83</v>
      </c>
      <c r="U7" s="29" t="str">
        <f>VLOOKUP(T:T,'TOTAL POR PROYECTOS'!B:C,2,0)</f>
        <v>Fortalecimiento gestión y consolidación de los procesos de circulación y promoción de las artes las culturas y los saberes para impulsar la transformación hacia una Cúcuta en paz con identidad regional en el área y urbana y rural del municipio de San José De Cúcuta</v>
      </c>
      <c r="V7" s="29" t="s">
        <v>84</v>
      </c>
      <c r="W7" s="29" t="s">
        <v>85</v>
      </c>
      <c r="X7" s="29" t="s">
        <v>66</v>
      </c>
      <c r="Y7" s="29" t="s">
        <v>67</v>
      </c>
      <c r="Z7" s="29" t="s">
        <v>84</v>
      </c>
      <c r="AA7" s="29" t="s">
        <v>86</v>
      </c>
      <c r="AB7" s="30">
        <f>VLOOKUP(B:B,'EJECUCION 24 DE ABRIL DEL 2026'!C:Q,15,0)</f>
        <v>150000000</v>
      </c>
      <c r="AC7" s="30">
        <f>VLOOKUP(B:B,'EJECUCION 24 DE ABRIL DEL 2026'!C:R,16,0)</f>
        <v>0</v>
      </c>
      <c r="AD7" s="30">
        <f>VLOOKUP(B:B,'EJECUCION 24 DE ABRIL DEL 2026'!C:S,17,0)</f>
        <v>0</v>
      </c>
      <c r="AE7" s="31">
        <f>VLOOKUP(B:B,'EJECUCION 24 DE ABRIL DEL 2026'!C:T,18,0)</f>
        <v>0</v>
      </c>
      <c r="AF7" s="31">
        <f>VLOOKUP(B:B,'EJECUCION 24 DE ABRIL DEL 2026'!C:U,19,0)</f>
        <v>0</v>
      </c>
      <c r="AG7" s="30">
        <f>VLOOKUP(B:B,'EJECUCION 24 DE ABRIL DEL 2026'!C:V,20,0)</f>
        <v>0</v>
      </c>
      <c r="AH7" s="30">
        <f>VLOOKUP(B:B,'EJECUCION 24 DE ABRIL DEL 2026'!C:W,21,0)</f>
        <v>0</v>
      </c>
      <c r="AI7" s="30">
        <f>VLOOKUP(B:B,'EJECUCION 24 DE ABRIL DEL 2026'!C:X,22,0)</f>
        <v>150000000</v>
      </c>
      <c r="AJ7" s="30">
        <f>VLOOKUP(B:B,'EJECUCION 24 DE ABRIL DEL 2026'!C:Y,23,0)</f>
        <v>150000000</v>
      </c>
      <c r="AK7" s="30">
        <f>VLOOKUP(B:B,'EJECUCION 24 DE ABRIL DEL 2026'!C:Z,24,0)</f>
        <v>150000000</v>
      </c>
      <c r="AL7" s="30">
        <f>VLOOKUP(B:B,'EJECUCION 24 DE ABRIL DEL 2026'!C:AA,25,0)</f>
        <v>143360479</v>
      </c>
      <c r="AM7" s="30">
        <f>VLOOKUP(B:B,'EJECUCION 24 DE ABRIL DEL 2026'!C:AB,26,0)</f>
        <v>0</v>
      </c>
      <c r="AN7" s="30">
        <f>VLOOKUP(B:B,'EJECUCION 24 DE ABRIL DEL 2026'!C:AC,27,0)</f>
        <v>0</v>
      </c>
      <c r="AO7" s="32">
        <f t="shared" si="4"/>
        <v>0.9557365267</v>
      </c>
      <c r="AP7" s="28" t="str">
        <f>VLOOKUP(T:T,'TOTAL POR PROYECTOS'!B:I,8,0)</f>
        <v>Oficina de Promoción Turística</v>
      </c>
      <c r="AQ7" s="8"/>
      <c r="AR7" s="8"/>
    </row>
    <row r="8" hidden="1">
      <c r="A8" s="27" t="str">
        <f t="shared" si="1"/>
        <v>220105020245400101711.2.4.1.012.3.2.02.02.0081.2.4.1.01</v>
      </c>
      <c r="B8" s="27" t="str">
        <f t="shared" si="2"/>
        <v>220105020245400101711.2.4.1.012.3.2.02.02.0081.2.4.1.0103020213|201</v>
      </c>
      <c r="C8" s="28" t="str">
        <f t="shared" si="3"/>
        <v>Secretaría de Educación</v>
      </c>
      <c r="D8" s="29" t="s">
        <v>48</v>
      </c>
      <c r="E8" s="29" t="s">
        <v>49</v>
      </c>
      <c r="F8" s="29" t="s">
        <v>87</v>
      </c>
      <c r="G8" s="29" t="s">
        <v>88</v>
      </c>
      <c r="H8" s="29" t="s">
        <v>89</v>
      </c>
      <c r="I8" s="29" t="s">
        <v>90</v>
      </c>
      <c r="J8" s="29" t="s">
        <v>54</v>
      </c>
      <c r="K8" s="29" t="s">
        <v>55</v>
      </c>
      <c r="L8" s="29" t="s">
        <v>56</v>
      </c>
      <c r="M8" s="29" t="s">
        <v>57</v>
      </c>
      <c r="N8" s="29" t="s">
        <v>58</v>
      </c>
      <c r="O8" s="29" t="s">
        <v>59</v>
      </c>
      <c r="P8" s="29" t="s">
        <v>91</v>
      </c>
      <c r="Q8" s="29" t="s">
        <v>92</v>
      </c>
      <c r="R8" s="29" t="s">
        <v>93</v>
      </c>
      <c r="S8" s="29" t="s">
        <v>94</v>
      </c>
      <c r="T8" s="29" t="s">
        <v>95</v>
      </c>
      <c r="U8" s="29" t="str">
        <f>VLOOKUP(T:T,'TOTAL POR PROYECTOS'!B:C,2,0)</f>
        <v>Mejoramiento de la permanencia de niños niñas y adolescentes en el sistema educativo de San José De Cúcuta</v>
      </c>
      <c r="V8" s="29" t="s">
        <v>96</v>
      </c>
      <c r="W8" s="29" t="s">
        <v>97</v>
      </c>
      <c r="X8" s="29" t="s">
        <v>98</v>
      </c>
      <c r="Y8" s="29" t="s">
        <v>99</v>
      </c>
      <c r="Z8" s="29" t="s">
        <v>96</v>
      </c>
      <c r="AA8" s="29" t="s">
        <v>97</v>
      </c>
      <c r="AB8" s="30">
        <f>VLOOKUP(B:B,'EJECUCION 24 DE ABRIL DEL 2026'!C:Q,15,0)</f>
        <v>1414330360</v>
      </c>
      <c r="AC8" s="30">
        <f>VLOOKUP(B:B,'EJECUCION 24 DE ABRIL DEL 2026'!C:R,16,0)</f>
        <v>0</v>
      </c>
      <c r="AD8" s="30">
        <f>VLOOKUP(B:B,'EJECUCION 24 DE ABRIL DEL 2026'!C:S,17,0)</f>
        <v>0</v>
      </c>
      <c r="AE8" s="31">
        <f>VLOOKUP(B:B,'EJECUCION 24 DE ABRIL DEL 2026'!C:T,18,0)</f>
        <v>0</v>
      </c>
      <c r="AF8" s="31">
        <f>VLOOKUP(B:B,'EJECUCION 24 DE ABRIL DEL 2026'!C:U,19,0)</f>
        <v>0</v>
      </c>
      <c r="AG8" s="30">
        <f>VLOOKUP(B:B,'EJECUCION 24 DE ABRIL DEL 2026'!C:V,20,0)</f>
        <v>0</v>
      </c>
      <c r="AH8" s="30">
        <f>VLOOKUP(B:B,'EJECUCION 24 DE ABRIL DEL 2026'!C:W,21,0)</f>
        <v>0</v>
      </c>
      <c r="AI8" s="30">
        <f>VLOOKUP(B:B,'EJECUCION 24 DE ABRIL DEL 2026'!C:X,22,0)</f>
        <v>1414330360</v>
      </c>
      <c r="AJ8" s="30">
        <f>VLOOKUP(B:B,'EJECUCION 24 DE ABRIL DEL 2026'!C:Y,23,0)</f>
        <v>1414330360</v>
      </c>
      <c r="AK8" s="30">
        <f>VLOOKUP(B:B,'EJECUCION 24 DE ABRIL DEL 2026'!C:Z,24,0)</f>
        <v>0</v>
      </c>
      <c r="AL8" s="30">
        <f>VLOOKUP(B:B,'EJECUCION 24 DE ABRIL DEL 2026'!C:AA,25,0)</f>
        <v>0</v>
      </c>
      <c r="AM8" s="30">
        <f>VLOOKUP(B:B,'EJECUCION 24 DE ABRIL DEL 2026'!C:AB,26,0)</f>
        <v>0</v>
      </c>
      <c r="AN8" s="30">
        <f>VLOOKUP(B:B,'EJECUCION 24 DE ABRIL DEL 2026'!C:AC,27,0)</f>
        <v>1414330360</v>
      </c>
      <c r="AO8" s="32">
        <f t="shared" si="4"/>
        <v>0</v>
      </c>
      <c r="AP8" s="28" t="str">
        <f>VLOOKUP(T:T,'TOTAL POR PROYECTOS'!B:I,8,0)</f>
        <v>Secretaría de Educación</v>
      </c>
      <c r="AQ8" s="8"/>
      <c r="AR8" s="8"/>
    </row>
    <row r="9" hidden="1">
      <c r="A9" s="27" t="str">
        <f t="shared" si="1"/>
        <v>220104920245400101131.2.1.0.00.12.3.2.02.02.0091.2.1.0.00</v>
      </c>
      <c r="B9" s="27" t="str">
        <f t="shared" si="2"/>
        <v>220104920245400101131.2.1.0.00.12.3.2.02.02.0091.2.1.0.0003020212|200</v>
      </c>
      <c r="C9" s="28" t="str">
        <f t="shared" si="3"/>
        <v>Secretaría de Educación</v>
      </c>
      <c r="D9" s="29" t="s">
        <v>48</v>
      </c>
      <c r="E9" s="29" t="s">
        <v>49</v>
      </c>
      <c r="F9" s="29" t="s">
        <v>87</v>
      </c>
      <c r="G9" s="29" t="s">
        <v>100</v>
      </c>
      <c r="H9" s="29" t="s">
        <v>101</v>
      </c>
      <c r="I9" s="29" t="s">
        <v>102</v>
      </c>
      <c r="J9" s="29" t="s">
        <v>54</v>
      </c>
      <c r="K9" s="29" t="s">
        <v>55</v>
      </c>
      <c r="L9" s="29" t="s">
        <v>56</v>
      </c>
      <c r="M9" s="29" t="s">
        <v>57</v>
      </c>
      <c r="N9" s="29" t="s">
        <v>58</v>
      </c>
      <c r="O9" s="29" t="s">
        <v>59</v>
      </c>
      <c r="P9" s="29" t="s">
        <v>103</v>
      </c>
      <c r="Q9" s="29" t="s">
        <v>100</v>
      </c>
      <c r="R9" s="29" t="s">
        <v>104</v>
      </c>
      <c r="S9" s="29" t="s">
        <v>102</v>
      </c>
      <c r="T9" s="29" t="s">
        <v>105</v>
      </c>
      <c r="U9" s="29" t="str">
        <f>VLOOKUP(T:T,'TOTAL POR PROYECTOS'!B:C,2,0)</f>
        <v>Fortalecimiento para una calidad educativa participativa productiva e integral en el Municipio de San José De Cúcuta</v>
      </c>
      <c r="V9" s="29" t="s">
        <v>106</v>
      </c>
      <c r="W9" s="29" t="s">
        <v>107</v>
      </c>
      <c r="X9" s="29" t="s">
        <v>66</v>
      </c>
      <c r="Y9" s="29" t="s">
        <v>67</v>
      </c>
      <c r="Z9" s="29" t="s">
        <v>108</v>
      </c>
      <c r="AA9" s="29" t="s">
        <v>109</v>
      </c>
      <c r="AB9" s="30">
        <f>VLOOKUP(B:B,'EJECUCION 24 DE ABRIL DEL 2026'!C:Q,15,0)</f>
        <v>1246200000</v>
      </c>
      <c r="AC9" s="30">
        <f>VLOOKUP(B:B,'EJECUCION 24 DE ABRIL DEL 2026'!C:R,16,0)</f>
        <v>0</v>
      </c>
      <c r="AD9" s="30">
        <f>VLOOKUP(B:B,'EJECUCION 24 DE ABRIL DEL 2026'!C:S,17,0)</f>
        <v>0</v>
      </c>
      <c r="AE9" s="31">
        <f>VLOOKUP(B:B,'EJECUCION 24 DE ABRIL DEL 2026'!C:T,18,0)</f>
        <v>12700000</v>
      </c>
      <c r="AF9" s="31">
        <f>VLOOKUP(B:B,'EJECUCION 24 DE ABRIL DEL 2026'!C:U,19,0)</f>
        <v>0</v>
      </c>
      <c r="AG9" s="30">
        <f>VLOOKUP(B:B,'EJECUCION 24 DE ABRIL DEL 2026'!C:V,20,0)</f>
        <v>0</v>
      </c>
      <c r="AH9" s="30">
        <f>VLOOKUP(B:B,'EJECUCION 24 DE ABRIL DEL 2026'!C:W,21,0)</f>
        <v>0</v>
      </c>
      <c r="AI9" s="30">
        <f>VLOOKUP(B:B,'EJECUCION 24 DE ABRIL DEL 2026'!C:X,22,0)</f>
        <v>1258900000</v>
      </c>
      <c r="AJ9" s="30">
        <f>VLOOKUP(B:B,'EJECUCION 24 DE ABRIL DEL 2026'!C:Y,23,0)</f>
        <v>1247650000</v>
      </c>
      <c r="AK9" s="30">
        <f>VLOOKUP(B:B,'EJECUCION 24 DE ABRIL DEL 2026'!C:Z,24,0)</f>
        <v>44450000</v>
      </c>
      <c r="AL9" s="30">
        <f>VLOOKUP(B:B,'EJECUCION 24 DE ABRIL DEL 2026'!C:AA,25,0)</f>
        <v>15900000</v>
      </c>
      <c r="AM9" s="30">
        <f>VLOOKUP(B:B,'EJECUCION 24 DE ABRIL DEL 2026'!C:AB,26,0)</f>
        <v>6700000</v>
      </c>
      <c r="AN9" s="30">
        <f>VLOOKUP(B:B,'EJECUCION 24 DE ABRIL DEL 2026'!C:AC,27,0)</f>
        <v>1214450000</v>
      </c>
      <c r="AO9" s="32">
        <f t="shared" si="4"/>
        <v>0.01263007387</v>
      </c>
      <c r="AP9" s="28" t="str">
        <f>VLOOKUP(T:T,'TOTAL POR PROYECTOS'!B:I,8,0)</f>
        <v>Secretaría de Educación</v>
      </c>
      <c r="AQ9" s="8"/>
      <c r="AR9" s="8"/>
    </row>
    <row r="10" hidden="1">
      <c r="A10" s="27" t="str">
        <f t="shared" si="1"/>
        <v>220103320245400101711.2.4.1.012.3.2.02.02.0091.2.4.1.01</v>
      </c>
      <c r="B10" s="27" t="str">
        <f t="shared" si="2"/>
        <v>220103320245400101711.2.4.1.012.3.2.02.02.0091.2.4.1.0103020106|184</v>
      </c>
      <c r="C10" s="28" t="str">
        <f t="shared" si="3"/>
        <v>Secretaría de Educación</v>
      </c>
      <c r="D10" s="33" t="s">
        <v>48</v>
      </c>
      <c r="E10" s="33" t="s">
        <v>49</v>
      </c>
      <c r="F10" s="33" t="s">
        <v>50</v>
      </c>
      <c r="G10" s="33" t="s">
        <v>110</v>
      </c>
      <c r="H10" s="33" t="s">
        <v>111</v>
      </c>
      <c r="I10" s="33" t="s">
        <v>112</v>
      </c>
      <c r="J10" s="33" t="s">
        <v>54</v>
      </c>
      <c r="K10" s="33" t="s">
        <v>55</v>
      </c>
      <c r="L10" s="33" t="s">
        <v>56</v>
      </c>
      <c r="M10" s="33" t="s">
        <v>57</v>
      </c>
      <c r="N10" s="33" t="s">
        <v>58</v>
      </c>
      <c r="O10" s="33" t="s">
        <v>59</v>
      </c>
      <c r="P10" s="33" t="s">
        <v>113</v>
      </c>
      <c r="Q10" s="33" t="s">
        <v>110</v>
      </c>
      <c r="R10" s="33" t="s">
        <v>114</v>
      </c>
      <c r="S10" s="33" t="s">
        <v>112</v>
      </c>
      <c r="T10" s="33" t="s">
        <v>95</v>
      </c>
      <c r="U10" s="29" t="str">
        <f>VLOOKUP(T:T,'TOTAL POR PROYECTOS'!B:C,2,0)</f>
        <v>Mejoramiento de la permanencia de niños niñas y adolescentes en el sistema educativo de San José De Cúcuta</v>
      </c>
      <c r="V10" s="33" t="s">
        <v>96</v>
      </c>
      <c r="W10" s="33" t="s">
        <v>97</v>
      </c>
      <c r="X10" s="33" t="s">
        <v>66</v>
      </c>
      <c r="Y10" s="33" t="s">
        <v>67</v>
      </c>
      <c r="Z10" s="33" t="s">
        <v>96</v>
      </c>
      <c r="AA10" s="33" t="s">
        <v>97</v>
      </c>
      <c r="AB10" s="30">
        <f>VLOOKUP(B:B,'EJECUCION 24 DE ABRIL DEL 2026'!C:Q,15,0)</f>
        <v>204523866</v>
      </c>
      <c r="AC10" s="30">
        <f>VLOOKUP(B:B,'EJECUCION 24 DE ABRIL DEL 2026'!C:R,16,0)</f>
        <v>0</v>
      </c>
      <c r="AD10" s="30">
        <f>VLOOKUP(B:B,'EJECUCION 24 DE ABRIL DEL 2026'!C:S,17,0)</f>
        <v>0</v>
      </c>
      <c r="AE10" s="31">
        <f>VLOOKUP(B:B,'EJECUCION 24 DE ABRIL DEL 2026'!C:T,18,0)</f>
        <v>0</v>
      </c>
      <c r="AF10" s="31">
        <f>VLOOKUP(B:B,'EJECUCION 24 DE ABRIL DEL 2026'!C:U,19,0)</f>
        <v>0</v>
      </c>
      <c r="AG10" s="30">
        <f>VLOOKUP(B:B,'EJECUCION 24 DE ABRIL DEL 2026'!C:V,20,0)</f>
        <v>0</v>
      </c>
      <c r="AH10" s="30">
        <f>VLOOKUP(B:B,'EJECUCION 24 DE ABRIL DEL 2026'!C:W,21,0)</f>
        <v>0</v>
      </c>
      <c r="AI10" s="30">
        <f>VLOOKUP(B:B,'EJECUCION 24 DE ABRIL DEL 2026'!C:X,22,0)</f>
        <v>204523866</v>
      </c>
      <c r="AJ10" s="30">
        <f>VLOOKUP(B:B,'EJECUCION 24 DE ABRIL DEL 2026'!C:Y,23,0)</f>
        <v>110600000</v>
      </c>
      <c r="AK10" s="30">
        <f>VLOOKUP(B:B,'EJECUCION 24 DE ABRIL DEL 2026'!C:Z,24,0)</f>
        <v>110250000</v>
      </c>
      <c r="AL10" s="30">
        <f>VLOOKUP(B:B,'EJECUCION 24 DE ABRIL DEL 2026'!C:AA,25,0)</f>
        <v>56500000</v>
      </c>
      <c r="AM10" s="30">
        <f>VLOOKUP(B:B,'EJECUCION 24 DE ABRIL DEL 2026'!C:AB,26,0)</f>
        <v>40800000</v>
      </c>
      <c r="AN10" s="30">
        <f>VLOOKUP(B:B,'EJECUCION 24 DE ABRIL DEL 2026'!C:AC,27,0)</f>
        <v>94273866</v>
      </c>
      <c r="AO10" s="32">
        <f t="shared" si="4"/>
        <v>0.2762513789</v>
      </c>
      <c r="AP10" s="28" t="str">
        <f>VLOOKUP(T:T,'TOTAL POR PROYECTOS'!B:I,8,0)</f>
        <v>Secretaría de Educación</v>
      </c>
      <c r="AQ10" s="8"/>
      <c r="AR10" s="8"/>
    </row>
    <row r="11" hidden="1">
      <c r="A11" s="27" t="str">
        <f t="shared" si="1"/>
        <v>190501420245400100531.2.3.2.28.12.3.2.02.02.008.051.2.3.2.28</v>
      </c>
      <c r="B11" s="27" t="str">
        <f t="shared" si="2"/>
        <v>190501420245400100531.2.3.2.28.12.3.2.02.02.008.051.2.3.2.2803060101|262</v>
      </c>
      <c r="C11" s="28" t="str">
        <f t="shared" si="3"/>
        <v>Secretaría de Salud</v>
      </c>
      <c r="D11" s="33" t="s">
        <v>48</v>
      </c>
      <c r="E11" s="33" t="s">
        <v>115</v>
      </c>
      <c r="F11" s="33" t="s">
        <v>116</v>
      </c>
      <c r="G11" s="33" t="s">
        <v>117</v>
      </c>
      <c r="H11" s="33" t="s">
        <v>118</v>
      </c>
      <c r="I11" s="33" t="s">
        <v>117</v>
      </c>
      <c r="J11" s="33" t="s">
        <v>119</v>
      </c>
      <c r="K11" s="33" t="s">
        <v>120</v>
      </c>
      <c r="L11" s="33" t="s">
        <v>121</v>
      </c>
      <c r="M11" s="33" t="s">
        <v>122</v>
      </c>
      <c r="N11" s="33" t="s">
        <v>123</v>
      </c>
      <c r="O11" s="33" t="s">
        <v>124</v>
      </c>
      <c r="P11" s="33" t="s">
        <v>125</v>
      </c>
      <c r="Q11" s="33" t="s">
        <v>117</v>
      </c>
      <c r="R11" s="33" t="s">
        <v>126</v>
      </c>
      <c r="S11" s="33" t="s">
        <v>127</v>
      </c>
      <c r="T11" s="33" t="s">
        <v>128</v>
      </c>
      <c r="U11" s="29" t="str">
        <f>VLOOKUP(T:T,'TOTAL POR PROYECTOS'!B:C,2,0)</f>
        <v>Fortalecimiento de las acciones de gestión de la salud Pública para la gobernanza en salud del municipio de Cúcuta</v>
      </c>
      <c r="V11" s="33" t="s">
        <v>129</v>
      </c>
      <c r="W11" s="33" t="s">
        <v>130</v>
      </c>
      <c r="X11" s="33" t="s">
        <v>131</v>
      </c>
      <c r="Y11" s="33" t="s">
        <v>132</v>
      </c>
      <c r="Z11" s="33" t="s">
        <v>133</v>
      </c>
      <c r="AA11" s="33" t="s">
        <v>134</v>
      </c>
      <c r="AB11" s="30">
        <f>VLOOKUP(B:B,'EJECUCION 24 DE ABRIL DEL 2026'!C:Q,15,0)</f>
        <v>773600000</v>
      </c>
      <c r="AC11" s="30">
        <f>VLOOKUP(B:B,'EJECUCION 24 DE ABRIL DEL 2026'!C:R,16,0)</f>
        <v>0</v>
      </c>
      <c r="AD11" s="30">
        <f>VLOOKUP(B:B,'EJECUCION 24 DE ABRIL DEL 2026'!C:S,17,0)</f>
        <v>0</v>
      </c>
      <c r="AE11" s="31">
        <f>VLOOKUP(B:B,'EJECUCION 24 DE ABRIL DEL 2026'!C:T,18,0)</f>
        <v>0</v>
      </c>
      <c r="AF11" s="31">
        <f>VLOOKUP(B:B,'EJECUCION 24 DE ABRIL DEL 2026'!C:U,19,0)</f>
        <v>0</v>
      </c>
      <c r="AG11" s="30">
        <f>VLOOKUP(B:B,'EJECUCION 24 DE ABRIL DEL 2026'!C:V,20,0)</f>
        <v>0</v>
      </c>
      <c r="AH11" s="30">
        <f>VLOOKUP(B:B,'EJECUCION 24 DE ABRIL DEL 2026'!C:W,21,0)</f>
        <v>0</v>
      </c>
      <c r="AI11" s="30">
        <f>VLOOKUP(B:B,'EJECUCION 24 DE ABRIL DEL 2026'!C:X,22,0)</f>
        <v>773600000</v>
      </c>
      <c r="AJ11" s="30">
        <f>VLOOKUP(B:B,'EJECUCION 24 DE ABRIL DEL 2026'!C:Y,23,0)</f>
        <v>719600000</v>
      </c>
      <c r="AK11" s="30">
        <f>VLOOKUP(B:B,'EJECUCION 24 DE ABRIL DEL 2026'!C:Z,24,0)</f>
        <v>492900000</v>
      </c>
      <c r="AL11" s="30">
        <f>VLOOKUP(B:B,'EJECUCION 24 DE ABRIL DEL 2026'!C:AA,25,0)</f>
        <v>290500000</v>
      </c>
      <c r="AM11" s="30">
        <f>VLOOKUP(B:B,'EJECUCION 24 DE ABRIL DEL 2026'!C:AB,26,0)</f>
        <v>220700000</v>
      </c>
      <c r="AN11" s="30">
        <f>VLOOKUP(B:B,'EJECUCION 24 DE ABRIL DEL 2026'!C:AC,27,0)</f>
        <v>280700000</v>
      </c>
      <c r="AO11" s="32">
        <f t="shared" si="4"/>
        <v>0.3755170631</v>
      </c>
      <c r="AP11" s="28" t="str">
        <f>VLOOKUP(T:T,'TOTAL POR PROYECTOS'!B:I,8,0)</f>
        <v>Secretaría de Salud</v>
      </c>
      <c r="AQ11" s="8"/>
      <c r="AR11" s="8"/>
    </row>
    <row r="12" hidden="1">
      <c r="A12" s="27" t="str">
        <f t="shared" si="1"/>
        <v>400100720245400102271.2.1.0.00.12.3.2.02.02.0091.2.1.0.00</v>
      </c>
      <c r="B12" s="27" t="str">
        <f t="shared" si="2"/>
        <v>400100720245400102271.2.1.0.00.12.3.2.02.02.0091.2.1.0.0004050101|410</v>
      </c>
      <c r="C12" s="28" t="str">
        <f t="shared" si="3"/>
        <v>Secretaría de Hábitat</v>
      </c>
      <c r="D12" s="33" t="s">
        <v>135</v>
      </c>
      <c r="E12" s="33" t="s">
        <v>136</v>
      </c>
      <c r="F12" s="33" t="s">
        <v>137</v>
      </c>
      <c r="G12" s="33" t="s">
        <v>138</v>
      </c>
      <c r="H12" s="33" t="s">
        <v>139</v>
      </c>
      <c r="I12" s="33" t="s">
        <v>140</v>
      </c>
      <c r="J12" s="33" t="s">
        <v>141</v>
      </c>
      <c r="K12" s="33" t="s">
        <v>142</v>
      </c>
      <c r="L12" s="33" t="s">
        <v>143</v>
      </c>
      <c r="M12" s="33" t="s">
        <v>144</v>
      </c>
      <c r="N12" s="33" t="s">
        <v>145</v>
      </c>
      <c r="O12" s="33" t="s">
        <v>146</v>
      </c>
      <c r="P12" s="33" t="s">
        <v>147</v>
      </c>
      <c r="Q12" s="33" t="s">
        <v>138</v>
      </c>
      <c r="R12" s="33" t="s">
        <v>148</v>
      </c>
      <c r="S12" s="33" t="s">
        <v>140</v>
      </c>
      <c r="T12" s="33" t="s">
        <v>149</v>
      </c>
      <c r="U12" s="29" t="str">
        <f>VLOOKUP(T:T,'TOTAL POR PROYECTOS'!B:C,2,0)</f>
        <v>Servicio de saneamiento y titulación de bienes fiscales en el municipio de San José De Cúcuta</v>
      </c>
      <c r="V12" s="33" t="s">
        <v>106</v>
      </c>
      <c r="W12" s="33" t="s">
        <v>107</v>
      </c>
      <c r="X12" s="33" t="s">
        <v>66</v>
      </c>
      <c r="Y12" s="33" t="s">
        <v>67</v>
      </c>
      <c r="Z12" s="33" t="s">
        <v>108</v>
      </c>
      <c r="AA12" s="33" t="s">
        <v>109</v>
      </c>
      <c r="AB12" s="30">
        <f>VLOOKUP(B:B,'EJECUCION 24 DE ABRIL DEL 2026'!C:Q,15,0)</f>
        <v>581600000</v>
      </c>
      <c r="AC12" s="30">
        <f>VLOOKUP(B:B,'EJECUCION 24 DE ABRIL DEL 2026'!C:R,16,0)</f>
        <v>0</v>
      </c>
      <c r="AD12" s="30">
        <f>VLOOKUP(B:B,'EJECUCION 24 DE ABRIL DEL 2026'!C:S,17,0)</f>
        <v>0</v>
      </c>
      <c r="AE12" s="31">
        <f>VLOOKUP(B:B,'EJECUCION 24 DE ABRIL DEL 2026'!C:T,18,0)</f>
        <v>31874000.22</v>
      </c>
      <c r="AF12" s="31">
        <f>VLOOKUP(B:B,'EJECUCION 24 DE ABRIL DEL 2026'!C:U,19,0)</f>
        <v>0</v>
      </c>
      <c r="AG12" s="30">
        <f>VLOOKUP(B:B,'EJECUCION 24 DE ABRIL DEL 2026'!C:V,20,0)</f>
        <v>0</v>
      </c>
      <c r="AH12" s="30">
        <f>VLOOKUP(B:B,'EJECUCION 24 DE ABRIL DEL 2026'!C:W,21,0)</f>
        <v>0</v>
      </c>
      <c r="AI12" s="30">
        <f>VLOOKUP(B:B,'EJECUCION 24 DE ABRIL DEL 2026'!C:X,22,0)</f>
        <v>613474000.2</v>
      </c>
      <c r="AJ12" s="30">
        <f>VLOOKUP(B:B,'EJECUCION 24 DE ABRIL DEL 2026'!C:Y,23,0)</f>
        <v>500412500</v>
      </c>
      <c r="AK12" s="30">
        <f>VLOOKUP(B:B,'EJECUCION 24 DE ABRIL DEL 2026'!C:Z,24,0)</f>
        <v>500412500</v>
      </c>
      <c r="AL12" s="30">
        <f>VLOOKUP(B:B,'EJECUCION 24 DE ABRIL DEL 2026'!C:AA,25,0)</f>
        <v>219500000</v>
      </c>
      <c r="AM12" s="30">
        <f>VLOOKUP(B:B,'EJECUCION 24 DE ABRIL DEL 2026'!C:AB,26,0)</f>
        <v>147075000</v>
      </c>
      <c r="AN12" s="30">
        <f>VLOOKUP(B:B,'EJECUCION 24 DE ABRIL DEL 2026'!C:AC,27,0)</f>
        <v>113061500.2</v>
      </c>
      <c r="AO12" s="32">
        <f t="shared" si="4"/>
        <v>0.3577983744</v>
      </c>
      <c r="AP12" s="28" t="str">
        <f>VLOOKUP(T:T,'TOTAL POR PROYECTOS'!B:I,8,0)</f>
        <v>Secretaría de Hábitat</v>
      </c>
      <c r="AQ12" s="8"/>
      <c r="AR12" s="8"/>
    </row>
    <row r="13" hidden="1">
      <c r="A13" s="27" t="str">
        <f t="shared" si="1"/>
        <v>400104620245400102271.2.1.0.00.12.3.2.02.02.0091.2.1.0.00</v>
      </c>
      <c r="B13" s="27" t="str">
        <f t="shared" si="2"/>
        <v>400104620245400102271.2.1.0.00.12.3.2.02.02.0091.2.1.0.0004050103|412</v>
      </c>
      <c r="C13" s="28" t="str">
        <f t="shared" si="3"/>
        <v>Secretaría de Hábitat</v>
      </c>
      <c r="D13" s="33" t="s">
        <v>135</v>
      </c>
      <c r="E13" s="33" t="s">
        <v>136</v>
      </c>
      <c r="F13" s="33" t="s">
        <v>137</v>
      </c>
      <c r="G13" s="33" t="s">
        <v>150</v>
      </c>
      <c r="H13" s="33" t="s">
        <v>151</v>
      </c>
      <c r="I13" s="33" t="s">
        <v>152</v>
      </c>
      <c r="J13" s="33" t="s">
        <v>141</v>
      </c>
      <c r="K13" s="33" t="s">
        <v>142</v>
      </c>
      <c r="L13" s="33" t="s">
        <v>143</v>
      </c>
      <c r="M13" s="33" t="s">
        <v>144</v>
      </c>
      <c r="N13" s="33" t="s">
        <v>145</v>
      </c>
      <c r="O13" s="33" t="s">
        <v>146</v>
      </c>
      <c r="P13" s="33" t="s">
        <v>153</v>
      </c>
      <c r="Q13" s="33" t="s">
        <v>154</v>
      </c>
      <c r="R13" s="33" t="s">
        <v>155</v>
      </c>
      <c r="S13" s="33" t="s">
        <v>152</v>
      </c>
      <c r="T13" s="33" t="s">
        <v>149</v>
      </c>
      <c r="U13" s="29" t="str">
        <f>VLOOKUP(T:T,'TOTAL POR PROYECTOS'!B:C,2,0)</f>
        <v>Servicio de saneamiento y titulación de bienes fiscales en el municipio de San José De Cúcuta</v>
      </c>
      <c r="V13" s="33" t="s">
        <v>106</v>
      </c>
      <c r="W13" s="33" t="s">
        <v>107</v>
      </c>
      <c r="X13" s="33" t="s">
        <v>66</v>
      </c>
      <c r="Y13" s="33" t="s">
        <v>67</v>
      </c>
      <c r="Z13" s="33" t="s">
        <v>108</v>
      </c>
      <c r="AA13" s="33" t="s">
        <v>109</v>
      </c>
      <c r="AB13" s="30">
        <f>VLOOKUP(B:B,'EJECUCION 24 DE ABRIL DEL 2026'!C:Q,15,0)</f>
        <v>138000000</v>
      </c>
      <c r="AC13" s="30">
        <f>VLOOKUP(B:B,'EJECUCION 24 DE ABRIL DEL 2026'!C:R,16,0)</f>
        <v>0</v>
      </c>
      <c r="AD13" s="30">
        <f>VLOOKUP(B:B,'EJECUCION 24 DE ABRIL DEL 2026'!C:S,17,0)</f>
        <v>0</v>
      </c>
      <c r="AE13" s="31">
        <f>VLOOKUP(B:B,'EJECUCION 24 DE ABRIL DEL 2026'!C:T,18,0)</f>
        <v>0</v>
      </c>
      <c r="AF13" s="31">
        <f>VLOOKUP(B:B,'EJECUCION 24 DE ABRIL DEL 2026'!C:U,19,0)</f>
        <v>524000</v>
      </c>
      <c r="AG13" s="30">
        <f>VLOOKUP(B:B,'EJECUCION 24 DE ABRIL DEL 2026'!C:V,20,0)</f>
        <v>0</v>
      </c>
      <c r="AH13" s="30">
        <f>VLOOKUP(B:B,'EJECUCION 24 DE ABRIL DEL 2026'!C:W,21,0)</f>
        <v>0</v>
      </c>
      <c r="AI13" s="30">
        <f>VLOOKUP(B:B,'EJECUCION 24 DE ABRIL DEL 2026'!C:X,22,0)</f>
        <v>137476000</v>
      </c>
      <c r="AJ13" s="30">
        <f>VLOOKUP(B:B,'EJECUCION 24 DE ABRIL DEL 2026'!C:Y,23,0)</f>
        <v>129175961.5</v>
      </c>
      <c r="AK13" s="30">
        <f>VLOOKUP(B:B,'EJECUCION 24 DE ABRIL DEL 2026'!C:Z,24,0)</f>
        <v>129175961.5</v>
      </c>
      <c r="AL13" s="30">
        <f>VLOOKUP(B:B,'EJECUCION 24 DE ABRIL DEL 2026'!C:AA,25,0)</f>
        <v>59550000</v>
      </c>
      <c r="AM13" s="30">
        <f>VLOOKUP(B:B,'EJECUCION 24 DE ABRIL DEL 2026'!C:AB,26,0)</f>
        <v>34925000</v>
      </c>
      <c r="AN13" s="30">
        <f>VLOOKUP(B:B,'EJECUCION 24 DE ABRIL DEL 2026'!C:AC,27,0)</f>
        <v>8300038.47</v>
      </c>
      <c r="AO13" s="32">
        <f t="shared" si="4"/>
        <v>0.4331665163</v>
      </c>
      <c r="AP13" s="28" t="str">
        <f>VLOOKUP(T:T,'TOTAL POR PROYECTOS'!B:I,8,0)</f>
        <v>Secretaría de Hábitat</v>
      </c>
      <c r="AQ13" s="8"/>
      <c r="AR13" s="8"/>
    </row>
    <row r="14" hidden="1">
      <c r="A14" s="27" t="str">
        <f t="shared" si="1"/>
        <v>400100120245400102271.2.1.0.00.12.3.2.02.02.0091.2.1.0.00</v>
      </c>
      <c r="B14" s="27" t="str">
        <f t="shared" si="2"/>
        <v>400100120245400102271.2.1.0.00.12.3.2.02.02.0091.2.1.0.0004050104|413</v>
      </c>
      <c r="C14" s="28" t="str">
        <f t="shared" si="3"/>
        <v>Secretaría de Hábitat</v>
      </c>
      <c r="D14" s="33" t="s">
        <v>135</v>
      </c>
      <c r="E14" s="33" t="s">
        <v>136</v>
      </c>
      <c r="F14" s="33" t="s">
        <v>137</v>
      </c>
      <c r="G14" s="33" t="s">
        <v>156</v>
      </c>
      <c r="H14" s="33" t="s">
        <v>157</v>
      </c>
      <c r="I14" s="33" t="s">
        <v>158</v>
      </c>
      <c r="J14" s="33" t="s">
        <v>141</v>
      </c>
      <c r="K14" s="33" t="s">
        <v>142</v>
      </c>
      <c r="L14" s="33" t="s">
        <v>143</v>
      </c>
      <c r="M14" s="33" t="s">
        <v>144</v>
      </c>
      <c r="N14" s="33" t="s">
        <v>145</v>
      </c>
      <c r="O14" s="33" t="s">
        <v>146</v>
      </c>
      <c r="P14" s="33" t="s">
        <v>159</v>
      </c>
      <c r="Q14" s="33" t="s">
        <v>156</v>
      </c>
      <c r="R14" s="33" t="s">
        <v>160</v>
      </c>
      <c r="S14" s="33" t="s">
        <v>161</v>
      </c>
      <c r="T14" s="33" t="s">
        <v>149</v>
      </c>
      <c r="U14" s="29" t="str">
        <f>VLOOKUP(T:T,'TOTAL POR PROYECTOS'!B:C,2,0)</f>
        <v>Servicio de saneamiento y titulación de bienes fiscales en el municipio de San José De Cúcuta</v>
      </c>
      <c r="V14" s="33" t="s">
        <v>106</v>
      </c>
      <c r="W14" s="33" t="s">
        <v>107</v>
      </c>
      <c r="X14" s="33" t="s">
        <v>66</v>
      </c>
      <c r="Y14" s="33" t="s">
        <v>67</v>
      </c>
      <c r="Z14" s="33" t="s">
        <v>108</v>
      </c>
      <c r="AA14" s="33" t="s">
        <v>109</v>
      </c>
      <c r="AB14" s="30">
        <f>VLOOKUP(B:B,'EJECUCION 24 DE ABRIL DEL 2026'!C:Q,15,0)</f>
        <v>376000000</v>
      </c>
      <c r="AC14" s="30">
        <f>VLOOKUP(B:B,'EJECUCION 24 DE ABRIL DEL 2026'!C:R,16,0)</f>
        <v>0</v>
      </c>
      <c r="AD14" s="30">
        <f>VLOOKUP(B:B,'EJECUCION 24 DE ABRIL DEL 2026'!C:S,17,0)</f>
        <v>0</v>
      </c>
      <c r="AE14" s="31">
        <f>VLOOKUP(B:B,'EJECUCION 24 DE ABRIL DEL 2026'!C:T,18,0)</f>
        <v>28799999.78</v>
      </c>
      <c r="AF14" s="31">
        <f>VLOOKUP(B:B,'EJECUCION 24 DE ABRIL DEL 2026'!C:U,19,0)</f>
        <v>0</v>
      </c>
      <c r="AG14" s="30">
        <f>VLOOKUP(B:B,'EJECUCION 24 DE ABRIL DEL 2026'!C:V,20,0)</f>
        <v>0</v>
      </c>
      <c r="AH14" s="30">
        <f>VLOOKUP(B:B,'EJECUCION 24 DE ABRIL DEL 2026'!C:W,21,0)</f>
        <v>0</v>
      </c>
      <c r="AI14" s="30">
        <f>VLOOKUP(B:B,'EJECUCION 24 DE ABRIL DEL 2026'!C:X,22,0)</f>
        <v>404799999.8</v>
      </c>
      <c r="AJ14" s="30">
        <f>VLOOKUP(B:B,'EJECUCION 24 DE ABRIL DEL 2026'!C:Y,23,0)</f>
        <v>370400000</v>
      </c>
      <c r="AK14" s="30">
        <f>VLOOKUP(B:B,'EJECUCION 24 DE ABRIL DEL 2026'!C:Z,24,0)</f>
        <v>370400000</v>
      </c>
      <c r="AL14" s="30">
        <f>VLOOKUP(B:B,'EJECUCION 24 DE ABRIL DEL 2026'!C:AA,25,0)</f>
        <v>174000000</v>
      </c>
      <c r="AM14" s="30">
        <f>VLOOKUP(B:B,'EJECUCION 24 DE ABRIL DEL 2026'!C:AB,26,0)</f>
        <v>113000000</v>
      </c>
      <c r="AN14" s="30">
        <f>VLOOKUP(B:B,'EJECUCION 24 DE ABRIL DEL 2026'!C:AC,27,0)</f>
        <v>34399999.78</v>
      </c>
      <c r="AO14" s="32">
        <f t="shared" si="4"/>
        <v>0.4298418975</v>
      </c>
      <c r="AP14" s="28" t="str">
        <f>VLOOKUP(T:T,'TOTAL POR PROYECTOS'!B:I,8,0)</f>
        <v>Secretaría de Hábitat</v>
      </c>
      <c r="AQ14" s="8"/>
      <c r="AR14" s="8"/>
    </row>
    <row r="15" hidden="1">
      <c r="A15" s="27" t="str">
        <f t="shared" si="1"/>
        <v>240902320245400100111.2.1.0.00.12.3.2.02.02.0091.2.1.0.00</v>
      </c>
      <c r="B15" s="27" t="str">
        <f t="shared" si="2"/>
        <v>240902320245400100111.2.1.0.00.12.3.2.02.02.0091.2.1.0.0005010102|420</v>
      </c>
      <c r="C15" s="28" t="str">
        <f t="shared" si="3"/>
        <v>Secretaría de Movilidad</v>
      </c>
      <c r="D15" s="33" t="s">
        <v>162</v>
      </c>
      <c r="E15" s="33" t="s">
        <v>163</v>
      </c>
      <c r="F15" s="33" t="s">
        <v>164</v>
      </c>
      <c r="G15" s="33" t="s">
        <v>165</v>
      </c>
      <c r="H15" s="33" t="s">
        <v>166</v>
      </c>
      <c r="I15" s="33" t="s">
        <v>167</v>
      </c>
      <c r="J15" s="33" t="s">
        <v>168</v>
      </c>
      <c r="K15" s="33" t="s">
        <v>169</v>
      </c>
      <c r="L15" s="33" t="s">
        <v>170</v>
      </c>
      <c r="M15" s="33" t="s">
        <v>171</v>
      </c>
      <c r="N15" s="33" t="s">
        <v>172</v>
      </c>
      <c r="O15" s="33" t="s">
        <v>173</v>
      </c>
      <c r="P15" s="33" t="s">
        <v>174</v>
      </c>
      <c r="Q15" s="33" t="s">
        <v>165</v>
      </c>
      <c r="R15" s="33" t="s">
        <v>175</v>
      </c>
      <c r="S15" s="33" t="s">
        <v>167</v>
      </c>
      <c r="T15" s="33" t="s">
        <v>176</v>
      </c>
      <c r="U15" s="29" t="str">
        <f>VLOOKUP(T:T,'TOTAL POR PROYECTOS'!B:C,2,0)</f>
        <v>Formulación e implementación de las campañas educativas y asesoría técnica y profesional en seguridad vial para la ciudadania del Municipio de San Jose de Cúcuta Norte de Santander</v>
      </c>
      <c r="V15" s="33" t="s">
        <v>106</v>
      </c>
      <c r="W15" s="33" t="s">
        <v>107</v>
      </c>
      <c r="X15" s="33" t="s">
        <v>66</v>
      </c>
      <c r="Y15" s="33" t="s">
        <v>67</v>
      </c>
      <c r="Z15" s="33" t="s">
        <v>108</v>
      </c>
      <c r="AA15" s="33" t="s">
        <v>109</v>
      </c>
      <c r="AB15" s="30">
        <f>VLOOKUP(B:B,'EJECUCION 24 DE ABRIL DEL 2026'!C:Q,15,0)</f>
        <v>3420284128</v>
      </c>
      <c r="AC15" s="30">
        <f>VLOOKUP(B:B,'EJECUCION 24 DE ABRIL DEL 2026'!C:R,16,0)</f>
        <v>0</v>
      </c>
      <c r="AD15" s="30">
        <f>VLOOKUP(B:B,'EJECUCION 24 DE ABRIL DEL 2026'!C:S,17,0)</f>
        <v>0</v>
      </c>
      <c r="AE15" s="31">
        <f>VLOOKUP(B:B,'EJECUCION 24 DE ABRIL DEL 2026'!C:T,18,0)</f>
        <v>0</v>
      </c>
      <c r="AF15" s="31">
        <f>VLOOKUP(B:B,'EJECUCION 24 DE ABRIL DEL 2026'!C:U,19,0)</f>
        <v>500000000</v>
      </c>
      <c r="AG15" s="30">
        <f>VLOOKUP(B:B,'EJECUCION 24 DE ABRIL DEL 2026'!C:V,20,0)</f>
        <v>0</v>
      </c>
      <c r="AH15" s="30">
        <f>VLOOKUP(B:B,'EJECUCION 24 DE ABRIL DEL 2026'!C:W,21,0)</f>
        <v>0</v>
      </c>
      <c r="AI15" s="30">
        <f>VLOOKUP(B:B,'EJECUCION 24 DE ABRIL DEL 2026'!C:X,22,0)</f>
        <v>2920284128</v>
      </c>
      <c r="AJ15" s="30">
        <f>VLOOKUP(B:B,'EJECUCION 24 DE ABRIL DEL 2026'!C:Y,23,0)</f>
        <v>2783150000</v>
      </c>
      <c r="AK15" s="30">
        <f>VLOOKUP(B:B,'EJECUCION 24 DE ABRIL DEL 2026'!C:Z,24,0)</f>
        <v>2768537500</v>
      </c>
      <c r="AL15" s="30">
        <f>VLOOKUP(B:B,'EJECUCION 24 DE ABRIL DEL 2026'!C:AA,25,0)</f>
        <v>123200000</v>
      </c>
      <c r="AM15" s="30">
        <f>VLOOKUP(B:B,'EJECUCION 24 DE ABRIL DEL 2026'!C:AB,26,0)</f>
        <v>62000000</v>
      </c>
      <c r="AN15" s="30">
        <f>VLOOKUP(B:B,'EJECUCION 24 DE ABRIL DEL 2026'!C:AC,27,0)</f>
        <v>151746628.2</v>
      </c>
      <c r="AO15" s="32">
        <f t="shared" si="4"/>
        <v>0.04218767578</v>
      </c>
      <c r="AP15" s="28" t="str">
        <f>VLOOKUP(T:T,'TOTAL POR PROYECTOS'!B:I,8,0)</f>
        <v>Secretaría de Movilidad</v>
      </c>
      <c r="AQ15" s="8"/>
      <c r="AR15" s="8"/>
    </row>
    <row r="16" hidden="1">
      <c r="A16" s="27" t="str">
        <f t="shared" si="1"/>
        <v>45010492025000000323991.2.1.0.00.12.3.2.02.02.0091.2.1.0.00</v>
      </c>
      <c r="B16" s="27" t="str">
        <f t="shared" si="2"/>
        <v>45010492025000000323991.2.1.0.00.12.3.2.02.02.0091.2.1.0.0001010215|20</v>
      </c>
      <c r="C16" s="28" t="str">
        <f t="shared" si="3"/>
        <v>Secretaría de Seguridad Ciudadana</v>
      </c>
      <c r="D16" s="33" t="s">
        <v>177</v>
      </c>
      <c r="E16" s="33" t="s">
        <v>178</v>
      </c>
      <c r="F16" s="33" t="s">
        <v>179</v>
      </c>
      <c r="G16" s="33" t="s">
        <v>100</v>
      </c>
      <c r="H16" s="33" t="s">
        <v>180</v>
      </c>
      <c r="I16" s="33" t="s">
        <v>181</v>
      </c>
      <c r="J16" s="33" t="s">
        <v>182</v>
      </c>
      <c r="K16" s="33" t="s">
        <v>183</v>
      </c>
      <c r="L16" s="33" t="s">
        <v>184</v>
      </c>
      <c r="M16" s="33" t="s">
        <v>185</v>
      </c>
      <c r="N16" s="33" t="s">
        <v>186</v>
      </c>
      <c r="O16" s="33" t="s">
        <v>187</v>
      </c>
      <c r="P16" s="33" t="s">
        <v>188</v>
      </c>
      <c r="Q16" s="33" t="s">
        <v>100</v>
      </c>
      <c r="R16" s="33" t="s">
        <v>189</v>
      </c>
      <c r="S16" s="33" t="s">
        <v>181</v>
      </c>
      <c r="T16" s="33" t="s">
        <v>190</v>
      </c>
      <c r="U16" s="29" t="str">
        <f>VLOOKUP(T:T,'TOTAL POR PROYECTOS'!B:C,2,0)</f>
        <v>Fortalecimiento de la seguridad y la convivencia ciudadana mediante la generación de documentos investigativos y la prestación de servicios de educación que contribuyan al mejoramiento en el municipio de San José De Cúcuta</v>
      </c>
      <c r="V16" s="33" t="s">
        <v>106</v>
      </c>
      <c r="W16" s="33" t="s">
        <v>107</v>
      </c>
      <c r="X16" s="33" t="s">
        <v>66</v>
      </c>
      <c r="Y16" s="33" t="s">
        <v>67</v>
      </c>
      <c r="Z16" s="33" t="s">
        <v>108</v>
      </c>
      <c r="AA16" s="33" t="s">
        <v>109</v>
      </c>
      <c r="AB16" s="34">
        <v>4.948E8</v>
      </c>
      <c r="AC16" s="34">
        <v>0.0</v>
      </c>
      <c r="AD16" s="34">
        <v>0.0</v>
      </c>
      <c r="AE16" s="34">
        <v>0.0</v>
      </c>
      <c r="AF16" s="34">
        <v>0.0</v>
      </c>
      <c r="AG16" s="34">
        <v>0.0</v>
      </c>
      <c r="AH16" s="34">
        <v>0.0</v>
      </c>
      <c r="AI16" s="34">
        <v>4.948E8</v>
      </c>
      <c r="AJ16" s="35">
        <v>4.798E8</v>
      </c>
      <c r="AK16" s="35">
        <v>1.23E8</v>
      </c>
      <c r="AL16" s="34">
        <v>6.78E7</v>
      </c>
      <c r="AM16" s="34">
        <v>3.72E7</v>
      </c>
      <c r="AN16" s="35">
        <f t="shared" ref="AN16:AN17" si="5">AI16-AK16</f>
        <v>371800000</v>
      </c>
      <c r="AO16" s="36">
        <f t="shared" si="4"/>
        <v>0.1370250606</v>
      </c>
      <c r="AP16" s="28" t="str">
        <f>VLOOKUP(T:T,'TOTAL POR PROYECTOS'!B:I,8,0)</f>
        <v>Secretaría de Seguridad Ciudadana</v>
      </c>
      <c r="AQ16" s="8"/>
      <c r="AR16" s="8"/>
    </row>
    <row r="17" hidden="1">
      <c r="A17" s="27" t="str">
        <f t="shared" si="1"/>
        <v>45010492025000000323991.2.1.0.00.12.3.2.02.02.0091.2.1.0.00</v>
      </c>
      <c r="B17" s="27" t="str">
        <f t="shared" si="2"/>
        <v>45010492025000000323991.2.1.0.00.12.3.2.02.02.0091.2.1.0.0001010213|18</v>
      </c>
      <c r="C17" s="28" t="str">
        <f t="shared" si="3"/>
        <v>Secretaría de Seguridad Ciudadana</v>
      </c>
      <c r="D17" s="33" t="s">
        <v>177</v>
      </c>
      <c r="E17" s="33" t="s">
        <v>178</v>
      </c>
      <c r="F17" s="33" t="s">
        <v>179</v>
      </c>
      <c r="G17" s="33" t="s">
        <v>100</v>
      </c>
      <c r="H17" s="33" t="s">
        <v>191</v>
      </c>
      <c r="I17" s="33" t="s">
        <v>192</v>
      </c>
      <c r="J17" s="33" t="s">
        <v>182</v>
      </c>
      <c r="K17" s="33" t="s">
        <v>183</v>
      </c>
      <c r="L17" s="33" t="s">
        <v>184</v>
      </c>
      <c r="M17" s="33" t="s">
        <v>185</v>
      </c>
      <c r="N17" s="33" t="s">
        <v>186</v>
      </c>
      <c r="O17" s="33" t="s">
        <v>187</v>
      </c>
      <c r="P17" s="33" t="s">
        <v>188</v>
      </c>
      <c r="Q17" s="33" t="s">
        <v>100</v>
      </c>
      <c r="R17" s="33" t="s">
        <v>189</v>
      </c>
      <c r="S17" s="33" t="s">
        <v>181</v>
      </c>
      <c r="T17" s="33" t="s">
        <v>190</v>
      </c>
      <c r="U17" s="29" t="str">
        <f>VLOOKUP(T:T,'TOTAL POR PROYECTOS'!B:C,2,0)</f>
        <v>Fortalecimiento de la seguridad y la convivencia ciudadana mediante la generación de documentos investigativos y la prestación de servicios de educación que contribuyan al mejoramiento en el municipio de San José De Cúcuta</v>
      </c>
      <c r="V17" s="33" t="s">
        <v>106</v>
      </c>
      <c r="W17" s="33" t="s">
        <v>107</v>
      </c>
      <c r="X17" s="33" t="s">
        <v>66</v>
      </c>
      <c r="Y17" s="33" t="s">
        <v>67</v>
      </c>
      <c r="Z17" s="33" t="s">
        <v>108</v>
      </c>
      <c r="AA17" s="33" t="s">
        <v>109</v>
      </c>
      <c r="AB17" s="34">
        <v>4.948E8</v>
      </c>
      <c r="AC17" s="34">
        <v>0.0</v>
      </c>
      <c r="AD17" s="34">
        <v>0.0</v>
      </c>
      <c r="AE17" s="34">
        <v>0.0</v>
      </c>
      <c r="AF17" s="34">
        <v>0.0</v>
      </c>
      <c r="AG17" s="34">
        <v>0.0</v>
      </c>
      <c r="AH17" s="34">
        <v>0.0</v>
      </c>
      <c r="AI17" s="34">
        <v>4.948E8</v>
      </c>
      <c r="AJ17" s="35">
        <v>4.798E8</v>
      </c>
      <c r="AK17" s="34">
        <v>2.31E7</v>
      </c>
      <c r="AL17" s="34">
        <v>0.0</v>
      </c>
      <c r="AM17" s="34">
        <v>0.0</v>
      </c>
      <c r="AN17" s="35">
        <f t="shared" si="5"/>
        <v>471700000</v>
      </c>
      <c r="AO17" s="36">
        <f t="shared" si="4"/>
        <v>0</v>
      </c>
      <c r="AP17" s="28" t="str">
        <f>VLOOKUP(T:T,'TOTAL POR PROYECTOS'!B:I,8,0)</f>
        <v>Secretaría de Seguridad Ciudadana</v>
      </c>
      <c r="AQ17" s="8"/>
      <c r="AR17" s="8"/>
    </row>
    <row r="18" hidden="1">
      <c r="A18" s="27" t="str">
        <f t="shared" si="1"/>
        <v>450104920245400101551.2.1.0.00.12.3.2.02.02.009.651.2.1.0.00</v>
      </c>
      <c r="B18" s="27" t="str">
        <f t="shared" si="2"/>
        <v>450104920245400101551.2.1.0.00.12.3.2.02.02.009.651.2.1.0.0001020204|28</v>
      </c>
      <c r="C18" s="28" t="str">
        <f t="shared" si="3"/>
        <v>Secretaría de Gobierno</v>
      </c>
      <c r="D18" s="33" t="s">
        <v>177</v>
      </c>
      <c r="E18" s="33" t="s">
        <v>193</v>
      </c>
      <c r="F18" s="33" t="s">
        <v>194</v>
      </c>
      <c r="G18" s="33" t="s">
        <v>100</v>
      </c>
      <c r="H18" s="33" t="s">
        <v>195</v>
      </c>
      <c r="I18" s="33" t="s">
        <v>181</v>
      </c>
      <c r="J18" s="33" t="s">
        <v>182</v>
      </c>
      <c r="K18" s="33" t="s">
        <v>183</v>
      </c>
      <c r="L18" s="33" t="s">
        <v>184</v>
      </c>
      <c r="M18" s="33" t="s">
        <v>185</v>
      </c>
      <c r="N18" s="33" t="s">
        <v>186</v>
      </c>
      <c r="O18" s="33" t="s">
        <v>187</v>
      </c>
      <c r="P18" s="33" t="s">
        <v>188</v>
      </c>
      <c r="Q18" s="33" t="s">
        <v>100</v>
      </c>
      <c r="R18" s="33" t="s">
        <v>189</v>
      </c>
      <c r="S18" s="33" t="s">
        <v>181</v>
      </c>
      <c r="T18" s="33" t="s">
        <v>196</v>
      </c>
      <c r="U18" s="29" t="str">
        <f>VLOOKUP(T:T,'TOTAL POR PROYECTOS'!B:C,2,0)</f>
        <v>Desarrollo de acciones y estrategias de Transformación de la convivencia ciudadana y social en el municipio de San José De Cúcuta</v>
      </c>
      <c r="V18" s="33" t="s">
        <v>106</v>
      </c>
      <c r="W18" s="33" t="s">
        <v>107</v>
      </c>
      <c r="X18" s="33" t="s">
        <v>197</v>
      </c>
      <c r="Y18" s="33" t="s">
        <v>198</v>
      </c>
      <c r="Z18" s="33" t="s">
        <v>108</v>
      </c>
      <c r="AA18" s="33" t="s">
        <v>109</v>
      </c>
      <c r="AB18" s="30">
        <f>VLOOKUP(B:B,'EJECUCION 24 DE ABRIL DEL 2026'!C:Q,15,0)</f>
        <v>560000000</v>
      </c>
      <c r="AC18" s="30">
        <f>VLOOKUP(B:B,'EJECUCION 24 DE ABRIL DEL 2026'!C:R,16,0)</f>
        <v>0</v>
      </c>
      <c r="AD18" s="30">
        <f>VLOOKUP(B:B,'EJECUCION 24 DE ABRIL DEL 2026'!C:S,17,0)</f>
        <v>0</v>
      </c>
      <c r="AE18" s="31">
        <f>VLOOKUP(B:B,'EJECUCION 24 DE ABRIL DEL 2026'!C:T,18,0)</f>
        <v>0</v>
      </c>
      <c r="AF18" s="31">
        <f>VLOOKUP(B:B,'EJECUCION 24 DE ABRIL DEL 2026'!C:U,19,0)</f>
        <v>0</v>
      </c>
      <c r="AG18" s="30">
        <f>VLOOKUP(B:B,'EJECUCION 24 DE ABRIL DEL 2026'!C:V,20,0)</f>
        <v>0</v>
      </c>
      <c r="AH18" s="30">
        <f>VLOOKUP(B:B,'EJECUCION 24 DE ABRIL DEL 2026'!C:W,21,0)</f>
        <v>0</v>
      </c>
      <c r="AI18" s="30">
        <f>VLOOKUP(B:B,'EJECUCION 24 DE ABRIL DEL 2026'!C:X,22,0)</f>
        <v>560000000</v>
      </c>
      <c r="AJ18" s="30">
        <f>VLOOKUP(B:B,'EJECUCION 24 DE ABRIL DEL 2026'!C:Y,23,0)</f>
        <v>560000000</v>
      </c>
      <c r="AK18" s="30">
        <f>VLOOKUP(B:B,'EJECUCION 24 DE ABRIL DEL 2026'!C:Z,24,0)</f>
        <v>560000000</v>
      </c>
      <c r="AL18" s="30">
        <f>VLOOKUP(B:B,'EJECUCION 24 DE ABRIL DEL 2026'!C:AA,25,0)</f>
        <v>0</v>
      </c>
      <c r="AM18" s="30">
        <f>VLOOKUP(B:B,'EJECUCION 24 DE ABRIL DEL 2026'!C:AB,26,0)</f>
        <v>0</v>
      </c>
      <c r="AN18" s="30">
        <f>VLOOKUP(B:B,'EJECUCION 24 DE ABRIL DEL 2026'!C:AC,27,0)</f>
        <v>0</v>
      </c>
      <c r="AO18" s="32">
        <f t="shared" si="4"/>
        <v>0</v>
      </c>
      <c r="AP18" s="28" t="str">
        <f>VLOOKUP(T:T,'TOTAL POR PROYECTOS'!B:I,8,0)</f>
        <v>Secretaría de Gobierno</v>
      </c>
      <c r="AQ18" s="8"/>
      <c r="AR18" s="8"/>
    </row>
    <row r="19" hidden="1">
      <c r="A19" s="27" t="str">
        <f t="shared" si="1"/>
        <v>33011322025000000324051.2.3.1.19.22.3.2.02.02.0091.2.3.1.19</v>
      </c>
      <c r="B19" s="27" t="str">
        <f t="shared" si="2"/>
        <v>33011322025000000324051.2.3.1.19.22.3.2.02.02.0091.2.3.1.1903030101|215</v>
      </c>
      <c r="C19" s="28" t="str">
        <f t="shared" si="3"/>
        <v>Secretaría de Cultura y Patrimonio</v>
      </c>
      <c r="D19" s="33" t="s">
        <v>48</v>
      </c>
      <c r="E19" s="33" t="s">
        <v>69</v>
      </c>
      <c r="F19" s="33" t="s">
        <v>199</v>
      </c>
      <c r="G19" s="33" t="s">
        <v>200</v>
      </c>
      <c r="H19" s="33" t="s">
        <v>201</v>
      </c>
      <c r="I19" s="33" t="s">
        <v>202</v>
      </c>
      <c r="J19" s="33" t="s">
        <v>74</v>
      </c>
      <c r="K19" s="33" t="s">
        <v>75</v>
      </c>
      <c r="L19" s="33" t="s">
        <v>76</v>
      </c>
      <c r="M19" s="33" t="s">
        <v>77</v>
      </c>
      <c r="N19" s="33" t="s">
        <v>78</v>
      </c>
      <c r="O19" s="33" t="s">
        <v>79</v>
      </c>
      <c r="P19" s="33" t="s">
        <v>203</v>
      </c>
      <c r="Q19" s="33" t="s">
        <v>200</v>
      </c>
      <c r="R19" s="33" t="s">
        <v>204</v>
      </c>
      <c r="S19" s="33" t="s">
        <v>205</v>
      </c>
      <c r="T19" s="33" t="s">
        <v>206</v>
      </c>
      <c r="U19" s="29" t="str">
        <f>VLOOKUP(T:T,'TOTAL POR PROYECTOS'!B:C,2,0)</f>
        <v>Fortalecimiento de la Gobernanza cultural y el empoderamiento del sector artístico, cultural y de los saberes en el municipio de San José De Cúcuta</v>
      </c>
      <c r="V19" s="33" t="s">
        <v>207</v>
      </c>
      <c r="W19" s="33" t="s">
        <v>208</v>
      </c>
      <c r="X19" s="33" t="s">
        <v>66</v>
      </c>
      <c r="Y19" s="33" t="s">
        <v>67</v>
      </c>
      <c r="Z19" s="33" t="s">
        <v>209</v>
      </c>
      <c r="AA19" s="33" t="s">
        <v>210</v>
      </c>
      <c r="AB19" s="30">
        <f>VLOOKUP(B:B,'EJECUCION 24 DE ABRIL DEL 2026'!C:Q,15,0)</f>
        <v>131600000</v>
      </c>
      <c r="AC19" s="30">
        <f>VLOOKUP(B:B,'EJECUCION 24 DE ABRIL DEL 2026'!C:R,16,0)</f>
        <v>0</v>
      </c>
      <c r="AD19" s="30">
        <f>VLOOKUP(B:B,'EJECUCION 24 DE ABRIL DEL 2026'!C:S,17,0)</f>
        <v>0</v>
      </c>
      <c r="AE19" s="31">
        <f>VLOOKUP(B:B,'EJECUCION 24 DE ABRIL DEL 2026'!C:T,18,0)</f>
        <v>93000000</v>
      </c>
      <c r="AF19" s="31">
        <f>VLOOKUP(B:B,'EJECUCION 24 DE ABRIL DEL 2026'!C:U,19,0)</f>
        <v>0</v>
      </c>
      <c r="AG19" s="30">
        <f>VLOOKUP(B:B,'EJECUCION 24 DE ABRIL DEL 2026'!C:V,20,0)</f>
        <v>0</v>
      </c>
      <c r="AH19" s="30">
        <f>VLOOKUP(B:B,'EJECUCION 24 DE ABRIL DEL 2026'!C:W,21,0)</f>
        <v>0</v>
      </c>
      <c r="AI19" s="30">
        <f>VLOOKUP(B:B,'EJECUCION 24 DE ABRIL DEL 2026'!C:X,22,0)</f>
        <v>224600000</v>
      </c>
      <c r="AJ19" s="30">
        <f>VLOOKUP(B:B,'EJECUCION 24 DE ABRIL DEL 2026'!C:Y,23,0)</f>
        <v>173100000</v>
      </c>
      <c r="AK19" s="30">
        <f>VLOOKUP(B:B,'EJECUCION 24 DE ABRIL DEL 2026'!C:Z,24,0)</f>
        <v>126350000</v>
      </c>
      <c r="AL19" s="30">
        <f>VLOOKUP(B:B,'EJECUCION 24 DE ABRIL DEL 2026'!C:AA,25,0)</f>
        <v>41000000</v>
      </c>
      <c r="AM19" s="30">
        <f>VLOOKUP(B:B,'EJECUCION 24 DE ABRIL DEL 2026'!C:AB,26,0)</f>
        <v>29900000</v>
      </c>
      <c r="AN19" s="30">
        <f>VLOOKUP(B:B,'EJECUCION 24 DE ABRIL DEL 2026'!C:AC,27,0)</f>
        <v>98250000</v>
      </c>
      <c r="AO19" s="32">
        <f t="shared" si="4"/>
        <v>0.1825467498</v>
      </c>
      <c r="AP19" s="28" t="str">
        <f>VLOOKUP(T:T,'TOTAL POR PROYECTOS'!B:I,8,0)</f>
        <v>Secretaría de Cultura y Patrimonio</v>
      </c>
      <c r="AQ19" s="8"/>
      <c r="AR19" s="8"/>
    </row>
    <row r="20" hidden="1">
      <c r="A20" s="27" t="str">
        <f t="shared" si="1"/>
        <v>330107320245400101011.2.4.3.022.3.2.02.02.0091.2.4.3.02</v>
      </c>
      <c r="B20" s="27" t="str">
        <f t="shared" si="2"/>
        <v>330107320245400101011.2.4.3.022.3.2.02.02.0091.2.4.3.0203030203|219</v>
      </c>
      <c r="C20" s="28" t="str">
        <f t="shared" si="3"/>
        <v>Oficina de Promoción Turística</v>
      </c>
      <c r="D20" s="33" t="s">
        <v>48</v>
      </c>
      <c r="E20" s="33" t="s">
        <v>69</v>
      </c>
      <c r="F20" s="33" t="s">
        <v>70</v>
      </c>
      <c r="G20" s="33" t="s">
        <v>211</v>
      </c>
      <c r="H20" s="33" t="s">
        <v>212</v>
      </c>
      <c r="I20" s="33" t="s">
        <v>213</v>
      </c>
      <c r="J20" s="33" t="s">
        <v>74</v>
      </c>
      <c r="K20" s="33" t="s">
        <v>75</v>
      </c>
      <c r="L20" s="33" t="s">
        <v>76</v>
      </c>
      <c r="M20" s="33" t="s">
        <v>77</v>
      </c>
      <c r="N20" s="33" t="s">
        <v>78</v>
      </c>
      <c r="O20" s="33" t="s">
        <v>79</v>
      </c>
      <c r="P20" s="33" t="s">
        <v>214</v>
      </c>
      <c r="Q20" s="33" t="s">
        <v>211</v>
      </c>
      <c r="R20" s="33" t="s">
        <v>215</v>
      </c>
      <c r="S20" s="33" t="s">
        <v>216</v>
      </c>
      <c r="T20" s="33" t="s">
        <v>83</v>
      </c>
      <c r="U20" s="29" t="str">
        <f>VLOOKUP(T:T,'TOTAL POR PROYECTOS'!B:C,2,0)</f>
        <v>Fortalecimiento gestión y consolidación de los procesos de circulación y promoción de las artes las culturas y los saberes para impulsar la transformación hacia una Cúcuta en paz con identidad regional en el área y urbana y rural del municipio de San José De Cúcuta</v>
      </c>
      <c r="V20" s="33" t="s">
        <v>84</v>
      </c>
      <c r="W20" s="33" t="s">
        <v>85</v>
      </c>
      <c r="X20" s="33" t="s">
        <v>66</v>
      </c>
      <c r="Y20" s="33" t="s">
        <v>67</v>
      </c>
      <c r="Z20" s="33" t="s">
        <v>84</v>
      </c>
      <c r="AA20" s="33" t="s">
        <v>217</v>
      </c>
      <c r="AB20" s="30">
        <f>VLOOKUP(B:B,'EJECUCION 24 DE ABRIL DEL 2026'!C:Q,15,0)</f>
        <v>553441928.8</v>
      </c>
      <c r="AC20" s="30">
        <f>VLOOKUP(B:B,'EJECUCION 24 DE ABRIL DEL 2026'!C:R,16,0)</f>
        <v>0</v>
      </c>
      <c r="AD20" s="30">
        <f>VLOOKUP(B:B,'EJECUCION 24 DE ABRIL DEL 2026'!C:S,17,0)</f>
        <v>0</v>
      </c>
      <c r="AE20" s="31">
        <f>VLOOKUP(B:B,'EJECUCION 24 DE ABRIL DEL 2026'!C:T,18,0)</f>
        <v>0</v>
      </c>
      <c r="AF20" s="31">
        <f>VLOOKUP(B:B,'EJECUCION 24 DE ABRIL DEL 2026'!C:U,19,0)</f>
        <v>0</v>
      </c>
      <c r="AG20" s="30">
        <f>VLOOKUP(B:B,'EJECUCION 24 DE ABRIL DEL 2026'!C:V,20,0)</f>
        <v>0</v>
      </c>
      <c r="AH20" s="30">
        <f>VLOOKUP(B:B,'EJECUCION 24 DE ABRIL DEL 2026'!C:W,21,0)</f>
        <v>0</v>
      </c>
      <c r="AI20" s="30">
        <f>VLOOKUP(B:B,'EJECUCION 24 DE ABRIL DEL 2026'!C:X,22,0)</f>
        <v>553441928.8</v>
      </c>
      <c r="AJ20" s="30">
        <f>VLOOKUP(B:B,'EJECUCION 24 DE ABRIL DEL 2026'!C:Y,23,0)</f>
        <v>553441928</v>
      </c>
      <c r="AK20" s="30">
        <f>VLOOKUP(B:B,'EJECUCION 24 DE ABRIL DEL 2026'!C:Z,24,0)</f>
        <v>553441928</v>
      </c>
      <c r="AL20" s="30">
        <f>VLOOKUP(B:B,'EJECUCION 24 DE ABRIL DEL 2026'!C:AA,25,0)</f>
        <v>289048871</v>
      </c>
      <c r="AM20" s="30">
        <f>VLOOKUP(B:B,'EJECUCION 24 DE ABRIL DEL 2026'!C:AB,26,0)</f>
        <v>0</v>
      </c>
      <c r="AN20" s="30">
        <f>VLOOKUP(B:B,'EJECUCION 24 DE ABRIL DEL 2026'!C:AC,27,0)</f>
        <v>0.75</v>
      </c>
      <c r="AO20" s="32">
        <f t="shared" si="4"/>
        <v>0.5222749777</v>
      </c>
      <c r="AP20" s="28" t="str">
        <f>VLOOKUP(T:T,'TOTAL POR PROYECTOS'!B:I,8,0)</f>
        <v>Oficina de Promoción Turística</v>
      </c>
      <c r="AQ20" s="8"/>
      <c r="AR20" s="8"/>
    </row>
    <row r="21" hidden="1">
      <c r="A21" s="27" t="str">
        <f t="shared" si="1"/>
        <v>330105420245400101031.2.3.1.19.22.3.2.02.02.0091.2.3.1.19</v>
      </c>
      <c r="B21" s="27" t="str">
        <f t="shared" si="2"/>
        <v>330105420245400101031.2.3.1.19.22.3.2.02.02.0091.2.3.1.1903030202|218</v>
      </c>
      <c r="C21" s="28" t="str">
        <f t="shared" si="3"/>
        <v>Secretaría de Cultura y Patrimonio</v>
      </c>
      <c r="D21" s="33" t="s">
        <v>48</v>
      </c>
      <c r="E21" s="33" t="s">
        <v>69</v>
      </c>
      <c r="F21" s="33" t="s">
        <v>70</v>
      </c>
      <c r="G21" s="33" t="s">
        <v>218</v>
      </c>
      <c r="H21" s="33" t="s">
        <v>219</v>
      </c>
      <c r="I21" s="33" t="s">
        <v>220</v>
      </c>
      <c r="J21" s="33" t="s">
        <v>74</v>
      </c>
      <c r="K21" s="33" t="s">
        <v>75</v>
      </c>
      <c r="L21" s="33" t="s">
        <v>76</v>
      </c>
      <c r="M21" s="33" t="s">
        <v>77</v>
      </c>
      <c r="N21" s="33" t="s">
        <v>78</v>
      </c>
      <c r="O21" s="33" t="s">
        <v>79</v>
      </c>
      <c r="P21" s="33" t="s">
        <v>221</v>
      </c>
      <c r="Q21" s="33" t="s">
        <v>218</v>
      </c>
      <c r="R21" s="33" t="s">
        <v>222</v>
      </c>
      <c r="S21" s="33" t="s">
        <v>220</v>
      </c>
      <c r="T21" s="33" t="s">
        <v>223</v>
      </c>
      <c r="U21" s="29" t="str">
        <f>VLOOKUP(T:T,'TOTAL POR PROYECTOS'!B:C,2,0)</f>
        <v>Implementación del Servicio Social Complementario de Beneficios Económicos Periódicos para Artistas Creadores Gestores y Sabedores del Municipio de San José De Cúcuta</v>
      </c>
      <c r="V21" s="33" t="s">
        <v>207</v>
      </c>
      <c r="W21" s="33" t="s">
        <v>208</v>
      </c>
      <c r="X21" s="33" t="s">
        <v>66</v>
      </c>
      <c r="Y21" s="33" t="s">
        <v>67</v>
      </c>
      <c r="Z21" s="33" t="s">
        <v>209</v>
      </c>
      <c r="AA21" s="33" t="s">
        <v>210</v>
      </c>
      <c r="AB21" s="30">
        <f>VLOOKUP(B:B,'EJECUCION 24 DE ABRIL DEL 2026'!C:Q,15,0)</f>
        <v>445941928.8</v>
      </c>
      <c r="AC21" s="30">
        <f>VLOOKUP(B:B,'EJECUCION 24 DE ABRIL DEL 2026'!C:R,16,0)</f>
        <v>0</v>
      </c>
      <c r="AD21" s="30">
        <f>VLOOKUP(B:B,'EJECUCION 24 DE ABRIL DEL 2026'!C:S,17,0)</f>
        <v>0</v>
      </c>
      <c r="AE21" s="31">
        <f>VLOOKUP(B:B,'EJECUCION 24 DE ABRIL DEL 2026'!C:T,18,0)</f>
        <v>0</v>
      </c>
      <c r="AF21" s="31">
        <f>VLOOKUP(B:B,'EJECUCION 24 DE ABRIL DEL 2026'!C:U,19,0)</f>
        <v>0</v>
      </c>
      <c r="AG21" s="30">
        <f>VLOOKUP(B:B,'EJECUCION 24 DE ABRIL DEL 2026'!C:V,20,0)</f>
        <v>0</v>
      </c>
      <c r="AH21" s="30">
        <f>VLOOKUP(B:B,'EJECUCION 24 DE ABRIL DEL 2026'!C:W,21,0)</f>
        <v>0</v>
      </c>
      <c r="AI21" s="30">
        <f>VLOOKUP(B:B,'EJECUCION 24 DE ABRIL DEL 2026'!C:X,22,0)</f>
        <v>445941928.8</v>
      </c>
      <c r="AJ21" s="30">
        <f>VLOOKUP(B:B,'EJECUCION 24 DE ABRIL DEL 2026'!C:Y,23,0)</f>
        <v>0</v>
      </c>
      <c r="AK21" s="30">
        <f>VLOOKUP(B:B,'EJECUCION 24 DE ABRIL DEL 2026'!C:Z,24,0)</f>
        <v>0</v>
      </c>
      <c r="AL21" s="30">
        <f>VLOOKUP(B:B,'EJECUCION 24 DE ABRIL DEL 2026'!C:AA,25,0)</f>
        <v>0</v>
      </c>
      <c r="AM21" s="30">
        <f>VLOOKUP(B:B,'EJECUCION 24 DE ABRIL DEL 2026'!C:AB,26,0)</f>
        <v>0</v>
      </c>
      <c r="AN21" s="30">
        <f>VLOOKUP(B:B,'EJECUCION 24 DE ABRIL DEL 2026'!C:AC,27,0)</f>
        <v>445941928.8</v>
      </c>
      <c r="AO21" s="32">
        <f t="shared" si="4"/>
        <v>0</v>
      </c>
      <c r="AP21" s="28" t="str">
        <f>VLOOKUP(T:T,'TOTAL POR PROYECTOS'!B:I,8,0)</f>
        <v>Secretaría de Cultura y Patrimonio</v>
      </c>
      <c r="AQ21" s="8"/>
      <c r="AR21" s="8"/>
    </row>
    <row r="22" hidden="1">
      <c r="A22" s="27" t="str">
        <f t="shared" si="1"/>
        <v>330108520245400100181.2.3.1.19.22.3.2.02.02.0091.2.3.1.19</v>
      </c>
      <c r="B22" s="27" t="str">
        <f t="shared" si="2"/>
        <v>330108520245400100181.2.3.1.19.22.3.2.02.02.0091.2.3.1.1903030401|223</v>
      </c>
      <c r="C22" s="28" t="str">
        <f t="shared" si="3"/>
        <v>Secretaría de Cultura y Patrimonio</v>
      </c>
      <c r="D22" s="33" t="s">
        <v>48</v>
      </c>
      <c r="E22" s="33" t="s">
        <v>69</v>
      </c>
      <c r="F22" s="33" t="s">
        <v>224</v>
      </c>
      <c r="G22" s="33" t="s">
        <v>225</v>
      </c>
      <c r="H22" s="33" t="s">
        <v>226</v>
      </c>
      <c r="I22" s="33" t="s">
        <v>227</v>
      </c>
      <c r="J22" s="33" t="s">
        <v>74</v>
      </c>
      <c r="K22" s="33" t="s">
        <v>75</v>
      </c>
      <c r="L22" s="33" t="s">
        <v>76</v>
      </c>
      <c r="M22" s="33" t="s">
        <v>228</v>
      </c>
      <c r="N22" s="33" t="s">
        <v>78</v>
      </c>
      <c r="O22" s="33" t="s">
        <v>79</v>
      </c>
      <c r="P22" s="33" t="s">
        <v>229</v>
      </c>
      <c r="Q22" s="33" t="s">
        <v>225</v>
      </c>
      <c r="R22" s="33" t="s">
        <v>230</v>
      </c>
      <c r="S22" s="33" t="s">
        <v>227</v>
      </c>
      <c r="T22" s="33" t="s">
        <v>231</v>
      </c>
      <c r="U22" s="29" t="str">
        <f>VLOOKUP(T:T,'TOTAL POR PROYECTOS'!B:C,2,0)</f>
        <v>Fortalecimiento del subsistema municipal de bibliotecas ludotecas y dotación de escenarios culturales como centros dinámicos para la gestión de las artes las cultures y los saberes en el municipio de San José De Cúcuta</v>
      </c>
      <c r="V22" s="33" t="s">
        <v>207</v>
      </c>
      <c r="W22" s="33" t="s">
        <v>208</v>
      </c>
      <c r="X22" s="33" t="s">
        <v>66</v>
      </c>
      <c r="Y22" s="33" t="s">
        <v>67</v>
      </c>
      <c r="Z22" s="33" t="s">
        <v>209</v>
      </c>
      <c r="AA22" s="33" t="s">
        <v>210</v>
      </c>
      <c r="AB22" s="30">
        <f>VLOOKUP(B:B,'EJECUCION 24 DE ABRIL DEL 2026'!C:Q,15,0)</f>
        <v>445941928.8</v>
      </c>
      <c r="AC22" s="30">
        <f>VLOOKUP(B:B,'EJECUCION 24 DE ABRIL DEL 2026'!C:R,16,0)</f>
        <v>0</v>
      </c>
      <c r="AD22" s="30">
        <f>VLOOKUP(B:B,'EJECUCION 24 DE ABRIL DEL 2026'!C:S,17,0)</f>
        <v>0</v>
      </c>
      <c r="AE22" s="31">
        <f>VLOOKUP(B:B,'EJECUCION 24 DE ABRIL DEL 2026'!C:T,18,0)</f>
        <v>45900000</v>
      </c>
      <c r="AF22" s="31">
        <f>VLOOKUP(B:B,'EJECUCION 24 DE ABRIL DEL 2026'!C:U,19,0)</f>
        <v>0</v>
      </c>
      <c r="AG22" s="30">
        <f>VLOOKUP(B:B,'EJECUCION 24 DE ABRIL DEL 2026'!C:V,20,0)</f>
        <v>0</v>
      </c>
      <c r="AH22" s="30">
        <f>VLOOKUP(B:B,'EJECUCION 24 DE ABRIL DEL 2026'!C:W,21,0)</f>
        <v>0</v>
      </c>
      <c r="AI22" s="30">
        <f>VLOOKUP(B:B,'EJECUCION 24 DE ABRIL DEL 2026'!C:X,22,0)</f>
        <v>491841928.8</v>
      </c>
      <c r="AJ22" s="30">
        <f>VLOOKUP(B:B,'EJECUCION 24 DE ABRIL DEL 2026'!C:Y,23,0)</f>
        <v>442441929</v>
      </c>
      <c r="AK22" s="30">
        <f>VLOOKUP(B:B,'EJECUCION 24 DE ABRIL DEL 2026'!C:Z,24,0)</f>
        <v>442441929</v>
      </c>
      <c r="AL22" s="30">
        <f>VLOOKUP(B:B,'EJECUCION 24 DE ABRIL DEL 2026'!C:AA,25,0)</f>
        <v>34700000</v>
      </c>
      <c r="AM22" s="30">
        <f>VLOOKUP(B:B,'EJECUCION 24 DE ABRIL DEL 2026'!C:AB,26,0)</f>
        <v>18700000</v>
      </c>
      <c r="AN22" s="30">
        <f>VLOOKUP(B:B,'EJECUCION 24 DE ABRIL DEL 2026'!C:AC,27,0)</f>
        <v>49399999.75</v>
      </c>
      <c r="AO22" s="32">
        <f t="shared" si="4"/>
        <v>0.07055112216</v>
      </c>
      <c r="AP22" s="28" t="str">
        <f>VLOOKUP(T:T,'TOTAL POR PROYECTOS'!B:I,8,0)</f>
        <v>Secretaría de Cultura y Patrimonio</v>
      </c>
      <c r="AQ22" s="8"/>
      <c r="AR22" s="8"/>
    </row>
    <row r="23" hidden="1">
      <c r="A23" s="27" t="str">
        <f t="shared" si="1"/>
        <v>330107320245400101021.3.2.3.01.32.3.2.02.02.0091.3.2.3.01</v>
      </c>
      <c r="B23" s="27" t="str">
        <f t="shared" si="2"/>
        <v>330107320245400101021.3.2.3.01.32.3.2.02.02.0091.3.2.3.0103030203|219</v>
      </c>
      <c r="C23" s="28" t="str">
        <f t="shared" si="3"/>
        <v>Secretaría de Cultura y Patrimonio</v>
      </c>
      <c r="D23" s="33" t="s">
        <v>48</v>
      </c>
      <c r="E23" s="33" t="s">
        <v>69</v>
      </c>
      <c r="F23" s="33" t="s">
        <v>70</v>
      </c>
      <c r="G23" s="33" t="s">
        <v>211</v>
      </c>
      <c r="H23" s="33" t="s">
        <v>212</v>
      </c>
      <c r="I23" s="33" t="s">
        <v>213</v>
      </c>
      <c r="J23" s="33" t="s">
        <v>74</v>
      </c>
      <c r="K23" s="33" t="s">
        <v>75</v>
      </c>
      <c r="L23" s="33" t="s">
        <v>76</v>
      </c>
      <c r="M23" s="33" t="s">
        <v>228</v>
      </c>
      <c r="N23" s="33" t="s">
        <v>78</v>
      </c>
      <c r="O23" s="33" t="s">
        <v>79</v>
      </c>
      <c r="P23" s="33" t="s">
        <v>214</v>
      </c>
      <c r="Q23" s="33" t="s">
        <v>211</v>
      </c>
      <c r="R23" s="33" t="s">
        <v>215</v>
      </c>
      <c r="S23" s="33" t="s">
        <v>216</v>
      </c>
      <c r="T23" s="33" t="s">
        <v>232</v>
      </c>
      <c r="U23" s="29" t="str">
        <f>VLOOKUP(T:T,'TOTAL POR PROYECTOS'!B:C,2,0)</f>
        <v>Implementación de la Estrategia de Ley de Espectáculos Públicos en el municipio de San José De Cúcuta</v>
      </c>
      <c r="V23" s="33" t="s">
        <v>233</v>
      </c>
      <c r="W23" s="33" t="s">
        <v>234</v>
      </c>
      <c r="X23" s="33" t="s">
        <v>66</v>
      </c>
      <c r="Y23" s="33" t="s">
        <v>67</v>
      </c>
      <c r="Z23" s="33" t="s">
        <v>235</v>
      </c>
      <c r="AA23" s="33" t="s">
        <v>236</v>
      </c>
      <c r="AB23" s="30">
        <f>VLOOKUP(B:B,'EJECUCION 24 DE ABRIL DEL 2026'!C:Q,15,0)</f>
        <v>38432162.59</v>
      </c>
      <c r="AC23" s="30">
        <f>VLOOKUP(B:B,'EJECUCION 24 DE ABRIL DEL 2026'!C:R,16,0)</f>
        <v>0</v>
      </c>
      <c r="AD23" s="30">
        <f>VLOOKUP(B:B,'EJECUCION 24 DE ABRIL DEL 2026'!C:S,17,0)</f>
        <v>0</v>
      </c>
      <c r="AE23" s="31">
        <f>VLOOKUP(B:B,'EJECUCION 24 DE ABRIL DEL 2026'!C:T,18,0)</f>
        <v>0</v>
      </c>
      <c r="AF23" s="31">
        <f>VLOOKUP(B:B,'EJECUCION 24 DE ABRIL DEL 2026'!C:U,19,0)</f>
        <v>0</v>
      </c>
      <c r="AG23" s="30">
        <f>VLOOKUP(B:B,'EJECUCION 24 DE ABRIL DEL 2026'!C:V,20,0)</f>
        <v>0</v>
      </c>
      <c r="AH23" s="30">
        <f>VLOOKUP(B:B,'EJECUCION 24 DE ABRIL DEL 2026'!C:W,21,0)</f>
        <v>0</v>
      </c>
      <c r="AI23" s="30">
        <f>VLOOKUP(B:B,'EJECUCION 24 DE ABRIL DEL 2026'!C:X,22,0)</f>
        <v>38432162.59</v>
      </c>
      <c r="AJ23" s="30">
        <f>VLOOKUP(B:B,'EJECUCION 24 DE ABRIL DEL 2026'!C:Y,23,0)</f>
        <v>0</v>
      </c>
      <c r="AK23" s="30">
        <f>VLOOKUP(B:B,'EJECUCION 24 DE ABRIL DEL 2026'!C:Z,24,0)</f>
        <v>0</v>
      </c>
      <c r="AL23" s="30">
        <f>VLOOKUP(B:B,'EJECUCION 24 DE ABRIL DEL 2026'!C:AA,25,0)</f>
        <v>0</v>
      </c>
      <c r="AM23" s="30">
        <f>VLOOKUP(B:B,'EJECUCION 24 DE ABRIL DEL 2026'!C:AB,26,0)</f>
        <v>0</v>
      </c>
      <c r="AN23" s="30">
        <f>VLOOKUP(B:B,'EJECUCION 24 DE ABRIL DEL 2026'!C:AC,27,0)</f>
        <v>38432162.59</v>
      </c>
      <c r="AO23" s="32">
        <f t="shared" si="4"/>
        <v>0</v>
      </c>
      <c r="AP23" s="28" t="str">
        <f>VLOOKUP(T:T,'TOTAL POR PROYECTOS'!B:I,8,0)</f>
        <v>Secretaría de Cultura y Patrimonio</v>
      </c>
      <c r="AQ23" s="8"/>
      <c r="AR23" s="8"/>
    </row>
    <row r="24" hidden="1">
      <c r="A24" s="27" t="str">
        <f t="shared" si="1"/>
        <v>350201920245400100461.2.1.0.00.12.3.2.02.02.0091.2.1.0.00</v>
      </c>
      <c r="B24" s="27" t="str">
        <f t="shared" si="2"/>
        <v>350201920245400100461.2.1.0.00.12.3.2.02.02.0091.2.1.0.0002030201|116</v>
      </c>
      <c r="C24" s="28" t="str">
        <f t="shared" si="3"/>
        <v>Oficina Emprendimiento y Acceso al Crédito - Banco del Progreso</v>
      </c>
      <c r="D24" s="33" t="s">
        <v>237</v>
      </c>
      <c r="E24" s="33" t="s">
        <v>238</v>
      </c>
      <c r="F24" s="33" t="s">
        <v>239</v>
      </c>
      <c r="G24" s="33" t="s">
        <v>240</v>
      </c>
      <c r="H24" s="33" t="s">
        <v>241</v>
      </c>
      <c r="I24" s="33" t="s">
        <v>242</v>
      </c>
      <c r="J24" s="33" t="s">
        <v>243</v>
      </c>
      <c r="K24" s="33" t="s">
        <v>244</v>
      </c>
      <c r="L24" s="33" t="s">
        <v>245</v>
      </c>
      <c r="M24" s="33" t="s">
        <v>246</v>
      </c>
      <c r="N24" s="33" t="s">
        <v>247</v>
      </c>
      <c r="O24" s="33" t="s">
        <v>248</v>
      </c>
      <c r="P24" s="33" t="s">
        <v>249</v>
      </c>
      <c r="Q24" s="33" t="s">
        <v>240</v>
      </c>
      <c r="R24" s="33" t="s">
        <v>250</v>
      </c>
      <c r="S24" s="33" t="s">
        <v>242</v>
      </c>
      <c r="T24" s="33" t="s">
        <v>251</v>
      </c>
      <c r="U24" s="29" t="str">
        <f>VLOOKUP(T:T,'TOTAL POR PROYECTOS'!B:C,2,0)</f>
        <v>Asistencia técnica acompañamiento productivo y empresarial para impulsar en los emprendedores locales la capacidad de aumentar su sostenibilidad y competitividad en el mercado. San José De Cúcuta</v>
      </c>
      <c r="V24" s="33" t="s">
        <v>106</v>
      </c>
      <c r="W24" s="33" t="s">
        <v>107</v>
      </c>
      <c r="X24" s="33" t="s">
        <v>66</v>
      </c>
      <c r="Y24" s="33" t="s">
        <v>67</v>
      </c>
      <c r="Z24" s="33" t="s">
        <v>108</v>
      </c>
      <c r="AA24" s="33" t="s">
        <v>109</v>
      </c>
      <c r="AB24" s="30">
        <f>VLOOKUP(B:B,'EJECUCION 24 DE ABRIL DEL 2026'!C:Q,15,0)</f>
        <v>628800000</v>
      </c>
      <c r="AC24" s="30">
        <f>VLOOKUP(B:B,'EJECUCION 24 DE ABRIL DEL 2026'!C:R,16,0)</f>
        <v>0</v>
      </c>
      <c r="AD24" s="30">
        <f>VLOOKUP(B:B,'EJECUCION 24 DE ABRIL DEL 2026'!C:S,17,0)</f>
        <v>0</v>
      </c>
      <c r="AE24" s="31">
        <f>VLOOKUP(B:B,'EJECUCION 24 DE ABRIL DEL 2026'!C:T,18,0)</f>
        <v>100000000</v>
      </c>
      <c r="AF24" s="31">
        <f>VLOOKUP(B:B,'EJECUCION 24 DE ABRIL DEL 2026'!C:U,19,0)</f>
        <v>0</v>
      </c>
      <c r="AG24" s="30">
        <f>VLOOKUP(B:B,'EJECUCION 24 DE ABRIL DEL 2026'!C:V,20,0)</f>
        <v>0</v>
      </c>
      <c r="AH24" s="30">
        <f>VLOOKUP(B:B,'EJECUCION 24 DE ABRIL DEL 2026'!C:W,21,0)</f>
        <v>0</v>
      </c>
      <c r="AI24" s="30">
        <f>VLOOKUP(B:B,'EJECUCION 24 DE ABRIL DEL 2026'!C:X,22,0)</f>
        <v>728800000</v>
      </c>
      <c r="AJ24" s="30">
        <f>VLOOKUP(B:B,'EJECUCION 24 DE ABRIL DEL 2026'!C:Y,23,0)</f>
        <v>721325000</v>
      </c>
      <c r="AK24" s="30">
        <f>VLOOKUP(B:B,'EJECUCION 24 DE ABRIL DEL 2026'!C:Z,24,0)</f>
        <v>716825000</v>
      </c>
      <c r="AL24" s="30">
        <f>VLOOKUP(B:B,'EJECUCION 24 DE ABRIL DEL 2026'!C:AA,25,0)</f>
        <v>96600000</v>
      </c>
      <c r="AM24" s="30">
        <f>VLOOKUP(B:B,'EJECUCION 24 DE ABRIL DEL 2026'!C:AB,26,0)</f>
        <v>49550000</v>
      </c>
      <c r="AN24" s="30">
        <f>VLOOKUP(B:B,'EJECUCION 24 DE ABRIL DEL 2026'!C:AC,27,0)</f>
        <v>11975000</v>
      </c>
      <c r="AO24" s="32">
        <f t="shared" si="4"/>
        <v>0.132546652</v>
      </c>
      <c r="AP24" s="28" t="str">
        <f>VLOOKUP(T:T,'TOTAL POR PROYECTOS'!B:I,8,0)</f>
        <v>Oficina Emprendimiento y Acceso al Crédito - Banco del Progreso</v>
      </c>
      <c r="AQ24" s="8"/>
      <c r="AR24" s="8"/>
    </row>
    <row r="25" hidden="1">
      <c r="A25" s="27" t="str">
        <f t="shared" si="1"/>
        <v>170201120245400100781.2.1.0.00.12.3.2.02.02.0091.2.1.0.00</v>
      </c>
      <c r="B25" s="27" t="str">
        <f t="shared" si="2"/>
        <v>170201120245400100781.2.1.0.00.12.3.2.02.02.0091.2.1.0.0002040103|123</v>
      </c>
      <c r="C25" s="28" t="str">
        <f t="shared" si="3"/>
        <v>Secretaría de Desarrollo Rural y Agropecuario</v>
      </c>
      <c r="D25" s="33" t="s">
        <v>237</v>
      </c>
      <c r="E25" s="33" t="s">
        <v>252</v>
      </c>
      <c r="F25" s="33" t="s">
        <v>253</v>
      </c>
      <c r="G25" s="33" t="s">
        <v>254</v>
      </c>
      <c r="H25" s="33" t="s">
        <v>255</v>
      </c>
      <c r="I25" s="33" t="s">
        <v>256</v>
      </c>
      <c r="J25" s="33" t="s">
        <v>257</v>
      </c>
      <c r="K25" s="33" t="s">
        <v>258</v>
      </c>
      <c r="L25" s="33" t="s">
        <v>259</v>
      </c>
      <c r="M25" s="33" t="s">
        <v>260</v>
      </c>
      <c r="N25" s="33" t="s">
        <v>261</v>
      </c>
      <c r="O25" s="33" t="s">
        <v>262</v>
      </c>
      <c r="P25" s="33" t="s">
        <v>263</v>
      </c>
      <c r="Q25" s="33" t="s">
        <v>254</v>
      </c>
      <c r="R25" s="33" t="s">
        <v>264</v>
      </c>
      <c r="S25" s="33" t="s">
        <v>256</v>
      </c>
      <c r="T25" s="33" t="s">
        <v>265</v>
      </c>
      <c r="U25" s="29" t="str">
        <f>VLOOKUP(T:T,'TOTAL POR PROYECTOS'!B:C,2,0)</f>
        <v>Servicio de apoyo a los productores rurales a partir del fortalecimiento de la ProducciónProductividad agropecuaria a las organizaciones de productores rurales y encadenamientos productivos yo clústeres agropecuarios del municipio de San José De Cúcuta</v>
      </c>
      <c r="V25" s="33" t="s">
        <v>106</v>
      </c>
      <c r="W25" s="33" t="s">
        <v>107</v>
      </c>
      <c r="X25" s="33" t="s">
        <v>66</v>
      </c>
      <c r="Y25" s="33" t="s">
        <v>67</v>
      </c>
      <c r="Z25" s="33" t="s">
        <v>108</v>
      </c>
      <c r="AA25" s="33" t="s">
        <v>109</v>
      </c>
      <c r="AB25" s="30">
        <f>VLOOKUP(B:B,'EJECUCION 24 DE ABRIL DEL 2026'!C:Q,15,0)</f>
        <v>455600000</v>
      </c>
      <c r="AC25" s="30">
        <f>VLOOKUP(B:B,'EJECUCION 24 DE ABRIL DEL 2026'!C:R,16,0)</f>
        <v>0</v>
      </c>
      <c r="AD25" s="30">
        <f>VLOOKUP(B:B,'EJECUCION 24 DE ABRIL DEL 2026'!C:S,17,0)</f>
        <v>0</v>
      </c>
      <c r="AE25" s="31">
        <f>VLOOKUP(B:B,'EJECUCION 24 DE ABRIL DEL 2026'!C:T,18,0)</f>
        <v>21534000</v>
      </c>
      <c r="AF25" s="31">
        <f>VLOOKUP(B:B,'EJECUCION 24 DE ABRIL DEL 2026'!C:U,19,0)</f>
        <v>0</v>
      </c>
      <c r="AG25" s="30">
        <f>VLOOKUP(B:B,'EJECUCION 24 DE ABRIL DEL 2026'!C:V,20,0)</f>
        <v>0</v>
      </c>
      <c r="AH25" s="30">
        <f>VLOOKUP(B:B,'EJECUCION 24 DE ABRIL DEL 2026'!C:W,21,0)</f>
        <v>0</v>
      </c>
      <c r="AI25" s="30">
        <f>VLOOKUP(B:B,'EJECUCION 24 DE ABRIL DEL 2026'!C:X,22,0)</f>
        <v>477134000</v>
      </c>
      <c r="AJ25" s="30">
        <f>VLOOKUP(B:B,'EJECUCION 24 DE ABRIL DEL 2026'!C:Y,23,0)</f>
        <v>415600000</v>
      </c>
      <c r="AK25" s="30">
        <f>VLOOKUP(B:B,'EJECUCION 24 DE ABRIL DEL 2026'!C:Z,24,0)</f>
        <v>393900000</v>
      </c>
      <c r="AL25" s="30">
        <f>VLOOKUP(B:B,'EJECUCION 24 DE ABRIL DEL 2026'!C:AA,25,0)</f>
        <v>115000000</v>
      </c>
      <c r="AM25" s="30">
        <f>VLOOKUP(B:B,'EJECUCION 24 DE ABRIL DEL 2026'!C:AB,26,0)</f>
        <v>72500000</v>
      </c>
      <c r="AN25" s="30">
        <f>VLOOKUP(B:B,'EJECUCION 24 DE ABRIL DEL 2026'!C:AC,27,0)</f>
        <v>83234000</v>
      </c>
      <c r="AO25" s="32">
        <f t="shared" si="4"/>
        <v>0.2410224381</v>
      </c>
      <c r="AP25" s="28" t="str">
        <f>VLOOKUP(T:T,'TOTAL POR PROYECTOS'!B:I,8,0)</f>
        <v>Secretaría de Desarrollo Rural y Agropecuario</v>
      </c>
      <c r="AQ25" s="8"/>
      <c r="AR25" s="8"/>
    </row>
    <row r="26" hidden="1">
      <c r="A26" s="27" t="str">
        <f t="shared" si="1"/>
        <v>170804120245400100921.2.1.0.00.12.3.2.02.02.0091.2.1.0.00</v>
      </c>
      <c r="B26" s="27" t="str">
        <f t="shared" si="2"/>
        <v>170804120245400100921.2.1.0.00.12.3.2.02.02.0091.2.1.0.0002040108|128</v>
      </c>
      <c r="C26" s="28" t="str">
        <f t="shared" si="3"/>
        <v>Secretaría de Desarrollo Rural y Agropecuario</v>
      </c>
      <c r="D26" s="33" t="s">
        <v>237</v>
      </c>
      <c r="E26" s="33" t="s">
        <v>252</v>
      </c>
      <c r="F26" s="33" t="s">
        <v>253</v>
      </c>
      <c r="G26" s="33" t="s">
        <v>266</v>
      </c>
      <c r="H26" s="33" t="s">
        <v>267</v>
      </c>
      <c r="I26" s="33" t="s">
        <v>268</v>
      </c>
      <c r="J26" s="33" t="s">
        <v>257</v>
      </c>
      <c r="K26" s="33" t="s">
        <v>258</v>
      </c>
      <c r="L26" s="33" t="s">
        <v>259</v>
      </c>
      <c r="M26" s="33" t="s">
        <v>260</v>
      </c>
      <c r="N26" s="33" t="s">
        <v>269</v>
      </c>
      <c r="O26" s="33" t="s">
        <v>270</v>
      </c>
      <c r="P26" s="33" t="s">
        <v>271</v>
      </c>
      <c r="Q26" s="33" t="s">
        <v>266</v>
      </c>
      <c r="R26" s="33" t="s">
        <v>272</v>
      </c>
      <c r="S26" s="33" t="s">
        <v>268</v>
      </c>
      <c r="T26" s="33" t="s">
        <v>273</v>
      </c>
      <c r="U26" s="29" t="str">
        <f>VLOOKUP(T:T,'TOTAL POR PROYECTOS'!B:C,2,0)</f>
        <v>Fortalecimiento al sector agropecuario a partir de la difusión de transferencia de tecnología e implementación de procesos de extensión agropecuaria (asistencia técnica) en el municipio de San José De Cúcuta</v>
      </c>
      <c r="V26" s="33" t="s">
        <v>106</v>
      </c>
      <c r="W26" s="33" t="s">
        <v>107</v>
      </c>
      <c r="X26" s="33" t="s">
        <v>66</v>
      </c>
      <c r="Y26" s="33" t="s">
        <v>67</v>
      </c>
      <c r="Z26" s="33" t="s">
        <v>108</v>
      </c>
      <c r="AA26" s="33" t="s">
        <v>109</v>
      </c>
      <c r="AB26" s="30">
        <f>VLOOKUP(B:B,'EJECUCION 24 DE ABRIL DEL 2026'!C:Q,15,0)</f>
        <v>749600000</v>
      </c>
      <c r="AC26" s="30">
        <f>VLOOKUP(B:B,'EJECUCION 24 DE ABRIL DEL 2026'!C:R,16,0)</f>
        <v>0</v>
      </c>
      <c r="AD26" s="30">
        <f>VLOOKUP(B:B,'EJECUCION 24 DE ABRIL DEL 2026'!C:S,17,0)</f>
        <v>0</v>
      </c>
      <c r="AE26" s="31">
        <f>VLOOKUP(B:B,'EJECUCION 24 DE ABRIL DEL 2026'!C:T,18,0)</f>
        <v>0</v>
      </c>
      <c r="AF26" s="31">
        <f>VLOOKUP(B:B,'EJECUCION 24 DE ABRIL DEL 2026'!C:U,19,0)</f>
        <v>0</v>
      </c>
      <c r="AG26" s="30">
        <f>VLOOKUP(B:B,'EJECUCION 24 DE ABRIL DEL 2026'!C:V,20,0)</f>
        <v>0</v>
      </c>
      <c r="AH26" s="30">
        <f>VLOOKUP(B:B,'EJECUCION 24 DE ABRIL DEL 2026'!C:W,21,0)</f>
        <v>0</v>
      </c>
      <c r="AI26" s="30">
        <f>VLOOKUP(B:B,'EJECUCION 24 DE ABRIL DEL 2026'!C:X,22,0)</f>
        <v>749600000</v>
      </c>
      <c r="AJ26" s="30">
        <f>VLOOKUP(B:B,'EJECUCION 24 DE ABRIL DEL 2026'!C:Y,23,0)</f>
        <v>523971000</v>
      </c>
      <c r="AK26" s="30">
        <f>VLOOKUP(B:B,'EJECUCION 24 DE ABRIL DEL 2026'!C:Z,24,0)</f>
        <v>509971000</v>
      </c>
      <c r="AL26" s="30">
        <f>VLOOKUP(B:B,'EJECUCION 24 DE ABRIL DEL 2026'!C:AA,25,0)</f>
        <v>168212000</v>
      </c>
      <c r="AM26" s="30">
        <f>VLOOKUP(B:B,'EJECUCION 24 DE ABRIL DEL 2026'!C:AB,26,0)</f>
        <v>80530000</v>
      </c>
      <c r="AN26" s="30">
        <f>VLOOKUP(B:B,'EJECUCION 24 DE ABRIL DEL 2026'!C:AC,27,0)</f>
        <v>239629000</v>
      </c>
      <c r="AO26" s="32">
        <f t="shared" si="4"/>
        <v>0.2244023479</v>
      </c>
      <c r="AP26" s="28" t="str">
        <f>VLOOKUP(T:T,'TOTAL POR PROYECTOS'!B:I,8,0)</f>
        <v>Secretaría de Desarrollo Rural y Agropecuario</v>
      </c>
      <c r="AQ26" s="8"/>
      <c r="AR26" s="8"/>
    </row>
    <row r="27" hidden="1">
      <c r="A27" s="27" t="str">
        <f t="shared" si="1"/>
        <v>35020092025000000325311.2.1.0.00.12.3.2.02.02.0091.2.1.0.00</v>
      </c>
      <c r="B27" s="27" t="str">
        <f t="shared" si="2"/>
        <v>35020092025000000325311.2.1.0.00.12.3.2.02.02.0091.2.1.0.0002020201|79</v>
      </c>
      <c r="C27" s="28" t="str">
        <f t="shared" si="3"/>
        <v>Secretaría de Desarrollo Económico y Competitividad</v>
      </c>
      <c r="D27" s="33" t="s">
        <v>237</v>
      </c>
      <c r="E27" s="33" t="s">
        <v>274</v>
      </c>
      <c r="F27" s="33" t="s">
        <v>275</v>
      </c>
      <c r="G27" s="33" t="s">
        <v>276</v>
      </c>
      <c r="H27" s="33" t="s">
        <v>277</v>
      </c>
      <c r="I27" s="33" t="s">
        <v>278</v>
      </c>
      <c r="J27" s="33" t="s">
        <v>243</v>
      </c>
      <c r="K27" s="33" t="s">
        <v>244</v>
      </c>
      <c r="L27" s="33" t="s">
        <v>245</v>
      </c>
      <c r="M27" s="33" t="s">
        <v>246</v>
      </c>
      <c r="N27" s="33" t="s">
        <v>247</v>
      </c>
      <c r="O27" s="33" t="s">
        <v>248</v>
      </c>
      <c r="P27" s="33" t="s">
        <v>279</v>
      </c>
      <c r="Q27" s="33" t="s">
        <v>276</v>
      </c>
      <c r="R27" s="33" t="s">
        <v>280</v>
      </c>
      <c r="S27" s="33" t="s">
        <v>281</v>
      </c>
      <c r="T27" s="33" t="s">
        <v>282</v>
      </c>
      <c r="U27" s="29" t="str">
        <f>VLOOKUP(T:T,'TOTAL POR PROYECTOS'!B:C,2,0)</f>
        <v>Fortalecimiento de las capacidades productivas, sostenibles e innovadoras de las MiPymes y los micronegocios para mejorar su competitividad y acceso a mercados en el municipio de San José De Cúcuta</v>
      </c>
      <c r="V27" s="33" t="s">
        <v>106</v>
      </c>
      <c r="W27" s="33" t="s">
        <v>107</v>
      </c>
      <c r="X27" s="33" t="s">
        <v>66</v>
      </c>
      <c r="Y27" s="33" t="s">
        <v>67</v>
      </c>
      <c r="Z27" s="33" t="s">
        <v>108</v>
      </c>
      <c r="AA27" s="33" t="s">
        <v>109</v>
      </c>
      <c r="AB27" s="30">
        <f>VLOOKUP(B:B,'EJECUCION 24 DE ABRIL DEL 2026'!C:Q,15,0)</f>
        <v>368000000</v>
      </c>
      <c r="AC27" s="30">
        <f>VLOOKUP(B:B,'EJECUCION 24 DE ABRIL DEL 2026'!C:R,16,0)</f>
        <v>0</v>
      </c>
      <c r="AD27" s="30">
        <f>VLOOKUP(B:B,'EJECUCION 24 DE ABRIL DEL 2026'!C:S,17,0)</f>
        <v>0</v>
      </c>
      <c r="AE27" s="31">
        <f>VLOOKUP(B:B,'EJECUCION 24 DE ABRIL DEL 2026'!C:T,18,0)</f>
        <v>9920000</v>
      </c>
      <c r="AF27" s="31">
        <f>VLOOKUP(B:B,'EJECUCION 24 DE ABRIL DEL 2026'!C:U,19,0)</f>
        <v>50000000</v>
      </c>
      <c r="AG27" s="30">
        <f>VLOOKUP(B:B,'EJECUCION 24 DE ABRIL DEL 2026'!C:V,20,0)</f>
        <v>0</v>
      </c>
      <c r="AH27" s="30">
        <f>VLOOKUP(B:B,'EJECUCION 24 DE ABRIL DEL 2026'!C:W,21,0)</f>
        <v>0</v>
      </c>
      <c r="AI27" s="30">
        <f>VLOOKUP(B:B,'EJECUCION 24 DE ABRIL DEL 2026'!C:X,22,0)</f>
        <v>327920000</v>
      </c>
      <c r="AJ27" s="30">
        <f>VLOOKUP(B:B,'EJECUCION 24 DE ABRIL DEL 2026'!C:Y,23,0)</f>
        <v>171290000</v>
      </c>
      <c r="AK27" s="30">
        <f>VLOOKUP(B:B,'EJECUCION 24 DE ABRIL DEL 2026'!C:Z,24,0)</f>
        <v>171290000</v>
      </c>
      <c r="AL27" s="30">
        <f>VLOOKUP(B:B,'EJECUCION 24 DE ABRIL DEL 2026'!C:AA,25,0)</f>
        <v>47580000</v>
      </c>
      <c r="AM27" s="30">
        <f>VLOOKUP(B:B,'EJECUCION 24 DE ABRIL DEL 2026'!C:AB,26,0)</f>
        <v>28840000</v>
      </c>
      <c r="AN27" s="30">
        <f>VLOOKUP(B:B,'EJECUCION 24 DE ABRIL DEL 2026'!C:AC,27,0)</f>
        <v>156630000</v>
      </c>
      <c r="AO27" s="32">
        <f t="shared" si="4"/>
        <v>0.145096365</v>
      </c>
      <c r="AP27" s="28" t="str">
        <f>VLOOKUP(T:T,'TOTAL POR PROYECTOS'!B:I,8,0)</f>
        <v>Secretaría de Desarrollo Económico y Competitividad</v>
      </c>
      <c r="AQ27" s="8"/>
      <c r="AR27" s="8"/>
    </row>
    <row r="28" hidden="1">
      <c r="A28" s="27" t="str">
        <f t="shared" si="1"/>
        <v>35020152025000000325311.2.1.0.00.12.3.2.02.02.0091.2.1.0.00</v>
      </c>
      <c r="B28" s="27" t="str">
        <f t="shared" si="2"/>
        <v>35020152025000000325311.2.1.0.00.12.3.2.02.02.0091.2.1.0.0002020202|80</v>
      </c>
      <c r="C28" s="28" t="str">
        <f t="shared" si="3"/>
        <v>Secretaría de Desarrollo Económico y Competitividad</v>
      </c>
      <c r="D28" s="33" t="s">
        <v>237</v>
      </c>
      <c r="E28" s="33" t="s">
        <v>274</v>
      </c>
      <c r="F28" s="33" t="s">
        <v>275</v>
      </c>
      <c r="G28" s="33" t="s">
        <v>283</v>
      </c>
      <c r="H28" s="33" t="s">
        <v>284</v>
      </c>
      <c r="I28" s="33" t="s">
        <v>285</v>
      </c>
      <c r="J28" s="33" t="s">
        <v>243</v>
      </c>
      <c r="K28" s="33" t="s">
        <v>244</v>
      </c>
      <c r="L28" s="33" t="s">
        <v>245</v>
      </c>
      <c r="M28" s="33" t="s">
        <v>246</v>
      </c>
      <c r="N28" s="33" t="s">
        <v>247</v>
      </c>
      <c r="O28" s="33" t="s">
        <v>248</v>
      </c>
      <c r="P28" s="33" t="s">
        <v>286</v>
      </c>
      <c r="Q28" s="33" t="s">
        <v>287</v>
      </c>
      <c r="R28" s="33" t="s">
        <v>288</v>
      </c>
      <c r="S28" s="33" t="s">
        <v>289</v>
      </c>
      <c r="T28" s="33" t="s">
        <v>282</v>
      </c>
      <c r="U28" s="29" t="str">
        <f>VLOOKUP(T:T,'TOTAL POR PROYECTOS'!B:C,2,0)</f>
        <v>Fortalecimiento de las capacidades productivas, sostenibles e innovadoras de las MiPymes y los micronegocios para mejorar su competitividad y acceso a mercados en el municipio de San José De Cúcuta</v>
      </c>
      <c r="V28" s="33" t="s">
        <v>106</v>
      </c>
      <c r="W28" s="33" t="s">
        <v>107</v>
      </c>
      <c r="X28" s="33" t="s">
        <v>66</v>
      </c>
      <c r="Y28" s="33" t="s">
        <v>67</v>
      </c>
      <c r="Z28" s="33" t="s">
        <v>108</v>
      </c>
      <c r="AA28" s="33" t="s">
        <v>109</v>
      </c>
      <c r="AB28" s="30">
        <f>VLOOKUP(B:B,'EJECUCION 24 DE ABRIL DEL 2026'!C:Q,15,0)</f>
        <v>342000000</v>
      </c>
      <c r="AC28" s="30">
        <f>VLOOKUP(B:B,'EJECUCION 24 DE ABRIL DEL 2026'!C:R,16,0)</f>
        <v>0</v>
      </c>
      <c r="AD28" s="30">
        <f>VLOOKUP(B:B,'EJECUCION 24 DE ABRIL DEL 2026'!C:S,17,0)</f>
        <v>0</v>
      </c>
      <c r="AE28" s="31">
        <f>VLOOKUP(B:B,'EJECUCION 24 DE ABRIL DEL 2026'!C:T,18,0)</f>
        <v>0</v>
      </c>
      <c r="AF28" s="31">
        <f>VLOOKUP(B:B,'EJECUCION 24 DE ABRIL DEL 2026'!C:U,19,0)</f>
        <v>24450000</v>
      </c>
      <c r="AG28" s="30">
        <f>VLOOKUP(B:B,'EJECUCION 24 DE ABRIL DEL 2026'!C:V,20,0)</f>
        <v>0</v>
      </c>
      <c r="AH28" s="30">
        <f>VLOOKUP(B:B,'EJECUCION 24 DE ABRIL DEL 2026'!C:W,21,0)</f>
        <v>0</v>
      </c>
      <c r="AI28" s="30">
        <f>VLOOKUP(B:B,'EJECUCION 24 DE ABRIL DEL 2026'!C:X,22,0)</f>
        <v>317550000</v>
      </c>
      <c r="AJ28" s="30">
        <f>VLOOKUP(B:B,'EJECUCION 24 DE ABRIL DEL 2026'!C:Y,23,0)</f>
        <v>246505000</v>
      </c>
      <c r="AK28" s="30">
        <f>VLOOKUP(B:B,'EJECUCION 24 DE ABRIL DEL 2026'!C:Z,24,0)</f>
        <v>245805000</v>
      </c>
      <c r="AL28" s="30">
        <f>VLOOKUP(B:B,'EJECUCION 24 DE ABRIL DEL 2026'!C:AA,25,0)</f>
        <v>72330000</v>
      </c>
      <c r="AM28" s="30">
        <f>VLOOKUP(B:B,'EJECUCION 24 DE ABRIL DEL 2026'!C:AB,26,0)</f>
        <v>35830000</v>
      </c>
      <c r="AN28" s="30">
        <f>VLOOKUP(B:B,'EJECUCION 24 DE ABRIL DEL 2026'!C:AC,27,0)</f>
        <v>71745000</v>
      </c>
      <c r="AO28" s="32">
        <f t="shared" si="4"/>
        <v>0.2277751535</v>
      </c>
      <c r="AP28" s="28" t="str">
        <f>VLOOKUP(T:T,'TOTAL POR PROYECTOS'!B:I,8,0)</f>
        <v>Secretaría de Desarrollo Económico y Competitividad</v>
      </c>
      <c r="AQ28" s="8"/>
      <c r="AR28" s="8"/>
    </row>
    <row r="29" hidden="1">
      <c r="A29" s="27" t="str">
        <f t="shared" si="1"/>
        <v>35020222025000000325311.2.1.0.00.12.3.2.02.02.0091.2.1.0.00</v>
      </c>
      <c r="B29" s="27" t="str">
        <f t="shared" si="2"/>
        <v>35020222025000000325311.2.1.0.00.12.3.2.02.02.0091.2.1.0.0002020301|81</v>
      </c>
      <c r="C29" s="28" t="str">
        <f t="shared" si="3"/>
        <v>Secretaría de Desarrollo Económico y Competitividad</v>
      </c>
      <c r="D29" s="33" t="s">
        <v>237</v>
      </c>
      <c r="E29" s="33" t="s">
        <v>274</v>
      </c>
      <c r="F29" s="33" t="s">
        <v>290</v>
      </c>
      <c r="G29" s="33" t="s">
        <v>291</v>
      </c>
      <c r="H29" s="33" t="s">
        <v>292</v>
      </c>
      <c r="I29" s="33" t="s">
        <v>293</v>
      </c>
      <c r="J29" s="33" t="s">
        <v>243</v>
      </c>
      <c r="K29" s="33" t="s">
        <v>244</v>
      </c>
      <c r="L29" s="33" t="s">
        <v>245</v>
      </c>
      <c r="M29" s="33" t="s">
        <v>246</v>
      </c>
      <c r="N29" s="33" t="s">
        <v>247</v>
      </c>
      <c r="O29" s="33" t="s">
        <v>248</v>
      </c>
      <c r="P29" s="33" t="s">
        <v>294</v>
      </c>
      <c r="Q29" s="33" t="s">
        <v>295</v>
      </c>
      <c r="R29" s="33" t="s">
        <v>296</v>
      </c>
      <c r="S29" s="33" t="s">
        <v>293</v>
      </c>
      <c r="T29" s="33" t="s">
        <v>282</v>
      </c>
      <c r="U29" s="29" t="str">
        <f>VLOOKUP(T:T,'TOTAL POR PROYECTOS'!B:C,2,0)</f>
        <v>Fortalecimiento de las capacidades productivas, sostenibles e innovadoras de las MiPymes y los micronegocios para mejorar su competitividad y acceso a mercados en el municipio de San José De Cúcuta</v>
      </c>
      <c r="V29" s="33" t="s">
        <v>106</v>
      </c>
      <c r="W29" s="33" t="s">
        <v>107</v>
      </c>
      <c r="X29" s="33" t="s">
        <v>66</v>
      </c>
      <c r="Y29" s="33" t="s">
        <v>67</v>
      </c>
      <c r="Z29" s="33" t="s">
        <v>108</v>
      </c>
      <c r="AA29" s="33" t="s">
        <v>109</v>
      </c>
      <c r="AB29" s="30">
        <f>VLOOKUP(B:B,'EJECUCION 24 DE ABRIL DEL 2026'!C:Q,15,0)</f>
        <v>398800000</v>
      </c>
      <c r="AC29" s="30">
        <f>VLOOKUP(B:B,'EJECUCION 24 DE ABRIL DEL 2026'!C:R,16,0)</f>
        <v>0</v>
      </c>
      <c r="AD29" s="30">
        <f>VLOOKUP(B:B,'EJECUCION 24 DE ABRIL DEL 2026'!C:S,17,0)</f>
        <v>0</v>
      </c>
      <c r="AE29" s="31">
        <f>VLOOKUP(B:B,'EJECUCION 24 DE ABRIL DEL 2026'!C:T,18,0)</f>
        <v>24594000</v>
      </c>
      <c r="AF29" s="31">
        <f>VLOOKUP(B:B,'EJECUCION 24 DE ABRIL DEL 2026'!C:U,19,0)</f>
        <v>0</v>
      </c>
      <c r="AG29" s="30">
        <f>VLOOKUP(B:B,'EJECUCION 24 DE ABRIL DEL 2026'!C:V,20,0)</f>
        <v>0</v>
      </c>
      <c r="AH29" s="30">
        <f>VLOOKUP(B:B,'EJECUCION 24 DE ABRIL DEL 2026'!C:W,21,0)</f>
        <v>0</v>
      </c>
      <c r="AI29" s="30">
        <f>VLOOKUP(B:B,'EJECUCION 24 DE ABRIL DEL 2026'!C:X,22,0)</f>
        <v>423394000</v>
      </c>
      <c r="AJ29" s="30">
        <f>VLOOKUP(B:B,'EJECUCION 24 DE ABRIL DEL 2026'!C:Y,23,0)</f>
        <v>316201500</v>
      </c>
      <c r="AK29" s="30">
        <f>VLOOKUP(B:B,'EJECUCION 24 DE ABRIL DEL 2026'!C:Z,24,0)</f>
        <v>315801500</v>
      </c>
      <c r="AL29" s="30">
        <f>VLOOKUP(B:B,'EJECUCION 24 DE ABRIL DEL 2026'!C:AA,25,0)</f>
        <v>88669000</v>
      </c>
      <c r="AM29" s="30">
        <f>VLOOKUP(B:B,'EJECUCION 24 DE ABRIL DEL 2026'!C:AB,26,0)</f>
        <v>55640000</v>
      </c>
      <c r="AN29" s="30">
        <f>VLOOKUP(B:B,'EJECUCION 24 DE ABRIL DEL 2026'!C:AC,27,0)</f>
        <v>107592500</v>
      </c>
      <c r="AO29" s="32">
        <f t="shared" si="4"/>
        <v>0.2094243187</v>
      </c>
      <c r="AP29" s="28" t="str">
        <f>VLOOKUP(T:T,'TOTAL POR PROYECTOS'!B:I,8,0)</f>
        <v>Secretaría de Desarrollo Económico y Competitividad</v>
      </c>
      <c r="AQ29" s="8"/>
      <c r="AR29" s="8"/>
    </row>
    <row r="30" hidden="1">
      <c r="A30" s="27" t="str">
        <f t="shared" si="1"/>
        <v>41030682025000000325131.2.1.0.00.12.3.2.02.02.0091.2.1.0.00</v>
      </c>
      <c r="B30" s="27" t="str">
        <f t="shared" si="2"/>
        <v>41030682025000000325131.2.1.0.00.12.3.2.02.02.0091.2.1.0.0003070405|310</v>
      </c>
      <c r="C30" s="28" t="str">
        <f t="shared" si="3"/>
        <v>Secretaría de Víctimas, Paz y Posconflicto</v>
      </c>
      <c r="D30" s="33" t="s">
        <v>48</v>
      </c>
      <c r="E30" s="33" t="s">
        <v>297</v>
      </c>
      <c r="F30" s="33" t="s">
        <v>298</v>
      </c>
      <c r="G30" s="33" t="s">
        <v>299</v>
      </c>
      <c r="H30" s="33" t="s">
        <v>300</v>
      </c>
      <c r="I30" s="33" t="s">
        <v>301</v>
      </c>
      <c r="J30" s="33" t="s">
        <v>302</v>
      </c>
      <c r="K30" s="33" t="s">
        <v>303</v>
      </c>
      <c r="L30" s="33" t="s">
        <v>304</v>
      </c>
      <c r="M30" s="33" t="s">
        <v>305</v>
      </c>
      <c r="N30" s="33" t="s">
        <v>306</v>
      </c>
      <c r="O30" s="33" t="s">
        <v>307</v>
      </c>
      <c r="P30" s="33" t="s">
        <v>308</v>
      </c>
      <c r="Q30" s="33" t="s">
        <v>309</v>
      </c>
      <c r="R30" s="33" t="s">
        <v>310</v>
      </c>
      <c r="S30" s="33" t="s">
        <v>311</v>
      </c>
      <c r="T30" s="33" t="s">
        <v>312</v>
      </c>
      <c r="U30" s="29" t="str">
        <f>VLOOKUP(T:T,'TOTAL POR PROYECTOS'!B:C,2,0)</f>
        <v>Formulación de política pública local para la gestión del barrismo en clave de paz, participación y transformación de conflictos San José De Cúcuta</v>
      </c>
      <c r="V30" s="33" t="s">
        <v>106</v>
      </c>
      <c r="W30" s="33" t="s">
        <v>107</v>
      </c>
      <c r="X30" s="33" t="s">
        <v>66</v>
      </c>
      <c r="Y30" s="33" t="s">
        <v>67</v>
      </c>
      <c r="Z30" s="33" t="s">
        <v>108</v>
      </c>
      <c r="AA30" s="33" t="s">
        <v>109</v>
      </c>
      <c r="AB30" s="30">
        <f>VLOOKUP(B:B,'EJECUCION 24 DE ABRIL DEL 2026'!C:Q,15,0)</f>
        <v>100000000</v>
      </c>
      <c r="AC30" s="30">
        <f>VLOOKUP(B:B,'EJECUCION 24 DE ABRIL DEL 2026'!C:R,16,0)</f>
        <v>0</v>
      </c>
      <c r="AD30" s="30">
        <f>VLOOKUP(B:B,'EJECUCION 24 DE ABRIL DEL 2026'!C:S,17,0)</f>
        <v>0</v>
      </c>
      <c r="AE30" s="31">
        <f>VLOOKUP(B:B,'EJECUCION 24 DE ABRIL DEL 2026'!C:T,18,0)</f>
        <v>0</v>
      </c>
      <c r="AF30" s="31">
        <f>VLOOKUP(B:B,'EJECUCION 24 DE ABRIL DEL 2026'!C:U,19,0)</f>
        <v>0</v>
      </c>
      <c r="AG30" s="30">
        <f>VLOOKUP(B:B,'EJECUCION 24 DE ABRIL DEL 2026'!C:V,20,0)</f>
        <v>0</v>
      </c>
      <c r="AH30" s="30">
        <f>VLOOKUP(B:B,'EJECUCION 24 DE ABRIL DEL 2026'!C:W,21,0)</f>
        <v>0</v>
      </c>
      <c r="AI30" s="30">
        <f>VLOOKUP(B:B,'EJECUCION 24 DE ABRIL DEL 2026'!C:X,22,0)</f>
        <v>100000000</v>
      </c>
      <c r="AJ30" s="30">
        <f>VLOOKUP(B:B,'EJECUCION 24 DE ABRIL DEL 2026'!C:Y,23,0)</f>
        <v>99925000</v>
      </c>
      <c r="AK30" s="30">
        <f>VLOOKUP(B:B,'EJECUCION 24 DE ABRIL DEL 2026'!C:Z,24,0)</f>
        <v>96145000</v>
      </c>
      <c r="AL30" s="30">
        <f>VLOOKUP(B:B,'EJECUCION 24 DE ABRIL DEL 2026'!C:AA,25,0)</f>
        <v>48540000</v>
      </c>
      <c r="AM30" s="30">
        <f>VLOOKUP(B:B,'EJECUCION 24 DE ABRIL DEL 2026'!C:AB,26,0)</f>
        <v>29170000</v>
      </c>
      <c r="AN30" s="30">
        <f>VLOOKUP(B:B,'EJECUCION 24 DE ABRIL DEL 2026'!C:AC,27,0)</f>
        <v>3855000</v>
      </c>
      <c r="AO30" s="32">
        <f t="shared" si="4"/>
        <v>0.4854</v>
      </c>
      <c r="AP30" s="28" t="str">
        <f>VLOOKUP(T:T,'TOTAL POR PROYECTOS'!B:I,8,0)</f>
        <v>Secretaría de Víctimas, Paz y Posconflicto</v>
      </c>
      <c r="AQ30" s="8"/>
      <c r="AR30" s="8"/>
    </row>
    <row r="31" hidden="1">
      <c r="A31" s="27" t="str">
        <f t="shared" si="1"/>
        <v>45020272025000000325211.2.1.0.00.12.3.2.02.02.0091.2.1.0.00</v>
      </c>
      <c r="B31" s="27" t="str">
        <f t="shared" si="2"/>
        <v>45020272025000000325211.2.1.0.00.12.3.2.02.02.0091.2.1.0.0003070207|298</v>
      </c>
      <c r="C31" s="28" t="str">
        <f t="shared" si="3"/>
        <v>Secretaría de Víctimas, Paz y Posconflicto</v>
      </c>
      <c r="D31" s="33" t="s">
        <v>48</v>
      </c>
      <c r="E31" s="33" t="s">
        <v>297</v>
      </c>
      <c r="F31" s="33" t="s">
        <v>313</v>
      </c>
      <c r="G31" s="33" t="s">
        <v>314</v>
      </c>
      <c r="H31" s="33" t="s">
        <v>315</v>
      </c>
      <c r="I31" s="33" t="s">
        <v>316</v>
      </c>
      <c r="J31" s="33" t="s">
        <v>182</v>
      </c>
      <c r="K31" s="33" t="s">
        <v>183</v>
      </c>
      <c r="L31" s="33" t="s">
        <v>184</v>
      </c>
      <c r="M31" s="33" t="s">
        <v>185</v>
      </c>
      <c r="N31" s="33" t="s">
        <v>317</v>
      </c>
      <c r="O31" s="33" t="s">
        <v>318</v>
      </c>
      <c r="P31" s="33" t="s">
        <v>319</v>
      </c>
      <c r="Q31" s="33" t="s">
        <v>320</v>
      </c>
      <c r="R31" s="33" t="s">
        <v>321</v>
      </c>
      <c r="S31" s="33" t="s">
        <v>316</v>
      </c>
      <c r="T31" s="33" t="s">
        <v>322</v>
      </c>
      <c r="U31" s="29" t="str">
        <f>VLOOKUP(T:T,'TOTAL POR PROYECTOS'!B:C,2,0)</f>
        <v>Implementación de Instancias de Coordinación para la Justicia Transicional y la Paz Territorial como estrategia de derechos humanos en el municipio de San José De Cúcuta</v>
      </c>
      <c r="V31" s="33" t="s">
        <v>106</v>
      </c>
      <c r="W31" s="33" t="s">
        <v>107</v>
      </c>
      <c r="X31" s="33" t="s">
        <v>66</v>
      </c>
      <c r="Y31" s="33" t="s">
        <v>67</v>
      </c>
      <c r="Z31" s="33" t="s">
        <v>108</v>
      </c>
      <c r="AA31" s="33" t="s">
        <v>109</v>
      </c>
      <c r="AB31" s="30">
        <f>VLOOKUP(B:B,'EJECUCION 24 DE ABRIL DEL 2026'!C:Q,15,0)</f>
        <v>128800000</v>
      </c>
      <c r="AC31" s="30">
        <f>VLOOKUP(B:B,'EJECUCION 24 DE ABRIL DEL 2026'!C:R,16,0)</f>
        <v>0</v>
      </c>
      <c r="AD31" s="30">
        <f>VLOOKUP(B:B,'EJECUCION 24 DE ABRIL DEL 2026'!C:S,17,0)</f>
        <v>0</v>
      </c>
      <c r="AE31" s="31">
        <f>VLOOKUP(B:B,'EJECUCION 24 DE ABRIL DEL 2026'!C:T,18,0)</f>
        <v>0</v>
      </c>
      <c r="AF31" s="31">
        <f>VLOOKUP(B:B,'EJECUCION 24 DE ABRIL DEL 2026'!C:U,19,0)</f>
        <v>0</v>
      </c>
      <c r="AG31" s="30">
        <f>VLOOKUP(B:B,'EJECUCION 24 DE ABRIL DEL 2026'!C:V,20,0)</f>
        <v>0</v>
      </c>
      <c r="AH31" s="30">
        <f>VLOOKUP(B:B,'EJECUCION 24 DE ABRIL DEL 2026'!C:W,21,0)</f>
        <v>0</v>
      </c>
      <c r="AI31" s="30">
        <f>VLOOKUP(B:B,'EJECUCION 24 DE ABRIL DEL 2026'!C:X,22,0)</f>
        <v>128800000</v>
      </c>
      <c r="AJ31" s="30">
        <f>VLOOKUP(B:B,'EJECUCION 24 DE ABRIL DEL 2026'!C:Y,23,0)</f>
        <v>128700333</v>
      </c>
      <c r="AK31" s="30">
        <f>VLOOKUP(B:B,'EJECUCION 24 DE ABRIL DEL 2026'!C:Z,24,0)</f>
        <v>111917000</v>
      </c>
      <c r="AL31" s="30">
        <f>VLOOKUP(B:B,'EJECUCION 24 DE ABRIL DEL 2026'!C:AA,25,0)</f>
        <v>63304000</v>
      </c>
      <c r="AM31" s="30">
        <f>VLOOKUP(B:B,'EJECUCION 24 DE ABRIL DEL 2026'!C:AB,26,0)</f>
        <v>43236000</v>
      </c>
      <c r="AN31" s="30">
        <f>VLOOKUP(B:B,'EJECUCION 24 DE ABRIL DEL 2026'!C:AC,27,0)</f>
        <v>16883000</v>
      </c>
      <c r="AO31" s="32">
        <f t="shared" si="4"/>
        <v>0.4914906832</v>
      </c>
      <c r="AP31" s="28" t="str">
        <f>VLOOKUP(T:T,'TOTAL POR PROYECTOS'!B:I,8,0)</f>
        <v>Secretaría de Víctimas, Paz y Posconflicto</v>
      </c>
      <c r="AQ31" s="8"/>
      <c r="AR31" s="8"/>
    </row>
    <row r="32" hidden="1">
      <c r="A32" s="27" t="str">
        <f t="shared" si="1"/>
        <v>450301720245400102191.2.4.3.032.3.2.02.02.0091.2.4.3.03</v>
      </c>
      <c r="B32" s="27" t="str">
        <f t="shared" si="2"/>
        <v>450301720245400102191.2.4.3.032.3.2.02.02.0091.2.4.3.0304030102|363</v>
      </c>
      <c r="C32" s="28" t="str">
        <f t="shared" si="3"/>
        <v>Secretaría de Planeación y Desarrollo Teritorial</v>
      </c>
      <c r="D32" s="33" t="s">
        <v>135</v>
      </c>
      <c r="E32" s="33" t="s">
        <v>323</v>
      </c>
      <c r="F32" s="33" t="s">
        <v>324</v>
      </c>
      <c r="G32" s="33" t="s">
        <v>325</v>
      </c>
      <c r="H32" s="33" t="s">
        <v>326</v>
      </c>
      <c r="I32" s="33" t="s">
        <v>327</v>
      </c>
      <c r="J32" s="33" t="s">
        <v>182</v>
      </c>
      <c r="K32" s="33" t="s">
        <v>183</v>
      </c>
      <c r="L32" s="33" t="s">
        <v>184</v>
      </c>
      <c r="M32" s="33" t="s">
        <v>185</v>
      </c>
      <c r="N32" s="33" t="s">
        <v>328</v>
      </c>
      <c r="O32" s="33" t="s">
        <v>329</v>
      </c>
      <c r="P32" s="33" t="s">
        <v>330</v>
      </c>
      <c r="Q32" s="33" t="s">
        <v>325</v>
      </c>
      <c r="R32" s="33" t="s">
        <v>331</v>
      </c>
      <c r="S32" s="33" t="s">
        <v>327</v>
      </c>
      <c r="T32" s="33" t="s">
        <v>332</v>
      </c>
      <c r="U32" s="29" t="str">
        <f>VLOOKUP(T:T,'TOTAL POR PROYECTOS'!B:C,2,0)</f>
        <v>Estudios técnicos de riesgo de detalle de asentamientos humanos en el municipio de San José De Cúcuta</v>
      </c>
      <c r="V32" s="33" t="s">
        <v>333</v>
      </c>
      <c r="W32" s="33" t="s">
        <v>334</v>
      </c>
      <c r="X32" s="33" t="s">
        <v>66</v>
      </c>
      <c r="Y32" s="33" t="s">
        <v>67</v>
      </c>
      <c r="Z32" s="33" t="s">
        <v>333</v>
      </c>
      <c r="AA32" s="33" t="s">
        <v>335</v>
      </c>
      <c r="AB32" s="30">
        <f>VLOOKUP(B:B,'EJECUCION 24 DE ABRIL DEL 2026'!C:Q,15,0)</f>
        <v>1000000000</v>
      </c>
      <c r="AC32" s="30">
        <f>VLOOKUP(B:B,'EJECUCION 24 DE ABRIL DEL 2026'!C:R,16,0)</f>
        <v>0</v>
      </c>
      <c r="AD32" s="30">
        <f>VLOOKUP(B:B,'EJECUCION 24 DE ABRIL DEL 2026'!C:S,17,0)</f>
        <v>0</v>
      </c>
      <c r="AE32" s="31">
        <f>VLOOKUP(B:B,'EJECUCION 24 DE ABRIL DEL 2026'!C:T,18,0)</f>
        <v>0</v>
      </c>
      <c r="AF32" s="31">
        <f>VLOOKUP(B:B,'EJECUCION 24 DE ABRIL DEL 2026'!C:U,19,0)</f>
        <v>0</v>
      </c>
      <c r="AG32" s="30">
        <f>VLOOKUP(B:B,'EJECUCION 24 DE ABRIL DEL 2026'!C:V,20,0)</f>
        <v>0</v>
      </c>
      <c r="AH32" s="30">
        <f>VLOOKUP(B:B,'EJECUCION 24 DE ABRIL DEL 2026'!C:W,21,0)</f>
        <v>0</v>
      </c>
      <c r="AI32" s="30">
        <f>VLOOKUP(B:B,'EJECUCION 24 DE ABRIL DEL 2026'!C:X,22,0)</f>
        <v>1000000000</v>
      </c>
      <c r="AJ32" s="30">
        <f>VLOOKUP(B:B,'EJECUCION 24 DE ABRIL DEL 2026'!C:Y,23,0)</f>
        <v>630000000</v>
      </c>
      <c r="AK32" s="30">
        <f>VLOOKUP(B:B,'EJECUCION 24 DE ABRIL DEL 2026'!C:Z,24,0)</f>
        <v>630000000</v>
      </c>
      <c r="AL32" s="30">
        <f>VLOOKUP(B:B,'EJECUCION 24 DE ABRIL DEL 2026'!C:AA,25,0)</f>
        <v>378000000</v>
      </c>
      <c r="AM32" s="30">
        <f>VLOOKUP(B:B,'EJECUCION 24 DE ABRIL DEL 2026'!C:AB,26,0)</f>
        <v>378000000</v>
      </c>
      <c r="AN32" s="30">
        <f>VLOOKUP(B:B,'EJECUCION 24 DE ABRIL DEL 2026'!C:AC,27,0)</f>
        <v>370000000</v>
      </c>
      <c r="AO32" s="32">
        <f t="shared" si="4"/>
        <v>0.378</v>
      </c>
      <c r="AP32" s="28" t="str">
        <f>VLOOKUP(T:T,'TOTAL POR PROYECTOS'!B:I,8,0)</f>
        <v>Secretaría de Planeación y Desarrollo Teritorial</v>
      </c>
      <c r="AQ32" s="8"/>
      <c r="AR32" s="8"/>
    </row>
    <row r="33" hidden="1">
      <c r="A33" s="27" t="str">
        <f t="shared" si="1"/>
        <v>41030522025000000334071.2.1.0.00.12.3.2.02.02.0091.2.1.0.00</v>
      </c>
      <c r="B33" s="27" t="str">
        <f t="shared" si="2"/>
        <v>41030522025000000334071.2.1.0.00.12.3.2.02.02.0091.2.1.0.0006040506|515</v>
      </c>
      <c r="C33" s="28" t="str">
        <f t="shared" si="3"/>
        <v>Secretaría de Planeación y Desarrollo Teritorial</v>
      </c>
      <c r="D33" s="33" t="s">
        <v>336</v>
      </c>
      <c r="E33" s="33" t="s">
        <v>337</v>
      </c>
      <c r="F33" s="33" t="s">
        <v>338</v>
      </c>
      <c r="G33" s="33" t="s">
        <v>339</v>
      </c>
      <c r="H33" s="33" t="s">
        <v>340</v>
      </c>
      <c r="I33" s="33" t="s">
        <v>341</v>
      </c>
      <c r="J33" s="33" t="s">
        <v>302</v>
      </c>
      <c r="K33" s="33" t="s">
        <v>303</v>
      </c>
      <c r="L33" s="33" t="s">
        <v>304</v>
      </c>
      <c r="M33" s="33" t="s">
        <v>305</v>
      </c>
      <c r="N33" s="33" t="s">
        <v>306</v>
      </c>
      <c r="O33" s="33" t="s">
        <v>307</v>
      </c>
      <c r="P33" s="33" t="s">
        <v>342</v>
      </c>
      <c r="Q33" s="33" t="s">
        <v>339</v>
      </c>
      <c r="R33" s="33" t="s">
        <v>343</v>
      </c>
      <c r="S33" s="33" t="s">
        <v>344</v>
      </c>
      <c r="T33" s="33" t="s">
        <v>345</v>
      </c>
      <c r="U33" s="29" t="str">
        <f>VLOOKUP(T:T,'TOTAL POR PROYECTOS'!B:C,2,0)</f>
        <v>Servicio de actualización y ampliación en la cobertura de atención a los usuarios a través de brigadas con el programa SISBEN+SOCIAL en el municipio de San José De Cúcuta</v>
      </c>
      <c r="V33" s="33" t="s">
        <v>106</v>
      </c>
      <c r="W33" s="33" t="s">
        <v>107</v>
      </c>
      <c r="X33" s="33" t="s">
        <v>66</v>
      </c>
      <c r="Y33" s="33" t="s">
        <v>67</v>
      </c>
      <c r="Z33" s="33" t="s">
        <v>108</v>
      </c>
      <c r="AA33" s="33" t="s">
        <v>109</v>
      </c>
      <c r="AB33" s="30">
        <f>VLOOKUP(B:B,'EJECUCION 24 DE ABRIL DEL 2026'!C:Q,15,0)</f>
        <v>687600000</v>
      </c>
      <c r="AC33" s="30">
        <f>VLOOKUP(B:B,'EJECUCION 24 DE ABRIL DEL 2026'!C:R,16,0)</f>
        <v>0</v>
      </c>
      <c r="AD33" s="30">
        <f>VLOOKUP(B:B,'EJECUCION 24 DE ABRIL DEL 2026'!C:S,17,0)</f>
        <v>0</v>
      </c>
      <c r="AE33" s="31">
        <f>VLOOKUP(B:B,'EJECUCION 24 DE ABRIL DEL 2026'!C:T,18,0)</f>
        <v>0</v>
      </c>
      <c r="AF33" s="31">
        <f>VLOOKUP(B:B,'EJECUCION 24 DE ABRIL DEL 2026'!C:U,19,0)</f>
        <v>0</v>
      </c>
      <c r="AG33" s="30">
        <f>VLOOKUP(B:B,'EJECUCION 24 DE ABRIL DEL 2026'!C:V,20,0)</f>
        <v>0</v>
      </c>
      <c r="AH33" s="30">
        <f>VLOOKUP(B:B,'EJECUCION 24 DE ABRIL DEL 2026'!C:W,21,0)</f>
        <v>0</v>
      </c>
      <c r="AI33" s="30">
        <f>VLOOKUP(B:B,'EJECUCION 24 DE ABRIL DEL 2026'!C:X,22,0)</f>
        <v>687600000</v>
      </c>
      <c r="AJ33" s="30">
        <f>VLOOKUP(B:B,'EJECUCION 24 DE ABRIL DEL 2026'!C:Y,23,0)</f>
        <v>520200000</v>
      </c>
      <c r="AK33" s="30">
        <f>VLOOKUP(B:B,'EJECUCION 24 DE ABRIL DEL 2026'!C:Z,24,0)</f>
        <v>245750000</v>
      </c>
      <c r="AL33" s="30">
        <f>VLOOKUP(B:B,'EJECUCION 24 DE ABRIL DEL 2026'!C:AA,25,0)</f>
        <v>109400000</v>
      </c>
      <c r="AM33" s="30">
        <f>VLOOKUP(B:B,'EJECUCION 24 DE ABRIL DEL 2026'!C:AB,26,0)</f>
        <v>56900000</v>
      </c>
      <c r="AN33" s="30">
        <f>VLOOKUP(B:B,'EJECUCION 24 DE ABRIL DEL 2026'!C:AC,27,0)</f>
        <v>441850000</v>
      </c>
      <c r="AO33" s="32">
        <f t="shared" si="4"/>
        <v>0.1591041303</v>
      </c>
      <c r="AP33" s="28" t="str">
        <f>VLOOKUP(T:T,'TOTAL POR PROYECTOS'!B:I,8,0)</f>
        <v>Secretaría de Planeación y Desarrollo Teritorial</v>
      </c>
      <c r="AQ33" s="8"/>
      <c r="AR33" s="8"/>
    </row>
    <row r="34" hidden="1">
      <c r="A34" s="27" t="str">
        <f t="shared" si="1"/>
        <v>220107120245400101861.3.2.3.01.12.3.2.02.02.0091.3.2.3.01</v>
      </c>
      <c r="B34" s="27" t="str">
        <f t="shared" si="2"/>
        <v>220107120245400101861.3.2.3.01.12.3.2.02.02.0091.3.2.3.0103020109|187</v>
      </c>
      <c r="C34" s="28" t="str">
        <f t="shared" si="3"/>
        <v>Secretaría de Educación</v>
      </c>
      <c r="D34" s="33" t="s">
        <v>48</v>
      </c>
      <c r="E34" s="33" t="s">
        <v>49</v>
      </c>
      <c r="F34" s="33" t="s">
        <v>50</v>
      </c>
      <c r="G34" s="33" t="s">
        <v>346</v>
      </c>
      <c r="H34" s="33" t="s">
        <v>347</v>
      </c>
      <c r="I34" s="33" t="s">
        <v>348</v>
      </c>
      <c r="J34" s="33" t="s">
        <v>54</v>
      </c>
      <c r="K34" s="33" t="s">
        <v>55</v>
      </c>
      <c r="L34" s="33" t="s">
        <v>56</v>
      </c>
      <c r="M34" s="33" t="s">
        <v>57</v>
      </c>
      <c r="N34" s="33" t="s">
        <v>58</v>
      </c>
      <c r="O34" s="33" t="s">
        <v>59</v>
      </c>
      <c r="P34" s="33" t="s">
        <v>349</v>
      </c>
      <c r="Q34" s="33" t="s">
        <v>346</v>
      </c>
      <c r="R34" s="33" t="s">
        <v>350</v>
      </c>
      <c r="S34" s="33" t="s">
        <v>348</v>
      </c>
      <c r="T34" s="33" t="s">
        <v>351</v>
      </c>
      <c r="U34" s="29" t="str">
        <f>VLOOKUP(T:T,'TOTAL POR PROYECTOS'!B:C,2,0)</f>
        <v>Fortalecimiento del funcionamiento mantenimiento y vigilancia de las instituciones educativas oficiales en el municipio de San José De Cúcuta</v>
      </c>
      <c r="V34" s="33" t="s">
        <v>352</v>
      </c>
      <c r="W34" s="33" t="s">
        <v>353</v>
      </c>
      <c r="X34" s="33" t="s">
        <v>66</v>
      </c>
      <c r="Y34" s="33" t="s">
        <v>67</v>
      </c>
      <c r="Z34" s="33" t="s">
        <v>235</v>
      </c>
      <c r="AA34" s="33" t="s">
        <v>236</v>
      </c>
      <c r="AB34" s="30">
        <f>VLOOKUP(B:B,'EJECUCION 24 DE ABRIL DEL 2026'!C:Q,15,0)</f>
        <v>5019381002</v>
      </c>
      <c r="AC34" s="30">
        <f>VLOOKUP(B:B,'EJECUCION 24 DE ABRIL DEL 2026'!C:R,16,0)</f>
        <v>0</v>
      </c>
      <c r="AD34" s="30">
        <f>VLOOKUP(B:B,'EJECUCION 24 DE ABRIL DEL 2026'!C:S,17,0)</f>
        <v>0</v>
      </c>
      <c r="AE34" s="31">
        <f>VLOOKUP(B:B,'EJECUCION 24 DE ABRIL DEL 2026'!C:T,18,0)</f>
        <v>0</v>
      </c>
      <c r="AF34" s="31">
        <f>VLOOKUP(B:B,'EJECUCION 24 DE ABRIL DEL 2026'!C:U,19,0)</f>
        <v>0</v>
      </c>
      <c r="AG34" s="30">
        <f>VLOOKUP(B:B,'EJECUCION 24 DE ABRIL DEL 2026'!C:V,20,0)</f>
        <v>0</v>
      </c>
      <c r="AH34" s="30">
        <f>VLOOKUP(B:B,'EJECUCION 24 DE ABRIL DEL 2026'!C:W,21,0)</f>
        <v>0</v>
      </c>
      <c r="AI34" s="30">
        <f>VLOOKUP(B:B,'EJECUCION 24 DE ABRIL DEL 2026'!C:X,22,0)</f>
        <v>5019381002</v>
      </c>
      <c r="AJ34" s="30">
        <f>VLOOKUP(B:B,'EJECUCION 24 DE ABRIL DEL 2026'!C:Y,23,0)</f>
        <v>5019381002</v>
      </c>
      <c r="AK34" s="30">
        <f>VLOOKUP(B:B,'EJECUCION 24 DE ABRIL DEL 2026'!C:Z,24,0)</f>
        <v>5019381002</v>
      </c>
      <c r="AL34" s="30">
        <f>VLOOKUP(B:B,'EJECUCION 24 DE ABRIL DEL 2026'!C:AA,25,0)</f>
        <v>0</v>
      </c>
      <c r="AM34" s="30">
        <f>VLOOKUP(B:B,'EJECUCION 24 DE ABRIL DEL 2026'!C:AB,26,0)</f>
        <v>0</v>
      </c>
      <c r="AN34" s="30">
        <f>VLOOKUP(B:B,'EJECUCION 24 DE ABRIL DEL 2026'!C:AC,27,0)</f>
        <v>0</v>
      </c>
      <c r="AO34" s="32">
        <f t="shared" si="4"/>
        <v>0</v>
      </c>
      <c r="AP34" s="28" t="str">
        <f>VLOOKUP(T:T,'TOTAL POR PROYECTOS'!B:I,8,0)</f>
        <v>Secretaría de Educación</v>
      </c>
      <c r="AQ34" s="8"/>
      <c r="AR34" s="8"/>
    </row>
    <row r="35" hidden="1">
      <c r="A35" s="27" t="str">
        <f t="shared" si="1"/>
        <v>220107120245400101861.2.1.0.00.12.3.2.02.02.0091.2.1.0.00</v>
      </c>
      <c r="B35" s="27" t="str">
        <f t="shared" si="2"/>
        <v>220107120245400101861.2.1.0.00.12.3.2.02.02.0091.2.1.0.0003020109|187</v>
      </c>
      <c r="C35" s="28" t="str">
        <f t="shared" si="3"/>
        <v>Secretaría de Educación</v>
      </c>
      <c r="D35" s="33" t="s">
        <v>48</v>
      </c>
      <c r="E35" s="33" t="s">
        <v>49</v>
      </c>
      <c r="F35" s="33" t="s">
        <v>50</v>
      </c>
      <c r="G35" s="33" t="s">
        <v>346</v>
      </c>
      <c r="H35" s="33" t="s">
        <v>347</v>
      </c>
      <c r="I35" s="33" t="s">
        <v>348</v>
      </c>
      <c r="J35" s="33" t="s">
        <v>54</v>
      </c>
      <c r="K35" s="33" t="s">
        <v>55</v>
      </c>
      <c r="L35" s="33" t="s">
        <v>56</v>
      </c>
      <c r="M35" s="33" t="s">
        <v>57</v>
      </c>
      <c r="N35" s="33" t="s">
        <v>58</v>
      </c>
      <c r="O35" s="33" t="s">
        <v>59</v>
      </c>
      <c r="P35" s="33" t="s">
        <v>349</v>
      </c>
      <c r="Q35" s="33" t="s">
        <v>346</v>
      </c>
      <c r="R35" s="33" t="s">
        <v>350</v>
      </c>
      <c r="S35" s="33" t="s">
        <v>348</v>
      </c>
      <c r="T35" s="33" t="s">
        <v>351</v>
      </c>
      <c r="U35" s="29" t="str">
        <f>VLOOKUP(T:T,'TOTAL POR PROYECTOS'!B:C,2,0)</f>
        <v>Fortalecimiento del funcionamiento mantenimiento y vigilancia de las instituciones educativas oficiales en el municipio de San José De Cúcuta</v>
      </c>
      <c r="V35" s="33" t="s">
        <v>106</v>
      </c>
      <c r="W35" s="33" t="s">
        <v>107</v>
      </c>
      <c r="X35" s="33" t="s">
        <v>66</v>
      </c>
      <c r="Y35" s="33" t="s">
        <v>67</v>
      </c>
      <c r="Z35" s="33" t="s">
        <v>108</v>
      </c>
      <c r="AA35" s="33" t="s">
        <v>109</v>
      </c>
      <c r="AB35" s="30">
        <f>VLOOKUP(B:B,'EJECUCION 24 DE ABRIL DEL 2026'!C:Q,15,0)</f>
        <v>2980618998</v>
      </c>
      <c r="AC35" s="30">
        <f>VLOOKUP(B:B,'EJECUCION 24 DE ABRIL DEL 2026'!C:R,16,0)</f>
        <v>0</v>
      </c>
      <c r="AD35" s="30">
        <f>VLOOKUP(B:B,'EJECUCION 24 DE ABRIL DEL 2026'!C:S,17,0)</f>
        <v>0</v>
      </c>
      <c r="AE35" s="31">
        <f>VLOOKUP(B:B,'EJECUCION 24 DE ABRIL DEL 2026'!C:T,18,0)</f>
        <v>0</v>
      </c>
      <c r="AF35" s="31">
        <f>VLOOKUP(B:B,'EJECUCION 24 DE ABRIL DEL 2026'!C:U,19,0)</f>
        <v>0</v>
      </c>
      <c r="AG35" s="30">
        <f>VLOOKUP(B:B,'EJECUCION 24 DE ABRIL DEL 2026'!C:V,20,0)</f>
        <v>0</v>
      </c>
      <c r="AH35" s="30">
        <f>VLOOKUP(B:B,'EJECUCION 24 DE ABRIL DEL 2026'!C:W,21,0)</f>
        <v>0</v>
      </c>
      <c r="AI35" s="30">
        <f>VLOOKUP(B:B,'EJECUCION 24 DE ABRIL DEL 2026'!C:X,22,0)</f>
        <v>2980618998</v>
      </c>
      <c r="AJ35" s="30">
        <f>VLOOKUP(B:B,'EJECUCION 24 DE ABRIL DEL 2026'!C:Y,23,0)</f>
        <v>2897039398</v>
      </c>
      <c r="AK35" s="30">
        <f>VLOOKUP(B:B,'EJECUCION 24 DE ABRIL DEL 2026'!C:Z,24,0)</f>
        <v>2869539329</v>
      </c>
      <c r="AL35" s="30">
        <f>VLOOKUP(B:B,'EJECUCION 24 DE ABRIL DEL 2026'!C:AA,25,0)</f>
        <v>1088788939</v>
      </c>
      <c r="AM35" s="30">
        <f>VLOOKUP(B:B,'EJECUCION 24 DE ABRIL DEL 2026'!C:AB,26,0)</f>
        <v>308788939</v>
      </c>
      <c r="AN35" s="30">
        <f>VLOOKUP(B:B,'EJECUCION 24 DE ABRIL DEL 2026'!C:AC,27,0)</f>
        <v>111079669</v>
      </c>
      <c r="AO35" s="32">
        <f t="shared" si="4"/>
        <v>0.3652895387</v>
      </c>
      <c r="AP35" s="28" t="str">
        <f>VLOOKUP(T:T,'TOTAL POR PROYECTOS'!B:I,8,0)</f>
        <v>Secretaría de Educación</v>
      </c>
      <c r="AQ35" s="8"/>
      <c r="AR35" s="8"/>
    </row>
    <row r="36" hidden="1">
      <c r="A36" s="27" t="str">
        <f t="shared" si="1"/>
        <v>220107120245400101901.2.4.1.012.3.2.02.02.0091.2.4.1.01</v>
      </c>
      <c r="B36" s="27" t="str">
        <f t="shared" si="2"/>
        <v>220107120245400101901.2.4.1.012.3.2.02.02.0091.2.4.1.0103020109|187</v>
      </c>
      <c r="C36" s="28" t="str">
        <f t="shared" si="3"/>
        <v>Secretaría de Educación</v>
      </c>
      <c r="D36" s="33" t="s">
        <v>48</v>
      </c>
      <c r="E36" s="33" t="s">
        <v>49</v>
      </c>
      <c r="F36" s="33" t="s">
        <v>50</v>
      </c>
      <c r="G36" s="33" t="s">
        <v>346</v>
      </c>
      <c r="H36" s="33" t="s">
        <v>347</v>
      </c>
      <c r="I36" s="33" t="s">
        <v>348</v>
      </c>
      <c r="J36" s="33" t="s">
        <v>54</v>
      </c>
      <c r="K36" s="33" t="s">
        <v>55</v>
      </c>
      <c r="L36" s="33" t="s">
        <v>56</v>
      </c>
      <c r="M36" s="33" t="s">
        <v>57</v>
      </c>
      <c r="N36" s="33" t="s">
        <v>58</v>
      </c>
      <c r="O36" s="33" t="s">
        <v>59</v>
      </c>
      <c r="P36" s="33" t="s">
        <v>349</v>
      </c>
      <c r="Q36" s="33" t="s">
        <v>346</v>
      </c>
      <c r="R36" s="33" t="s">
        <v>350</v>
      </c>
      <c r="S36" s="33" t="s">
        <v>348</v>
      </c>
      <c r="T36" s="33" t="s">
        <v>354</v>
      </c>
      <c r="U36" s="29" t="str">
        <f>VLOOKUP(T:T,'TOTAL POR PROYECTOS'!B:C,2,0)</f>
        <v>Prestación del servicio educativo oficial por contratación en el municipio de San José De Cúcuta</v>
      </c>
      <c r="V36" s="33" t="s">
        <v>96</v>
      </c>
      <c r="W36" s="33" t="s">
        <v>97</v>
      </c>
      <c r="X36" s="33" t="s">
        <v>66</v>
      </c>
      <c r="Y36" s="33" t="s">
        <v>67</v>
      </c>
      <c r="Z36" s="33" t="s">
        <v>96</v>
      </c>
      <c r="AA36" s="33" t="s">
        <v>97</v>
      </c>
      <c r="AB36" s="30">
        <f>VLOOKUP(B:B,'EJECUCION 24 DE ABRIL DEL 2026'!C:Q,15,0)</f>
        <v>35200000000</v>
      </c>
      <c r="AC36" s="30">
        <f>VLOOKUP(B:B,'EJECUCION 24 DE ABRIL DEL 2026'!C:R,16,0)</f>
        <v>0</v>
      </c>
      <c r="AD36" s="30">
        <f>VLOOKUP(B:B,'EJECUCION 24 DE ABRIL DEL 2026'!C:S,17,0)</f>
        <v>0</v>
      </c>
      <c r="AE36" s="31">
        <f>VLOOKUP(B:B,'EJECUCION 24 DE ABRIL DEL 2026'!C:T,18,0)</f>
        <v>3565000000</v>
      </c>
      <c r="AF36" s="31">
        <f>VLOOKUP(B:B,'EJECUCION 24 DE ABRIL DEL 2026'!C:U,19,0)</f>
        <v>0</v>
      </c>
      <c r="AG36" s="30">
        <f>VLOOKUP(B:B,'EJECUCION 24 DE ABRIL DEL 2026'!C:V,20,0)</f>
        <v>0</v>
      </c>
      <c r="AH36" s="30">
        <f>VLOOKUP(B:B,'EJECUCION 24 DE ABRIL DEL 2026'!C:W,21,0)</f>
        <v>0</v>
      </c>
      <c r="AI36" s="30">
        <f>VLOOKUP(B:B,'EJECUCION 24 DE ABRIL DEL 2026'!C:X,22,0)</f>
        <v>38765000000</v>
      </c>
      <c r="AJ36" s="30">
        <f>VLOOKUP(B:B,'EJECUCION 24 DE ABRIL DEL 2026'!C:Y,23,0)</f>
        <v>38558543454</v>
      </c>
      <c r="AK36" s="30">
        <f>VLOOKUP(B:B,'EJECUCION 24 DE ABRIL DEL 2026'!C:Z,24,0)</f>
        <v>38558543453</v>
      </c>
      <c r="AL36" s="30">
        <f>VLOOKUP(B:B,'EJECUCION 24 DE ABRIL DEL 2026'!C:AA,25,0)</f>
        <v>9538001678</v>
      </c>
      <c r="AM36" s="30">
        <f>VLOOKUP(B:B,'EJECUCION 24 DE ABRIL DEL 2026'!C:AB,26,0)</f>
        <v>6449034025</v>
      </c>
      <c r="AN36" s="30">
        <f>VLOOKUP(B:B,'EJECUCION 24 DE ABRIL DEL 2026'!C:AC,27,0)</f>
        <v>206456547</v>
      </c>
      <c r="AO36" s="32">
        <f t="shared" si="4"/>
        <v>0.2460467349</v>
      </c>
      <c r="AP36" s="28" t="str">
        <f>VLOOKUP(T:T,'TOTAL POR PROYECTOS'!B:I,8,0)</f>
        <v>Secretaría de Educación</v>
      </c>
      <c r="AQ36" s="8"/>
      <c r="AR36" s="8"/>
    </row>
    <row r="37" hidden="1">
      <c r="A37" s="27" t="str">
        <f t="shared" si="1"/>
        <v>220107120245400101901.2.1.0.00.12.3.2.02.02.0091.2.1.0.00</v>
      </c>
      <c r="B37" s="27" t="str">
        <f t="shared" si="2"/>
        <v>220107120245400101901.2.1.0.00.12.3.2.02.02.0091.2.1.0.0003020109|187</v>
      </c>
      <c r="C37" s="28" t="str">
        <f t="shared" si="3"/>
        <v>Secretaría de Educación</v>
      </c>
      <c r="D37" s="33" t="s">
        <v>48</v>
      </c>
      <c r="E37" s="33" t="s">
        <v>49</v>
      </c>
      <c r="F37" s="33" t="s">
        <v>50</v>
      </c>
      <c r="G37" s="33" t="s">
        <v>346</v>
      </c>
      <c r="H37" s="33" t="s">
        <v>347</v>
      </c>
      <c r="I37" s="33" t="s">
        <v>348</v>
      </c>
      <c r="J37" s="33" t="s">
        <v>54</v>
      </c>
      <c r="K37" s="33" t="s">
        <v>55</v>
      </c>
      <c r="L37" s="33" t="s">
        <v>56</v>
      </c>
      <c r="M37" s="33" t="s">
        <v>57</v>
      </c>
      <c r="N37" s="33" t="s">
        <v>58</v>
      </c>
      <c r="O37" s="33" t="s">
        <v>59</v>
      </c>
      <c r="P37" s="33" t="s">
        <v>349</v>
      </c>
      <c r="Q37" s="33" t="s">
        <v>346</v>
      </c>
      <c r="R37" s="33" t="s">
        <v>350</v>
      </c>
      <c r="S37" s="33" t="s">
        <v>348</v>
      </c>
      <c r="T37" s="33" t="s">
        <v>354</v>
      </c>
      <c r="U37" s="29" t="str">
        <f>VLOOKUP(T:T,'TOTAL POR PROYECTOS'!B:C,2,0)</f>
        <v>Prestación del servicio educativo oficial por contratación en el municipio de San José De Cúcuta</v>
      </c>
      <c r="V37" s="33" t="s">
        <v>106</v>
      </c>
      <c r="W37" s="33" t="s">
        <v>107</v>
      </c>
      <c r="X37" s="33" t="s">
        <v>66</v>
      </c>
      <c r="Y37" s="33" t="s">
        <v>67</v>
      </c>
      <c r="Z37" s="33" t="s">
        <v>108</v>
      </c>
      <c r="AA37" s="33" t="s">
        <v>109</v>
      </c>
      <c r="AB37" s="30">
        <f>VLOOKUP(B:B,'EJECUCION 24 DE ABRIL DEL 2026'!C:Q,15,0)</f>
        <v>1300000000</v>
      </c>
      <c r="AC37" s="30">
        <f>VLOOKUP(B:B,'EJECUCION 24 DE ABRIL DEL 2026'!C:R,16,0)</f>
        <v>0</v>
      </c>
      <c r="AD37" s="30">
        <f>VLOOKUP(B:B,'EJECUCION 24 DE ABRIL DEL 2026'!C:S,17,0)</f>
        <v>0</v>
      </c>
      <c r="AE37" s="31">
        <f>VLOOKUP(B:B,'EJECUCION 24 DE ABRIL DEL 2026'!C:T,18,0)</f>
        <v>0</v>
      </c>
      <c r="AF37" s="31">
        <f>VLOOKUP(B:B,'EJECUCION 24 DE ABRIL DEL 2026'!C:U,19,0)</f>
        <v>0</v>
      </c>
      <c r="AG37" s="30">
        <f>VLOOKUP(B:B,'EJECUCION 24 DE ABRIL DEL 2026'!C:V,20,0)</f>
        <v>0</v>
      </c>
      <c r="AH37" s="30">
        <f>VLOOKUP(B:B,'EJECUCION 24 DE ABRIL DEL 2026'!C:W,21,0)</f>
        <v>0</v>
      </c>
      <c r="AI37" s="30">
        <f>VLOOKUP(B:B,'EJECUCION 24 DE ABRIL DEL 2026'!C:X,22,0)</f>
        <v>1300000000</v>
      </c>
      <c r="AJ37" s="30">
        <f>VLOOKUP(B:B,'EJECUCION 24 DE ABRIL DEL 2026'!C:Y,23,0)</f>
        <v>1300000000</v>
      </c>
      <c r="AK37" s="30">
        <f>VLOOKUP(B:B,'EJECUCION 24 DE ABRIL DEL 2026'!C:Z,24,0)</f>
        <v>1300000000</v>
      </c>
      <c r="AL37" s="30">
        <f>VLOOKUP(B:B,'EJECUCION 24 DE ABRIL DEL 2026'!C:AA,25,0)</f>
        <v>520000000</v>
      </c>
      <c r="AM37" s="30">
        <f>VLOOKUP(B:B,'EJECUCION 24 DE ABRIL DEL 2026'!C:AB,26,0)</f>
        <v>520000000</v>
      </c>
      <c r="AN37" s="30">
        <f>VLOOKUP(B:B,'EJECUCION 24 DE ABRIL DEL 2026'!C:AC,27,0)</f>
        <v>0</v>
      </c>
      <c r="AO37" s="32">
        <f t="shared" si="4"/>
        <v>0.4</v>
      </c>
      <c r="AP37" s="28" t="str">
        <f>VLOOKUP(T:T,'TOTAL POR PROYECTOS'!B:I,8,0)</f>
        <v>Secretaría de Educación</v>
      </c>
      <c r="AQ37" s="8"/>
      <c r="AR37" s="8"/>
    </row>
    <row r="38" hidden="1">
      <c r="A38" s="27" t="str">
        <f t="shared" si="1"/>
        <v>220102820245400101161.2.4.4.012.3.2.02.02.0091.2.4.4.01</v>
      </c>
      <c r="B38" s="27" t="str">
        <f t="shared" si="2"/>
        <v>220102820245400101161.2.4.4.012.3.2.02.02.0091.2.4.4.0103020103|181</v>
      </c>
      <c r="C38" s="28" t="str">
        <f t="shared" si="3"/>
        <v>Secretaría de Educación</v>
      </c>
      <c r="D38" s="33" t="s">
        <v>48</v>
      </c>
      <c r="E38" s="33" t="s">
        <v>49</v>
      </c>
      <c r="F38" s="33" t="s">
        <v>50</v>
      </c>
      <c r="G38" s="33" t="s">
        <v>51</v>
      </c>
      <c r="H38" s="33" t="s">
        <v>52</v>
      </c>
      <c r="I38" s="33" t="s">
        <v>53</v>
      </c>
      <c r="J38" s="33" t="s">
        <v>54</v>
      </c>
      <c r="K38" s="33" t="s">
        <v>55</v>
      </c>
      <c r="L38" s="33" t="s">
        <v>56</v>
      </c>
      <c r="M38" s="33" t="s">
        <v>57</v>
      </c>
      <c r="N38" s="33" t="s">
        <v>58</v>
      </c>
      <c r="O38" s="33" t="s">
        <v>59</v>
      </c>
      <c r="P38" s="33" t="s">
        <v>60</v>
      </c>
      <c r="Q38" s="33" t="s">
        <v>61</v>
      </c>
      <c r="R38" s="33" t="s">
        <v>62</v>
      </c>
      <c r="S38" s="33" t="s">
        <v>53</v>
      </c>
      <c r="T38" s="33" t="s">
        <v>63</v>
      </c>
      <c r="U38" s="29" t="str">
        <f>VLOOKUP(T:T,'TOTAL POR PROYECTOS'!B:C,2,0)</f>
        <v>Desarrollo del programa de alimentación escolar en el municipio de San José De Cúcuta</v>
      </c>
      <c r="V38" s="33" t="s">
        <v>355</v>
      </c>
      <c r="W38" s="33" t="s">
        <v>356</v>
      </c>
      <c r="X38" s="33" t="s">
        <v>66</v>
      </c>
      <c r="Y38" s="33" t="s">
        <v>67</v>
      </c>
      <c r="Z38" s="33" t="s">
        <v>355</v>
      </c>
      <c r="AA38" s="33" t="s">
        <v>356</v>
      </c>
      <c r="AB38" s="30">
        <f>VLOOKUP(B:B,'EJECUCION 24 DE ABRIL DEL 2026'!C:Q,15,0)</f>
        <v>4984463939</v>
      </c>
      <c r="AC38" s="30">
        <f>VLOOKUP(B:B,'EJECUCION 24 DE ABRIL DEL 2026'!C:R,16,0)</f>
        <v>0</v>
      </c>
      <c r="AD38" s="30">
        <f>VLOOKUP(B:B,'EJECUCION 24 DE ABRIL DEL 2026'!C:S,17,0)</f>
        <v>0</v>
      </c>
      <c r="AE38" s="31">
        <f>VLOOKUP(B:B,'EJECUCION 24 DE ABRIL DEL 2026'!C:T,18,0)</f>
        <v>0</v>
      </c>
      <c r="AF38" s="31">
        <f>VLOOKUP(B:B,'EJECUCION 24 DE ABRIL DEL 2026'!C:U,19,0)</f>
        <v>0</v>
      </c>
      <c r="AG38" s="30">
        <f>VLOOKUP(B:B,'EJECUCION 24 DE ABRIL DEL 2026'!C:V,20,0)</f>
        <v>0</v>
      </c>
      <c r="AH38" s="30">
        <f>VLOOKUP(B:B,'EJECUCION 24 DE ABRIL DEL 2026'!C:W,21,0)</f>
        <v>0</v>
      </c>
      <c r="AI38" s="30">
        <f>VLOOKUP(B:B,'EJECUCION 24 DE ABRIL DEL 2026'!C:X,22,0)</f>
        <v>4984463939</v>
      </c>
      <c r="AJ38" s="30">
        <f>VLOOKUP(B:B,'EJECUCION 24 DE ABRIL DEL 2026'!C:Y,23,0)</f>
        <v>4984463939</v>
      </c>
      <c r="AK38" s="30">
        <f>VLOOKUP(B:B,'EJECUCION 24 DE ABRIL DEL 2026'!C:Z,24,0)</f>
        <v>4984463939</v>
      </c>
      <c r="AL38" s="30">
        <f>VLOOKUP(B:B,'EJECUCION 24 DE ABRIL DEL 2026'!C:AA,25,0)</f>
        <v>2243008769</v>
      </c>
      <c r="AM38" s="30">
        <f>VLOOKUP(B:B,'EJECUCION 24 DE ABRIL DEL 2026'!C:AB,26,0)</f>
        <v>2243008769</v>
      </c>
      <c r="AN38" s="30">
        <f>VLOOKUP(B:B,'EJECUCION 24 DE ABRIL DEL 2026'!C:AC,27,0)</f>
        <v>0</v>
      </c>
      <c r="AO38" s="32">
        <f t="shared" si="4"/>
        <v>0.4499999993</v>
      </c>
      <c r="AP38" s="28" t="str">
        <f>VLOOKUP(T:T,'TOTAL POR PROYECTOS'!B:I,8,0)</f>
        <v>Secretaría de Educación</v>
      </c>
      <c r="AQ38" s="8"/>
      <c r="AR38" s="8"/>
    </row>
    <row r="39" hidden="1">
      <c r="A39" s="27" t="str">
        <f t="shared" si="1"/>
        <v>220102820245400101161.3.2.3.01.42.3.2.02.02.0091.3.2.3.01</v>
      </c>
      <c r="B39" s="27" t="str">
        <f t="shared" si="2"/>
        <v>220102820245400101161.3.2.3.01.42.3.2.02.02.0091.3.2.3.0103020103|181</v>
      </c>
      <c r="C39" s="28" t="str">
        <f t="shared" si="3"/>
        <v>Secretaría de Educación</v>
      </c>
      <c r="D39" s="33" t="s">
        <v>48</v>
      </c>
      <c r="E39" s="33" t="s">
        <v>49</v>
      </c>
      <c r="F39" s="33" t="s">
        <v>50</v>
      </c>
      <c r="G39" s="33" t="s">
        <v>51</v>
      </c>
      <c r="H39" s="33" t="s">
        <v>52</v>
      </c>
      <c r="I39" s="33" t="s">
        <v>53</v>
      </c>
      <c r="J39" s="33" t="s">
        <v>54</v>
      </c>
      <c r="K39" s="33" t="s">
        <v>55</v>
      </c>
      <c r="L39" s="33" t="s">
        <v>56</v>
      </c>
      <c r="M39" s="33" t="s">
        <v>57</v>
      </c>
      <c r="N39" s="33" t="s">
        <v>58</v>
      </c>
      <c r="O39" s="33" t="s">
        <v>59</v>
      </c>
      <c r="P39" s="33" t="s">
        <v>60</v>
      </c>
      <c r="Q39" s="33" t="s">
        <v>61</v>
      </c>
      <c r="R39" s="33" t="s">
        <v>62</v>
      </c>
      <c r="S39" s="33" t="s">
        <v>53</v>
      </c>
      <c r="T39" s="33" t="s">
        <v>63</v>
      </c>
      <c r="U39" s="29" t="str">
        <f>VLOOKUP(T:T,'TOTAL POR PROYECTOS'!B:C,2,0)</f>
        <v>Desarrollo del programa de alimentación escolar en el municipio de San José De Cúcuta</v>
      </c>
      <c r="V39" s="33" t="s">
        <v>357</v>
      </c>
      <c r="W39" s="33" t="s">
        <v>358</v>
      </c>
      <c r="X39" s="33" t="s">
        <v>66</v>
      </c>
      <c r="Y39" s="33" t="s">
        <v>67</v>
      </c>
      <c r="Z39" s="33" t="s">
        <v>235</v>
      </c>
      <c r="AA39" s="33" t="s">
        <v>236</v>
      </c>
      <c r="AB39" s="30">
        <f>VLOOKUP(B:B,'EJECUCION 24 DE ABRIL DEL 2026'!C:Q,15,0)</f>
        <v>225466192</v>
      </c>
      <c r="AC39" s="30">
        <f>VLOOKUP(B:B,'EJECUCION 24 DE ABRIL DEL 2026'!C:R,16,0)</f>
        <v>0</v>
      </c>
      <c r="AD39" s="30">
        <f>VLOOKUP(B:B,'EJECUCION 24 DE ABRIL DEL 2026'!C:S,17,0)</f>
        <v>0</v>
      </c>
      <c r="AE39" s="31">
        <f>VLOOKUP(B:B,'EJECUCION 24 DE ABRIL DEL 2026'!C:T,18,0)</f>
        <v>0</v>
      </c>
      <c r="AF39" s="31">
        <f>VLOOKUP(B:B,'EJECUCION 24 DE ABRIL DEL 2026'!C:U,19,0)</f>
        <v>0</v>
      </c>
      <c r="AG39" s="30">
        <f>VLOOKUP(B:B,'EJECUCION 24 DE ABRIL DEL 2026'!C:V,20,0)</f>
        <v>0</v>
      </c>
      <c r="AH39" s="30">
        <f>VLOOKUP(B:B,'EJECUCION 24 DE ABRIL DEL 2026'!C:W,21,0)</f>
        <v>0</v>
      </c>
      <c r="AI39" s="30">
        <f>VLOOKUP(B:B,'EJECUCION 24 DE ABRIL DEL 2026'!C:X,22,0)</f>
        <v>225466192</v>
      </c>
      <c r="AJ39" s="30">
        <f>VLOOKUP(B:B,'EJECUCION 24 DE ABRIL DEL 2026'!C:Y,23,0)</f>
        <v>225466192</v>
      </c>
      <c r="AK39" s="30">
        <f>VLOOKUP(B:B,'EJECUCION 24 DE ABRIL DEL 2026'!C:Z,24,0)</f>
        <v>225466192</v>
      </c>
      <c r="AL39" s="30">
        <f>VLOOKUP(B:B,'EJECUCION 24 DE ABRIL DEL 2026'!C:AA,25,0)</f>
        <v>225466192</v>
      </c>
      <c r="AM39" s="30">
        <f>VLOOKUP(B:B,'EJECUCION 24 DE ABRIL DEL 2026'!C:AB,26,0)</f>
        <v>225466192</v>
      </c>
      <c r="AN39" s="30">
        <f>VLOOKUP(B:B,'EJECUCION 24 DE ABRIL DEL 2026'!C:AC,27,0)</f>
        <v>0</v>
      </c>
      <c r="AO39" s="32">
        <f t="shared" si="4"/>
        <v>1</v>
      </c>
      <c r="AP39" s="28" t="str">
        <f>VLOOKUP(T:T,'TOTAL POR PROYECTOS'!B:I,8,0)</f>
        <v>Secretaría de Educación</v>
      </c>
      <c r="AQ39" s="8"/>
      <c r="AR39" s="8"/>
    </row>
    <row r="40" hidden="1">
      <c r="A40" s="27" t="str">
        <f t="shared" si="1"/>
        <v>220102820245400101161.2.4.3.032.3.2.02.02.0091.2.4.3.03</v>
      </c>
      <c r="B40" s="27" t="str">
        <f t="shared" si="2"/>
        <v>220102820245400101161.2.4.3.032.3.2.02.02.0091.2.4.3.0303020103|181</v>
      </c>
      <c r="C40" s="28" t="str">
        <f t="shared" si="3"/>
        <v>Secretaría de Educación</v>
      </c>
      <c r="D40" s="33" t="s">
        <v>48</v>
      </c>
      <c r="E40" s="33" t="s">
        <v>49</v>
      </c>
      <c r="F40" s="33" t="s">
        <v>50</v>
      </c>
      <c r="G40" s="33" t="s">
        <v>51</v>
      </c>
      <c r="H40" s="33" t="s">
        <v>52</v>
      </c>
      <c r="I40" s="33" t="s">
        <v>53</v>
      </c>
      <c r="J40" s="33" t="s">
        <v>54</v>
      </c>
      <c r="K40" s="33" t="s">
        <v>55</v>
      </c>
      <c r="L40" s="33" t="s">
        <v>56</v>
      </c>
      <c r="M40" s="33" t="s">
        <v>57</v>
      </c>
      <c r="N40" s="33" t="s">
        <v>58</v>
      </c>
      <c r="O40" s="33" t="s">
        <v>59</v>
      </c>
      <c r="P40" s="33" t="s">
        <v>60</v>
      </c>
      <c r="Q40" s="33" t="s">
        <v>61</v>
      </c>
      <c r="R40" s="33" t="s">
        <v>62</v>
      </c>
      <c r="S40" s="33" t="s">
        <v>53</v>
      </c>
      <c r="T40" s="33" t="s">
        <v>63</v>
      </c>
      <c r="U40" s="29" t="str">
        <f>VLOOKUP(T:T,'TOTAL POR PROYECTOS'!B:C,2,0)</f>
        <v>Desarrollo del programa de alimentación escolar en el municipio de San José De Cúcuta</v>
      </c>
      <c r="V40" s="33" t="s">
        <v>333</v>
      </c>
      <c r="W40" s="33" t="s">
        <v>334</v>
      </c>
      <c r="X40" s="33" t="s">
        <v>66</v>
      </c>
      <c r="Y40" s="33" t="s">
        <v>67</v>
      </c>
      <c r="Z40" s="33" t="s">
        <v>333</v>
      </c>
      <c r="AA40" s="33" t="s">
        <v>335</v>
      </c>
      <c r="AB40" s="30">
        <f>VLOOKUP(B:B,'EJECUCION 24 DE ABRIL DEL 2026'!C:Q,15,0)</f>
        <v>300000000</v>
      </c>
      <c r="AC40" s="30">
        <f>VLOOKUP(B:B,'EJECUCION 24 DE ABRIL DEL 2026'!C:R,16,0)</f>
        <v>0</v>
      </c>
      <c r="AD40" s="30">
        <f>VLOOKUP(B:B,'EJECUCION 24 DE ABRIL DEL 2026'!C:S,17,0)</f>
        <v>0</v>
      </c>
      <c r="AE40" s="31">
        <f>VLOOKUP(B:B,'EJECUCION 24 DE ABRIL DEL 2026'!C:T,18,0)</f>
        <v>0</v>
      </c>
      <c r="AF40" s="31">
        <f>VLOOKUP(B:B,'EJECUCION 24 DE ABRIL DEL 2026'!C:U,19,0)</f>
        <v>143741279</v>
      </c>
      <c r="AG40" s="30">
        <f>VLOOKUP(B:B,'EJECUCION 24 DE ABRIL DEL 2026'!C:V,20,0)</f>
        <v>0</v>
      </c>
      <c r="AH40" s="30">
        <f>VLOOKUP(B:B,'EJECUCION 24 DE ABRIL DEL 2026'!C:W,21,0)</f>
        <v>0</v>
      </c>
      <c r="AI40" s="30">
        <f>VLOOKUP(B:B,'EJECUCION 24 DE ABRIL DEL 2026'!C:X,22,0)</f>
        <v>156258721.1</v>
      </c>
      <c r="AJ40" s="30">
        <f>VLOOKUP(B:B,'EJECUCION 24 DE ABRIL DEL 2026'!C:Y,23,0)</f>
        <v>156258721.1</v>
      </c>
      <c r="AK40" s="30">
        <f>VLOOKUP(B:B,'EJECUCION 24 DE ABRIL DEL 2026'!C:Z,24,0)</f>
        <v>156258721.1</v>
      </c>
      <c r="AL40" s="30">
        <f>VLOOKUP(B:B,'EJECUCION 24 DE ABRIL DEL 2026'!C:AA,25,0)</f>
        <v>120000000</v>
      </c>
      <c r="AM40" s="30">
        <f>VLOOKUP(B:B,'EJECUCION 24 DE ABRIL DEL 2026'!C:AB,26,0)</f>
        <v>120000000</v>
      </c>
      <c r="AN40" s="30">
        <f>VLOOKUP(B:B,'EJECUCION 24 DE ABRIL DEL 2026'!C:AC,27,0)</f>
        <v>0</v>
      </c>
      <c r="AO40" s="32">
        <f t="shared" si="4"/>
        <v>0.7679571367</v>
      </c>
      <c r="AP40" s="28" t="str">
        <f>VLOOKUP(T:T,'TOTAL POR PROYECTOS'!B:I,8,0)</f>
        <v>Secretaría de Educación</v>
      </c>
      <c r="AQ40" s="8"/>
      <c r="AR40" s="8"/>
    </row>
    <row r="41" hidden="1">
      <c r="A41" s="27" t="str">
        <f t="shared" si="1"/>
        <v>190502020245400100391.2.4.2.022.3.2.02.02.009.161.2.4.2.02</v>
      </c>
      <c r="B41" s="27" t="str">
        <f t="shared" si="2"/>
        <v>190502020245400100391.2.4.2.022.3.2.02.02.009.161.2.4.2.0203060208|278</v>
      </c>
      <c r="C41" s="28" t="str">
        <f t="shared" si="3"/>
        <v>Secretaría de Salud</v>
      </c>
      <c r="D41" s="33" t="s">
        <v>48</v>
      </c>
      <c r="E41" s="33" t="s">
        <v>115</v>
      </c>
      <c r="F41" s="33" t="s">
        <v>359</v>
      </c>
      <c r="G41" s="33" t="s">
        <v>360</v>
      </c>
      <c r="H41" s="33" t="s">
        <v>361</v>
      </c>
      <c r="I41" s="33" t="s">
        <v>362</v>
      </c>
      <c r="J41" s="33" t="s">
        <v>119</v>
      </c>
      <c r="K41" s="33" t="s">
        <v>120</v>
      </c>
      <c r="L41" s="33" t="s">
        <v>121</v>
      </c>
      <c r="M41" s="33" t="s">
        <v>122</v>
      </c>
      <c r="N41" s="33" t="s">
        <v>123</v>
      </c>
      <c r="O41" s="33" t="s">
        <v>124</v>
      </c>
      <c r="P41" s="33" t="s">
        <v>363</v>
      </c>
      <c r="Q41" s="33" t="s">
        <v>360</v>
      </c>
      <c r="R41" s="33" t="s">
        <v>364</v>
      </c>
      <c r="S41" s="33" t="s">
        <v>365</v>
      </c>
      <c r="T41" s="33" t="s">
        <v>366</v>
      </c>
      <c r="U41" s="29" t="str">
        <f>VLOOKUP(T:T,'TOTAL POR PROYECTOS'!B:C,2,0)</f>
        <v>Implementación de las acciones del Plan de Intervenciones Colectivas (PIC) del municipio de Cúcuta</v>
      </c>
      <c r="V41" s="33" t="s">
        <v>367</v>
      </c>
      <c r="W41" s="33" t="s">
        <v>368</v>
      </c>
      <c r="X41" s="33" t="s">
        <v>369</v>
      </c>
      <c r="Y41" s="33" t="s">
        <v>370</v>
      </c>
      <c r="Z41" s="33" t="s">
        <v>367</v>
      </c>
      <c r="AA41" s="33" t="s">
        <v>368</v>
      </c>
      <c r="AB41" s="30">
        <f>VLOOKUP(B:B,'EJECUCION 24 DE ABRIL DEL 2026'!C:Q,15,0)</f>
        <v>50000000</v>
      </c>
      <c r="AC41" s="30">
        <f>VLOOKUP(B:B,'EJECUCION 24 DE ABRIL DEL 2026'!C:R,16,0)</f>
        <v>0</v>
      </c>
      <c r="AD41" s="30">
        <f>VLOOKUP(B:B,'EJECUCION 24 DE ABRIL DEL 2026'!C:S,17,0)</f>
        <v>0</v>
      </c>
      <c r="AE41" s="31">
        <f>VLOOKUP(B:B,'EJECUCION 24 DE ABRIL DEL 2026'!C:T,18,0)</f>
        <v>0</v>
      </c>
      <c r="AF41" s="31">
        <f>VLOOKUP(B:B,'EJECUCION 24 DE ABRIL DEL 2026'!C:U,19,0)</f>
        <v>0</v>
      </c>
      <c r="AG41" s="30">
        <f>VLOOKUP(B:B,'EJECUCION 24 DE ABRIL DEL 2026'!C:V,20,0)</f>
        <v>0</v>
      </c>
      <c r="AH41" s="30">
        <f>VLOOKUP(B:B,'EJECUCION 24 DE ABRIL DEL 2026'!C:W,21,0)</f>
        <v>0</v>
      </c>
      <c r="AI41" s="30">
        <f>VLOOKUP(B:B,'EJECUCION 24 DE ABRIL DEL 2026'!C:X,22,0)</f>
        <v>50000000</v>
      </c>
      <c r="AJ41" s="30">
        <f>VLOOKUP(B:B,'EJECUCION 24 DE ABRIL DEL 2026'!C:Y,23,0)</f>
        <v>50000000</v>
      </c>
      <c r="AK41" s="30">
        <f>VLOOKUP(B:B,'EJECUCION 24 DE ABRIL DEL 2026'!C:Z,24,0)</f>
        <v>50000000</v>
      </c>
      <c r="AL41" s="30">
        <f>VLOOKUP(B:B,'EJECUCION 24 DE ABRIL DEL 2026'!C:AA,25,0)</f>
        <v>0</v>
      </c>
      <c r="AM41" s="30">
        <f>VLOOKUP(B:B,'EJECUCION 24 DE ABRIL DEL 2026'!C:AB,26,0)</f>
        <v>0</v>
      </c>
      <c r="AN41" s="30">
        <f>VLOOKUP(B:B,'EJECUCION 24 DE ABRIL DEL 2026'!C:AC,27,0)</f>
        <v>0</v>
      </c>
      <c r="AO41" s="32">
        <f t="shared" si="4"/>
        <v>0</v>
      </c>
      <c r="AP41" s="28" t="str">
        <f>VLOOKUP(T:T,'TOTAL POR PROYECTOS'!B:I,8,0)</f>
        <v>Secretaría de Salud</v>
      </c>
      <c r="AQ41" s="8"/>
      <c r="AR41" s="8"/>
    </row>
    <row r="42" hidden="1">
      <c r="A42" s="27" t="str">
        <f t="shared" si="1"/>
        <v>190502120245400100391.2.4.2.022.3.2.02.02.009.171.2.4.2.02</v>
      </c>
      <c r="B42" s="27" t="str">
        <f t="shared" si="2"/>
        <v>190502120245400100391.2.4.2.022.3.2.02.02.009.171.2.4.2.0203060204|274</v>
      </c>
      <c r="C42" s="28" t="str">
        <f t="shared" si="3"/>
        <v>Secretaría de Salud</v>
      </c>
      <c r="D42" s="33" t="s">
        <v>48</v>
      </c>
      <c r="E42" s="33" t="s">
        <v>115</v>
      </c>
      <c r="F42" s="33" t="s">
        <v>359</v>
      </c>
      <c r="G42" s="33" t="s">
        <v>371</v>
      </c>
      <c r="H42" s="33" t="s">
        <v>372</v>
      </c>
      <c r="I42" s="33" t="s">
        <v>373</v>
      </c>
      <c r="J42" s="33" t="s">
        <v>119</v>
      </c>
      <c r="K42" s="33" t="s">
        <v>120</v>
      </c>
      <c r="L42" s="33" t="s">
        <v>121</v>
      </c>
      <c r="M42" s="33" t="s">
        <v>122</v>
      </c>
      <c r="N42" s="33" t="s">
        <v>123</v>
      </c>
      <c r="O42" s="33" t="s">
        <v>124</v>
      </c>
      <c r="P42" s="33" t="s">
        <v>374</v>
      </c>
      <c r="Q42" s="33" t="s">
        <v>371</v>
      </c>
      <c r="R42" s="33" t="s">
        <v>375</v>
      </c>
      <c r="S42" s="33" t="s">
        <v>376</v>
      </c>
      <c r="T42" s="33" t="s">
        <v>366</v>
      </c>
      <c r="U42" s="29" t="str">
        <f>VLOOKUP(T:T,'TOTAL POR PROYECTOS'!B:C,2,0)</f>
        <v>Implementación de las acciones del Plan de Intervenciones Colectivas (PIC) del municipio de Cúcuta</v>
      </c>
      <c r="V42" s="33" t="s">
        <v>367</v>
      </c>
      <c r="W42" s="33" t="s">
        <v>368</v>
      </c>
      <c r="X42" s="33" t="s">
        <v>377</v>
      </c>
      <c r="Y42" s="33" t="s">
        <v>378</v>
      </c>
      <c r="Z42" s="33" t="s">
        <v>367</v>
      </c>
      <c r="AA42" s="33" t="s">
        <v>368</v>
      </c>
      <c r="AB42" s="30">
        <f>VLOOKUP(B:B,'EJECUCION 24 DE ABRIL DEL 2026'!C:Q,15,0)</f>
        <v>437931110</v>
      </c>
      <c r="AC42" s="30">
        <f>VLOOKUP(B:B,'EJECUCION 24 DE ABRIL DEL 2026'!C:R,16,0)</f>
        <v>0</v>
      </c>
      <c r="AD42" s="30">
        <f>VLOOKUP(B:B,'EJECUCION 24 DE ABRIL DEL 2026'!C:S,17,0)</f>
        <v>0</v>
      </c>
      <c r="AE42" s="31">
        <f>VLOOKUP(B:B,'EJECUCION 24 DE ABRIL DEL 2026'!C:T,18,0)</f>
        <v>0</v>
      </c>
      <c r="AF42" s="31">
        <f>VLOOKUP(B:B,'EJECUCION 24 DE ABRIL DEL 2026'!C:U,19,0)</f>
        <v>0</v>
      </c>
      <c r="AG42" s="30">
        <f>VLOOKUP(B:B,'EJECUCION 24 DE ABRIL DEL 2026'!C:V,20,0)</f>
        <v>0</v>
      </c>
      <c r="AH42" s="30">
        <f>VLOOKUP(B:B,'EJECUCION 24 DE ABRIL DEL 2026'!C:W,21,0)</f>
        <v>0</v>
      </c>
      <c r="AI42" s="30">
        <f>VLOOKUP(B:B,'EJECUCION 24 DE ABRIL DEL 2026'!C:X,22,0)</f>
        <v>437931110</v>
      </c>
      <c r="AJ42" s="30">
        <f>VLOOKUP(B:B,'EJECUCION 24 DE ABRIL DEL 2026'!C:Y,23,0)</f>
        <v>437931110</v>
      </c>
      <c r="AK42" s="30">
        <f>VLOOKUP(B:B,'EJECUCION 24 DE ABRIL DEL 2026'!C:Z,24,0)</f>
        <v>437931110</v>
      </c>
      <c r="AL42" s="30">
        <f>VLOOKUP(B:B,'EJECUCION 24 DE ABRIL DEL 2026'!C:AA,25,0)</f>
        <v>0</v>
      </c>
      <c r="AM42" s="30">
        <f>VLOOKUP(B:B,'EJECUCION 24 DE ABRIL DEL 2026'!C:AB,26,0)</f>
        <v>0</v>
      </c>
      <c r="AN42" s="30">
        <f>VLOOKUP(B:B,'EJECUCION 24 DE ABRIL DEL 2026'!C:AC,27,0)</f>
        <v>0</v>
      </c>
      <c r="AO42" s="32">
        <f t="shared" si="4"/>
        <v>0</v>
      </c>
      <c r="AP42" s="28" t="str">
        <f>VLOOKUP(T:T,'TOTAL POR PROYECTOS'!B:I,8,0)</f>
        <v>Secretaría de Salud</v>
      </c>
      <c r="AQ42" s="8"/>
      <c r="AR42" s="8"/>
    </row>
    <row r="43" hidden="1">
      <c r="A43" s="27" t="str">
        <f t="shared" si="1"/>
        <v>190502320245400100391.2.4.2.022.3.2.02.02.009.181.2.4.2.02</v>
      </c>
      <c r="B43" s="27" t="str">
        <f t="shared" si="2"/>
        <v>190502320245400100391.2.4.2.022.3.2.02.02.009.181.2.4.2.0203060207|277</v>
      </c>
      <c r="C43" s="28" t="str">
        <f t="shared" si="3"/>
        <v>Secretaría de Salud</v>
      </c>
      <c r="D43" s="33" t="s">
        <v>48</v>
      </c>
      <c r="E43" s="33" t="s">
        <v>115</v>
      </c>
      <c r="F43" s="33" t="s">
        <v>359</v>
      </c>
      <c r="G43" s="33" t="s">
        <v>379</v>
      </c>
      <c r="H43" s="33" t="s">
        <v>380</v>
      </c>
      <c r="I43" s="33" t="s">
        <v>381</v>
      </c>
      <c r="J43" s="33" t="s">
        <v>119</v>
      </c>
      <c r="K43" s="33" t="s">
        <v>120</v>
      </c>
      <c r="L43" s="33" t="s">
        <v>121</v>
      </c>
      <c r="M43" s="33" t="s">
        <v>122</v>
      </c>
      <c r="N43" s="33" t="s">
        <v>123</v>
      </c>
      <c r="O43" s="33" t="s">
        <v>124</v>
      </c>
      <c r="P43" s="33" t="s">
        <v>382</v>
      </c>
      <c r="Q43" s="33" t="s">
        <v>379</v>
      </c>
      <c r="R43" s="33" t="s">
        <v>383</v>
      </c>
      <c r="S43" s="33" t="s">
        <v>384</v>
      </c>
      <c r="T43" s="33" t="s">
        <v>366</v>
      </c>
      <c r="U43" s="29" t="str">
        <f>VLOOKUP(T:T,'TOTAL POR PROYECTOS'!B:C,2,0)</f>
        <v>Implementación de las acciones del Plan de Intervenciones Colectivas (PIC) del municipio de Cúcuta</v>
      </c>
      <c r="V43" s="33" t="s">
        <v>367</v>
      </c>
      <c r="W43" s="33" t="s">
        <v>368</v>
      </c>
      <c r="X43" s="33" t="s">
        <v>385</v>
      </c>
      <c r="Y43" s="33" t="s">
        <v>386</v>
      </c>
      <c r="Z43" s="33" t="s">
        <v>367</v>
      </c>
      <c r="AA43" s="33" t="s">
        <v>368</v>
      </c>
      <c r="AB43" s="30">
        <f>VLOOKUP(B:B,'EJECUCION 24 DE ABRIL DEL 2026'!C:Q,15,0)</f>
        <v>50000000</v>
      </c>
      <c r="AC43" s="30">
        <f>VLOOKUP(B:B,'EJECUCION 24 DE ABRIL DEL 2026'!C:R,16,0)</f>
        <v>0</v>
      </c>
      <c r="AD43" s="30">
        <f>VLOOKUP(B:B,'EJECUCION 24 DE ABRIL DEL 2026'!C:S,17,0)</f>
        <v>0</v>
      </c>
      <c r="AE43" s="31">
        <f>VLOOKUP(B:B,'EJECUCION 24 DE ABRIL DEL 2026'!C:T,18,0)</f>
        <v>0</v>
      </c>
      <c r="AF43" s="31">
        <f>VLOOKUP(B:B,'EJECUCION 24 DE ABRIL DEL 2026'!C:U,19,0)</f>
        <v>0</v>
      </c>
      <c r="AG43" s="30">
        <f>VLOOKUP(B:B,'EJECUCION 24 DE ABRIL DEL 2026'!C:V,20,0)</f>
        <v>0</v>
      </c>
      <c r="AH43" s="30">
        <f>VLOOKUP(B:B,'EJECUCION 24 DE ABRIL DEL 2026'!C:W,21,0)</f>
        <v>0</v>
      </c>
      <c r="AI43" s="30">
        <f>VLOOKUP(B:B,'EJECUCION 24 DE ABRIL DEL 2026'!C:X,22,0)</f>
        <v>50000000</v>
      </c>
      <c r="AJ43" s="30">
        <f>VLOOKUP(B:B,'EJECUCION 24 DE ABRIL DEL 2026'!C:Y,23,0)</f>
        <v>50000000</v>
      </c>
      <c r="AK43" s="30">
        <f>VLOOKUP(B:B,'EJECUCION 24 DE ABRIL DEL 2026'!C:Z,24,0)</f>
        <v>50000000</v>
      </c>
      <c r="AL43" s="30">
        <f>VLOOKUP(B:B,'EJECUCION 24 DE ABRIL DEL 2026'!C:AA,25,0)</f>
        <v>0</v>
      </c>
      <c r="AM43" s="30">
        <f>VLOOKUP(B:B,'EJECUCION 24 DE ABRIL DEL 2026'!C:AB,26,0)</f>
        <v>0</v>
      </c>
      <c r="AN43" s="30">
        <f>VLOOKUP(B:B,'EJECUCION 24 DE ABRIL DEL 2026'!C:AC,27,0)</f>
        <v>0</v>
      </c>
      <c r="AO43" s="32">
        <f t="shared" si="4"/>
        <v>0</v>
      </c>
      <c r="AP43" s="28" t="str">
        <f>VLOOKUP(T:T,'TOTAL POR PROYECTOS'!B:I,8,0)</f>
        <v>Secretaría de Salud</v>
      </c>
      <c r="AQ43" s="8"/>
      <c r="AR43" s="8"/>
    </row>
    <row r="44" hidden="1">
      <c r="A44" s="27" t="str">
        <f t="shared" si="1"/>
        <v>190502620245400100391.2.4.2.022.3.2.02.02.009.191.2.4.2.02</v>
      </c>
      <c r="B44" s="27" t="str">
        <f t="shared" si="2"/>
        <v>190502620245400100391.2.4.2.022.3.2.02.02.009.191.2.4.2.0203060202|272</v>
      </c>
      <c r="C44" s="28" t="str">
        <f t="shared" si="3"/>
        <v>Secretaría de Salud</v>
      </c>
      <c r="D44" s="33" t="s">
        <v>48</v>
      </c>
      <c r="E44" s="33" t="s">
        <v>115</v>
      </c>
      <c r="F44" s="33" t="s">
        <v>359</v>
      </c>
      <c r="G44" s="33" t="s">
        <v>387</v>
      </c>
      <c r="H44" s="33" t="s">
        <v>388</v>
      </c>
      <c r="I44" s="33" t="s">
        <v>389</v>
      </c>
      <c r="J44" s="33" t="s">
        <v>119</v>
      </c>
      <c r="K44" s="33" t="s">
        <v>120</v>
      </c>
      <c r="L44" s="33" t="s">
        <v>121</v>
      </c>
      <c r="M44" s="33" t="s">
        <v>122</v>
      </c>
      <c r="N44" s="33" t="s">
        <v>123</v>
      </c>
      <c r="O44" s="33" t="s">
        <v>124</v>
      </c>
      <c r="P44" s="33" t="s">
        <v>390</v>
      </c>
      <c r="Q44" s="33" t="s">
        <v>387</v>
      </c>
      <c r="R44" s="33" t="s">
        <v>391</v>
      </c>
      <c r="S44" s="33" t="s">
        <v>392</v>
      </c>
      <c r="T44" s="33" t="s">
        <v>366</v>
      </c>
      <c r="U44" s="29" t="str">
        <f>VLOOKUP(T:T,'TOTAL POR PROYECTOS'!B:C,2,0)</f>
        <v>Implementación de las acciones del Plan de Intervenciones Colectivas (PIC) del municipio de Cúcuta</v>
      </c>
      <c r="V44" s="33" t="s">
        <v>367</v>
      </c>
      <c r="W44" s="33" t="s">
        <v>368</v>
      </c>
      <c r="X44" s="33" t="s">
        <v>393</v>
      </c>
      <c r="Y44" s="33" t="s">
        <v>394</v>
      </c>
      <c r="Z44" s="33" t="s">
        <v>367</v>
      </c>
      <c r="AA44" s="33" t="s">
        <v>368</v>
      </c>
      <c r="AB44" s="30">
        <f>VLOOKUP(B:B,'EJECUCION 24 DE ABRIL DEL 2026'!C:Q,15,0)</f>
        <v>152532701</v>
      </c>
      <c r="AC44" s="30">
        <f>VLOOKUP(B:B,'EJECUCION 24 DE ABRIL DEL 2026'!C:R,16,0)</f>
        <v>0</v>
      </c>
      <c r="AD44" s="30">
        <f>VLOOKUP(B:B,'EJECUCION 24 DE ABRIL DEL 2026'!C:S,17,0)</f>
        <v>0</v>
      </c>
      <c r="AE44" s="31">
        <f>VLOOKUP(B:B,'EJECUCION 24 DE ABRIL DEL 2026'!C:T,18,0)</f>
        <v>0</v>
      </c>
      <c r="AF44" s="31">
        <f>VLOOKUP(B:B,'EJECUCION 24 DE ABRIL DEL 2026'!C:U,19,0)</f>
        <v>0</v>
      </c>
      <c r="AG44" s="30">
        <f>VLOOKUP(B:B,'EJECUCION 24 DE ABRIL DEL 2026'!C:V,20,0)</f>
        <v>0</v>
      </c>
      <c r="AH44" s="30">
        <f>VLOOKUP(B:B,'EJECUCION 24 DE ABRIL DEL 2026'!C:W,21,0)</f>
        <v>0</v>
      </c>
      <c r="AI44" s="30">
        <f>VLOOKUP(B:B,'EJECUCION 24 DE ABRIL DEL 2026'!C:X,22,0)</f>
        <v>152532701</v>
      </c>
      <c r="AJ44" s="30">
        <f>VLOOKUP(B:B,'EJECUCION 24 DE ABRIL DEL 2026'!C:Y,23,0)</f>
        <v>152532701</v>
      </c>
      <c r="AK44" s="30">
        <f>VLOOKUP(B:B,'EJECUCION 24 DE ABRIL DEL 2026'!C:Z,24,0)</f>
        <v>152532701</v>
      </c>
      <c r="AL44" s="30">
        <f>VLOOKUP(B:B,'EJECUCION 24 DE ABRIL DEL 2026'!C:AA,25,0)</f>
        <v>0</v>
      </c>
      <c r="AM44" s="30">
        <f>VLOOKUP(B:B,'EJECUCION 24 DE ABRIL DEL 2026'!C:AB,26,0)</f>
        <v>0</v>
      </c>
      <c r="AN44" s="30">
        <f>VLOOKUP(B:B,'EJECUCION 24 DE ABRIL DEL 2026'!C:AC,27,0)</f>
        <v>0</v>
      </c>
      <c r="AO44" s="32">
        <f t="shared" si="4"/>
        <v>0</v>
      </c>
      <c r="AP44" s="28" t="str">
        <f>VLOOKUP(T:T,'TOTAL POR PROYECTOS'!B:I,8,0)</f>
        <v>Secretaría de Salud</v>
      </c>
      <c r="AQ44" s="8"/>
      <c r="AR44" s="8"/>
    </row>
    <row r="45" hidden="1">
      <c r="A45" s="27" t="str">
        <f t="shared" si="1"/>
        <v>190502620245400100391.2.4.2.022.3.2.02.02.009.201.2.4.2.02</v>
      </c>
      <c r="B45" s="27" t="str">
        <f t="shared" si="2"/>
        <v>190502620245400100391.2.4.2.022.3.2.02.02.009.201.2.4.2.0203060202|272</v>
      </c>
      <c r="C45" s="28" t="str">
        <f t="shared" si="3"/>
        <v>Secretaría de Salud</v>
      </c>
      <c r="D45" s="33" t="s">
        <v>48</v>
      </c>
      <c r="E45" s="33" t="s">
        <v>115</v>
      </c>
      <c r="F45" s="33" t="s">
        <v>359</v>
      </c>
      <c r="G45" s="33" t="s">
        <v>387</v>
      </c>
      <c r="H45" s="33" t="s">
        <v>388</v>
      </c>
      <c r="I45" s="33" t="s">
        <v>389</v>
      </c>
      <c r="J45" s="33" t="s">
        <v>119</v>
      </c>
      <c r="K45" s="33" t="s">
        <v>120</v>
      </c>
      <c r="L45" s="33" t="s">
        <v>121</v>
      </c>
      <c r="M45" s="33" t="s">
        <v>122</v>
      </c>
      <c r="N45" s="33" t="s">
        <v>123</v>
      </c>
      <c r="O45" s="33" t="s">
        <v>124</v>
      </c>
      <c r="P45" s="33" t="s">
        <v>390</v>
      </c>
      <c r="Q45" s="33" t="s">
        <v>387</v>
      </c>
      <c r="R45" s="33" t="s">
        <v>391</v>
      </c>
      <c r="S45" s="33" t="s">
        <v>392</v>
      </c>
      <c r="T45" s="33" t="s">
        <v>366</v>
      </c>
      <c r="U45" s="29" t="str">
        <f>VLOOKUP(T:T,'TOTAL POR PROYECTOS'!B:C,2,0)</f>
        <v>Implementación de las acciones del Plan de Intervenciones Colectivas (PIC) del municipio de Cúcuta</v>
      </c>
      <c r="V45" s="33" t="s">
        <v>367</v>
      </c>
      <c r="W45" s="33" t="s">
        <v>368</v>
      </c>
      <c r="X45" s="33" t="s">
        <v>395</v>
      </c>
      <c r="Y45" s="33" t="s">
        <v>396</v>
      </c>
      <c r="Z45" s="33" t="s">
        <v>367</v>
      </c>
      <c r="AA45" s="33" t="s">
        <v>368</v>
      </c>
      <c r="AB45" s="30">
        <f>VLOOKUP(B:B,'EJECUCION 24 DE ABRIL DEL 2026'!C:Q,15,0)</f>
        <v>136408493</v>
      </c>
      <c r="AC45" s="30">
        <f>VLOOKUP(B:B,'EJECUCION 24 DE ABRIL DEL 2026'!C:R,16,0)</f>
        <v>0</v>
      </c>
      <c r="AD45" s="30">
        <f>VLOOKUP(B:B,'EJECUCION 24 DE ABRIL DEL 2026'!C:S,17,0)</f>
        <v>0</v>
      </c>
      <c r="AE45" s="31">
        <f>VLOOKUP(B:B,'EJECUCION 24 DE ABRIL DEL 2026'!C:T,18,0)</f>
        <v>0</v>
      </c>
      <c r="AF45" s="31">
        <f>VLOOKUP(B:B,'EJECUCION 24 DE ABRIL DEL 2026'!C:U,19,0)</f>
        <v>0</v>
      </c>
      <c r="AG45" s="30">
        <f>VLOOKUP(B:B,'EJECUCION 24 DE ABRIL DEL 2026'!C:V,20,0)</f>
        <v>0</v>
      </c>
      <c r="AH45" s="30">
        <f>VLOOKUP(B:B,'EJECUCION 24 DE ABRIL DEL 2026'!C:W,21,0)</f>
        <v>0</v>
      </c>
      <c r="AI45" s="30">
        <f>VLOOKUP(B:B,'EJECUCION 24 DE ABRIL DEL 2026'!C:X,22,0)</f>
        <v>136408493</v>
      </c>
      <c r="AJ45" s="30">
        <f>VLOOKUP(B:B,'EJECUCION 24 DE ABRIL DEL 2026'!C:Y,23,0)</f>
        <v>136408493</v>
      </c>
      <c r="AK45" s="30">
        <f>VLOOKUP(B:B,'EJECUCION 24 DE ABRIL DEL 2026'!C:Z,24,0)</f>
        <v>136408493</v>
      </c>
      <c r="AL45" s="30">
        <f>VLOOKUP(B:B,'EJECUCION 24 DE ABRIL DEL 2026'!C:AA,25,0)</f>
        <v>0</v>
      </c>
      <c r="AM45" s="30">
        <f>VLOOKUP(B:B,'EJECUCION 24 DE ABRIL DEL 2026'!C:AB,26,0)</f>
        <v>0</v>
      </c>
      <c r="AN45" s="30">
        <f>VLOOKUP(B:B,'EJECUCION 24 DE ABRIL DEL 2026'!C:AC,27,0)</f>
        <v>0</v>
      </c>
      <c r="AO45" s="32">
        <f t="shared" si="4"/>
        <v>0</v>
      </c>
      <c r="AP45" s="28" t="str">
        <f>VLOOKUP(T:T,'TOTAL POR PROYECTOS'!B:I,8,0)</f>
        <v>Secretaría de Salud</v>
      </c>
      <c r="AQ45" s="8"/>
      <c r="AR45" s="8"/>
    </row>
    <row r="46" hidden="1">
      <c r="A46" s="27" t="str">
        <f t="shared" si="1"/>
        <v>190502820245400100391.2.4.2.022.3.2.02.02.009.211.2.4.2.02</v>
      </c>
      <c r="B46" s="27" t="str">
        <f t="shared" si="2"/>
        <v>190502820245400100391.2.4.2.022.3.2.02.02.009.211.2.4.2.0203060206|276</v>
      </c>
      <c r="C46" s="28" t="str">
        <f t="shared" si="3"/>
        <v>Secretaría de Salud</v>
      </c>
      <c r="D46" s="33" t="s">
        <v>48</v>
      </c>
      <c r="E46" s="33" t="s">
        <v>115</v>
      </c>
      <c r="F46" s="33" t="s">
        <v>359</v>
      </c>
      <c r="G46" s="33" t="s">
        <v>397</v>
      </c>
      <c r="H46" s="33" t="s">
        <v>398</v>
      </c>
      <c r="I46" s="33" t="s">
        <v>399</v>
      </c>
      <c r="J46" s="33" t="s">
        <v>119</v>
      </c>
      <c r="K46" s="33" t="s">
        <v>120</v>
      </c>
      <c r="L46" s="33" t="s">
        <v>121</v>
      </c>
      <c r="M46" s="33" t="s">
        <v>122</v>
      </c>
      <c r="N46" s="33" t="s">
        <v>123</v>
      </c>
      <c r="O46" s="33" t="s">
        <v>124</v>
      </c>
      <c r="P46" s="33" t="s">
        <v>400</v>
      </c>
      <c r="Q46" s="33" t="s">
        <v>397</v>
      </c>
      <c r="R46" s="33" t="s">
        <v>401</v>
      </c>
      <c r="S46" s="33" t="s">
        <v>402</v>
      </c>
      <c r="T46" s="33" t="s">
        <v>366</v>
      </c>
      <c r="U46" s="29" t="str">
        <f>VLOOKUP(T:T,'TOTAL POR PROYECTOS'!B:C,2,0)</f>
        <v>Implementación de las acciones del Plan de Intervenciones Colectivas (PIC) del municipio de Cúcuta</v>
      </c>
      <c r="V46" s="33" t="s">
        <v>367</v>
      </c>
      <c r="W46" s="33" t="s">
        <v>368</v>
      </c>
      <c r="X46" s="33" t="s">
        <v>403</v>
      </c>
      <c r="Y46" s="33" t="s">
        <v>404</v>
      </c>
      <c r="Z46" s="33" t="s">
        <v>367</v>
      </c>
      <c r="AA46" s="33" t="s">
        <v>368</v>
      </c>
      <c r="AB46" s="30">
        <f>VLOOKUP(B:B,'EJECUCION 24 DE ABRIL DEL 2026'!C:Q,15,0)</f>
        <v>50000000</v>
      </c>
      <c r="AC46" s="30">
        <f>VLOOKUP(B:B,'EJECUCION 24 DE ABRIL DEL 2026'!C:R,16,0)</f>
        <v>0</v>
      </c>
      <c r="AD46" s="30">
        <f>VLOOKUP(B:B,'EJECUCION 24 DE ABRIL DEL 2026'!C:S,17,0)</f>
        <v>0</v>
      </c>
      <c r="AE46" s="31">
        <f>VLOOKUP(B:B,'EJECUCION 24 DE ABRIL DEL 2026'!C:T,18,0)</f>
        <v>0</v>
      </c>
      <c r="AF46" s="31">
        <f>VLOOKUP(B:B,'EJECUCION 24 DE ABRIL DEL 2026'!C:U,19,0)</f>
        <v>0</v>
      </c>
      <c r="AG46" s="30">
        <f>VLOOKUP(B:B,'EJECUCION 24 DE ABRIL DEL 2026'!C:V,20,0)</f>
        <v>0</v>
      </c>
      <c r="AH46" s="30">
        <f>VLOOKUP(B:B,'EJECUCION 24 DE ABRIL DEL 2026'!C:W,21,0)</f>
        <v>0</v>
      </c>
      <c r="AI46" s="30">
        <f>VLOOKUP(B:B,'EJECUCION 24 DE ABRIL DEL 2026'!C:X,22,0)</f>
        <v>50000000</v>
      </c>
      <c r="AJ46" s="30">
        <f>VLOOKUP(B:B,'EJECUCION 24 DE ABRIL DEL 2026'!C:Y,23,0)</f>
        <v>50000000</v>
      </c>
      <c r="AK46" s="30">
        <f>VLOOKUP(B:B,'EJECUCION 24 DE ABRIL DEL 2026'!C:Z,24,0)</f>
        <v>50000000</v>
      </c>
      <c r="AL46" s="30">
        <f>VLOOKUP(B:B,'EJECUCION 24 DE ABRIL DEL 2026'!C:AA,25,0)</f>
        <v>0</v>
      </c>
      <c r="AM46" s="30">
        <f>VLOOKUP(B:B,'EJECUCION 24 DE ABRIL DEL 2026'!C:AB,26,0)</f>
        <v>0</v>
      </c>
      <c r="AN46" s="30">
        <f>VLOOKUP(B:B,'EJECUCION 24 DE ABRIL DEL 2026'!C:AC,27,0)</f>
        <v>0</v>
      </c>
      <c r="AO46" s="32">
        <f t="shared" si="4"/>
        <v>0</v>
      </c>
      <c r="AP46" s="28" t="str">
        <f>VLOOKUP(T:T,'TOTAL POR PROYECTOS'!B:I,8,0)</f>
        <v>Secretaría de Salud</v>
      </c>
      <c r="AQ46" s="8"/>
      <c r="AR46" s="8"/>
    </row>
    <row r="47" hidden="1">
      <c r="A47" s="27" t="str">
        <f t="shared" si="1"/>
        <v>190505420245400100391.2.4.2.022.3.2.02.02.009.251.2.4.2.02</v>
      </c>
      <c r="B47" s="27" t="str">
        <f t="shared" si="2"/>
        <v>190505420245400100391.2.4.2.022.3.2.02.02.009.251.2.4.2.0203060203|273</v>
      </c>
      <c r="C47" s="28" t="str">
        <f t="shared" si="3"/>
        <v>Secretaría de Salud</v>
      </c>
      <c r="D47" s="33" t="s">
        <v>48</v>
      </c>
      <c r="E47" s="33" t="s">
        <v>115</v>
      </c>
      <c r="F47" s="33" t="s">
        <v>359</v>
      </c>
      <c r="G47" s="33" t="s">
        <v>405</v>
      </c>
      <c r="H47" s="33" t="s">
        <v>406</v>
      </c>
      <c r="I47" s="33" t="s">
        <v>407</v>
      </c>
      <c r="J47" s="33" t="s">
        <v>119</v>
      </c>
      <c r="K47" s="33" t="s">
        <v>120</v>
      </c>
      <c r="L47" s="33" t="s">
        <v>121</v>
      </c>
      <c r="M47" s="33" t="s">
        <v>122</v>
      </c>
      <c r="N47" s="33" t="s">
        <v>123</v>
      </c>
      <c r="O47" s="33" t="s">
        <v>124</v>
      </c>
      <c r="P47" s="33" t="s">
        <v>408</v>
      </c>
      <c r="Q47" s="33" t="s">
        <v>405</v>
      </c>
      <c r="R47" s="33" t="s">
        <v>409</v>
      </c>
      <c r="S47" s="33" t="s">
        <v>407</v>
      </c>
      <c r="T47" s="33" t="s">
        <v>366</v>
      </c>
      <c r="U47" s="29" t="str">
        <f>VLOOKUP(T:T,'TOTAL POR PROYECTOS'!B:C,2,0)</f>
        <v>Implementación de las acciones del Plan de Intervenciones Colectivas (PIC) del municipio de Cúcuta</v>
      </c>
      <c r="V47" s="33" t="s">
        <v>367</v>
      </c>
      <c r="W47" s="33" t="s">
        <v>368</v>
      </c>
      <c r="X47" s="33" t="s">
        <v>410</v>
      </c>
      <c r="Y47" s="33" t="s">
        <v>411</v>
      </c>
      <c r="Z47" s="33" t="s">
        <v>367</v>
      </c>
      <c r="AA47" s="33" t="s">
        <v>368</v>
      </c>
      <c r="AB47" s="30">
        <f>VLOOKUP(B:B,'EJECUCION 24 DE ABRIL DEL 2026'!C:Q,15,0)</f>
        <v>235000000</v>
      </c>
      <c r="AC47" s="30">
        <f>VLOOKUP(B:B,'EJECUCION 24 DE ABRIL DEL 2026'!C:R,16,0)</f>
        <v>0</v>
      </c>
      <c r="AD47" s="30">
        <f>VLOOKUP(B:B,'EJECUCION 24 DE ABRIL DEL 2026'!C:S,17,0)</f>
        <v>0</v>
      </c>
      <c r="AE47" s="31">
        <f>VLOOKUP(B:B,'EJECUCION 24 DE ABRIL DEL 2026'!C:T,18,0)</f>
        <v>0</v>
      </c>
      <c r="AF47" s="31">
        <f>VLOOKUP(B:B,'EJECUCION 24 DE ABRIL DEL 2026'!C:U,19,0)</f>
        <v>0</v>
      </c>
      <c r="AG47" s="30">
        <f>VLOOKUP(B:B,'EJECUCION 24 DE ABRIL DEL 2026'!C:V,20,0)</f>
        <v>0</v>
      </c>
      <c r="AH47" s="30">
        <f>VLOOKUP(B:B,'EJECUCION 24 DE ABRIL DEL 2026'!C:W,21,0)</f>
        <v>0</v>
      </c>
      <c r="AI47" s="30">
        <f>VLOOKUP(B:B,'EJECUCION 24 DE ABRIL DEL 2026'!C:X,22,0)</f>
        <v>235000000</v>
      </c>
      <c r="AJ47" s="30">
        <f>VLOOKUP(B:B,'EJECUCION 24 DE ABRIL DEL 2026'!C:Y,23,0)</f>
        <v>235000000</v>
      </c>
      <c r="AK47" s="30">
        <f>VLOOKUP(B:B,'EJECUCION 24 DE ABRIL DEL 2026'!C:Z,24,0)</f>
        <v>235000000</v>
      </c>
      <c r="AL47" s="30">
        <f>VLOOKUP(B:B,'EJECUCION 24 DE ABRIL DEL 2026'!C:AA,25,0)</f>
        <v>0</v>
      </c>
      <c r="AM47" s="30">
        <f>VLOOKUP(B:B,'EJECUCION 24 DE ABRIL DEL 2026'!C:AB,26,0)</f>
        <v>0</v>
      </c>
      <c r="AN47" s="30">
        <f>VLOOKUP(B:B,'EJECUCION 24 DE ABRIL DEL 2026'!C:AC,27,0)</f>
        <v>0</v>
      </c>
      <c r="AO47" s="32">
        <f t="shared" si="4"/>
        <v>0</v>
      </c>
      <c r="AP47" s="28" t="str">
        <f>VLOOKUP(T:T,'TOTAL POR PROYECTOS'!B:I,8,0)</f>
        <v>Secretaría de Salud</v>
      </c>
      <c r="AQ47" s="8"/>
      <c r="AR47" s="8"/>
    </row>
    <row r="48" hidden="1">
      <c r="A48" s="27" t="str">
        <f t="shared" si="1"/>
        <v>190505420245400100391.2.4.2.022.3.2.02.02.009.271.2.4.2.02</v>
      </c>
      <c r="B48" s="27" t="str">
        <f t="shared" si="2"/>
        <v>190505420245400100391.2.4.2.022.3.2.02.02.009.271.2.4.2.0203060203|273</v>
      </c>
      <c r="C48" s="28" t="str">
        <f t="shared" si="3"/>
        <v>Secretaría de Salud</v>
      </c>
      <c r="D48" s="33" t="s">
        <v>48</v>
      </c>
      <c r="E48" s="33" t="s">
        <v>115</v>
      </c>
      <c r="F48" s="33" t="s">
        <v>359</v>
      </c>
      <c r="G48" s="33" t="s">
        <v>405</v>
      </c>
      <c r="H48" s="33" t="s">
        <v>406</v>
      </c>
      <c r="I48" s="33" t="s">
        <v>407</v>
      </c>
      <c r="J48" s="33" t="s">
        <v>119</v>
      </c>
      <c r="K48" s="33" t="s">
        <v>120</v>
      </c>
      <c r="L48" s="33" t="s">
        <v>121</v>
      </c>
      <c r="M48" s="33" t="s">
        <v>122</v>
      </c>
      <c r="N48" s="33" t="s">
        <v>123</v>
      </c>
      <c r="O48" s="33" t="s">
        <v>124</v>
      </c>
      <c r="P48" s="33" t="s">
        <v>408</v>
      </c>
      <c r="Q48" s="33" t="s">
        <v>405</v>
      </c>
      <c r="R48" s="33" t="s">
        <v>409</v>
      </c>
      <c r="S48" s="33" t="s">
        <v>407</v>
      </c>
      <c r="T48" s="33" t="s">
        <v>366</v>
      </c>
      <c r="U48" s="29" t="str">
        <f>VLOOKUP(T:T,'TOTAL POR PROYECTOS'!B:C,2,0)</f>
        <v>Implementación de las acciones del Plan de Intervenciones Colectivas (PIC) del municipio de Cúcuta</v>
      </c>
      <c r="V48" s="33" t="s">
        <v>367</v>
      </c>
      <c r="W48" s="33" t="s">
        <v>368</v>
      </c>
      <c r="X48" s="33" t="s">
        <v>412</v>
      </c>
      <c r="Y48" s="33" t="s">
        <v>413</v>
      </c>
      <c r="Z48" s="33" t="s">
        <v>367</v>
      </c>
      <c r="AA48" s="33" t="s">
        <v>368</v>
      </c>
      <c r="AB48" s="30">
        <f>VLOOKUP(B:B,'EJECUCION 24 DE ABRIL DEL 2026'!C:Q,15,0)</f>
        <v>298122103</v>
      </c>
      <c r="AC48" s="30">
        <f>VLOOKUP(B:B,'EJECUCION 24 DE ABRIL DEL 2026'!C:R,16,0)</f>
        <v>0</v>
      </c>
      <c r="AD48" s="30">
        <f>VLOOKUP(B:B,'EJECUCION 24 DE ABRIL DEL 2026'!C:S,17,0)</f>
        <v>0</v>
      </c>
      <c r="AE48" s="31">
        <f>VLOOKUP(B:B,'EJECUCION 24 DE ABRIL DEL 2026'!C:T,18,0)</f>
        <v>0</v>
      </c>
      <c r="AF48" s="31">
        <f>VLOOKUP(B:B,'EJECUCION 24 DE ABRIL DEL 2026'!C:U,19,0)</f>
        <v>0</v>
      </c>
      <c r="AG48" s="30">
        <f>VLOOKUP(B:B,'EJECUCION 24 DE ABRIL DEL 2026'!C:V,20,0)</f>
        <v>0</v>
      </c>
      <c r="AH48" s="30">
        <f>VLOOKUP(B:B,'EJECUCION 24 DE ABRIL DEL 2026'!C:W,21,0)</f>
        <v>0</v>
      </c>
      <c r="AI48" s="30">
        <f>VLOOKUP(B:B,'EJECUCION 24 DE ABRIL DEL 2026'!C:X,22,0)</f>
        <v>298122103</v>
      </c>
      <c r="AJ48" s="30">
        <f>VLOOKUP(B:B,'EJECUCION 24 DE ABRIL DEL 2026'!C:Y,23,0)</f>
        <v>298122103</v>
      </c>
      <c r="AK48" s="30">
        <f>VLOOKUP(B:B,'EJECUCION 24 DE ABRIL DEL 2026'!C:Z,24,0)</f>
        <v>298122103</v>
      </c>
      <c r="AL48" s="30">
        <f>VLOOKUP(B:B,'EJECUCION 24 DE ABRIL DEL 2026'!C:AA,25,0)</f>
        <v>114061051.5</v>
      </c>
      <c r="AM48" s="30">
        <f>VLOOKUP(B:B,'EJECUCION 24 DE ABRIL DEL 2026'!C:AB,26,0)</f>
        <v>114061051.5</v>
      </c>
      <c r="AN48" s="30">
        <f>VLOOKUP(B:B,'EJECUCION 24 DE ABRIL DEL 2026'!C:AC,27,0)</f>
        <v>0</v>
      </c>
      <c r="AO48" s="32">
        <f t="shared" si="4"/>
        <v>0.3825984399</v>
      </c>
      <c r="AP48" s="28" t="str">
        <f>VLOOKUP(T:T,'TOTAL POR PROYECTOS'!B:I,8,0)</f>
        <v>Secretaría de Salud</v>
      </c>
      <c r="AQ48" s="8"/>
      <c r="AR48" s="8"/>
    </row>
    <row r="49" hidden="1">
      <c r="A49" s="27" t="str">
        <f t="shared" si="1"/>
        <v>190505420245400100391.2.4.2.022.3.2.02.02.009.291.2.4.2.02</v>
      </c>
      <c r="B49" s="27" t="str">
        <f t="shared" si="2"/>
        <v>190505420245400100391.2.4.2.022.3.2.02.02.009.291.2.4.2.0203060203|273</v>
      </c>
      <c r="C49" s="28" t="str">
        <f t="shared" si="3"/>
        <v>Secretaría de Salud</v>
      </c>
      <c r="D49" s="33" t="s">
        <v>48</v>
      </c>
      <c r="E49" s="33" t="s">
        <v>115</v>
      </c>
      <c r="F49" s="33" t="s">
        <v>359</v>
      </c>
      <c r="G49" s="33" t="s">
        <v>405</v>
      </c>
      <c r="H49" s="33" t="s">
        <v>406</v>
      </c>
      <c r="I49" s="33" t="s">
        <v>407</v>
      </c>
      <c r="J49" s="33" t="s">
        <v>119</v>
      </c>
      <c r="K49" s="33" t="s">
        <v>120</v>
      </c>
      <c r="L49" s="33" t="s">
        <v>121</v>
      </c>
      <c r="M49" s="33" t="s">
        <v>122</v>
      </c>
      <c r="N49" s="33" t="s">
        <v>123</v>
      </c>
      <c r="O49" s="33" t="s">
        <v>124</v>
      </c>
      <c r="P49" s="33" t="s">
        <v>408</v>
      </c>
      <c r="Q49" s="33" t="s">
        <v>405</v>
      </c>
      <c r="R49" s="33" t="s">
        <v>409</v>
      </c>
      <c r="S49" s="33" t="s">
        <v>407</v>
      </c>
      <c r="T49" s="33" t="s">
        <v>366</v>
      </c>
      <c r="U49" s="29" t="str">
        <f>VLOOKUP(T:T,'TOTAL POR PROYECTOS'!B:C,2,0)</f>
        <v>Implementación de las acciones del Plan de Intervenciones Colectivas (PIC) del municipio de Cúcuta</v>
      </c>
      <c r="V49" s="33" t="s">
        <v>367</v>
      </c>
      <c r="W49" s="33" t="s">
        <v>368</v>
      </c>
      <c r="X49" s="33" t="s">
        <v>414</v>
      </c>
      <c r="Y49" s="33" t="s">
        <v>415</v>
      </c>
      <c r="Z49" s="33" t="s">
        <v>367</v>
      </c>
      <c r="AA49" s="33" t="s">
        <v>368</v>
      </c>
      <c r="AB49" s="30">
        <f>VLOOKUP(B:B,'EJECUCION 24 DE ABRIL DEL 2026'!C:Q,15,0)</f>
        <v>366249799</v>
      </c>
      <c r="AC49" s="30">
        <f>VLOOKUP(B:B,'EJECUCION 24 DE ABRIL DEL 2026'!C:R,16,0)</f>
        <v>0</v>
      </c>
      <c r="AD49" s="30">
        <f>VLOOKUP(B:B,'EJECUCION 24 DE ABRIL DEL 2026'!C:S,17,0)</f>
        <v>0</v>
      </c>
      <c r="AE49" s="31">
        <f>VLOOKUP(B:B,'EJECUCION 24 DE ABRIL DEL 2026'!C:T,18,0)</f>
        <v>90000000</v>
      </c>
      <c r="AF49" s="31">
        <f>VLOOKUP(B:B,'EJECUCION 24 DE ABRIL DEL 2026'!C:U,19,0)</f>
        <v>0</v>
      </c>
      <c r="AG49" s="30">
        <f>VLOOKUP(B:B,'EJECUCION 24 DE ABRIL DEL 2026'!C:V,20,0)</f>
        <v>0</v>
      </c>
      <c r="AH49" s="30">
        <f>VLOOKUP(B:B,'EJECUCION 24 DE ABRIL DEL 2026'!C:W,21,0)</f>
        <v>0</v>
      </c>
      <c r="AI49" s="30">
        <f>VLOOKUP(B:B,'EJECUCION 24 DE ABRIL DEL 2026'!C:X,22,0)</f>
        <v>456249799</v>
      </c>
      <c r="AJ49" s="30">
        <f>VLOOKUP(B:B,'EJECUCION 24 DE ABRIL DEL 2026'!C:Y,23,0)</f>
        <v>456249799</v>
      </c>
      <c r="AK49" s="30">
        <f>VLOOKUP(B:B,'EJECUCION 24 DE ABRIL DEL 2026'!C:Z,24,0)</f>
        <v>456249799</v>
      </c>
      <c r="AL49" s="30">
        <f>VLOOKUP(B:B,'EJECUCION 24 DE ABRIL DEL 2026'!C:AA,25,0)</f>
        <v>114061051.5</v>
      </c>
      <c r="AM49" s="30">
        <f>VLOOKUP(B:B,'EJECUCION 24 DE ABRIL DEL 2026'!C:AB,26,0)</f>
        <v>114061051.5</v>
      </c>
      <c r="AN49" s="30">
        <f>VLOOKUP(B:B,'EJECUCION 24 DE ABRIL DEL 2026'!C:AC,27,0)</f>
        <v>0</v>
      </c>
      <c r="AO49" s="32">
        <f t="shared" si="4"/>
        <v>0.2499969353</v>
      </c>
      <c r="AP49" s="28" t="str">
        <f>VLOOKUP(T:T,'TOTAL POR PROYECTOS'!B:I,8,0)</f>
        <v>Secretaría de Salud</v>
      </c>
      <c r="AQ49" s="8"/>
      <c r="AR49" s="8"/>
    </row>
    <row r="50" hidden="1">
      <c r="A50" s="27" t="str">
        <f t="shared" si="1"/>
        <v>190505420245400100391.2.4.2.022.3.2.02.02.009.201.2.4.2.02</v>
      </c>
      <c r="B50" s="27" t="str">
        <f t="shared" si="2"/>
        <v>190505420245400100391.2.4.2.022.3.2.02.02.009.201.2.4.2.0203060201|271</v>
      </c>
      <c r="C50" s="28" t="str">
        <f t="shared" si="3"/>
        <v>Secretaría de Salud</v>
      </c>
      <c r="D50" s="33" t="s">
        <v>48</v>
      </c>
      <c r="E50" s="33" t="s">
        <v>115</v>
      </c>
      <c r="F50" s="33" t="s">
        <v>359</v>
      </c>
      <c r="G50" s="33" t="s">
        <v>405</v>
      </c>
      <c r="H50" s="33" t="s">
        <v>416</v>
      </c>
      <c r="I50" s="33" t="s">
        <v>417</v>
      </c>
      <c r="J50" s="33" t="s">
        <v>119</v>
      </c>
      <c r="K50" s="33" t="s">
        <v>120</v>
      </c>
      <c r="L50" s="33" t="s">
        <v>121</v>
      </c>
      <c r="M50" s="33" t="s">
        <v>122</v>
      </c>
      <c r="N50" s="33" t="s">
        <v>123</v>
      </c>
      <c r="O50" s="33" t="s">
        <v>124</v>
      </c>
      <c r="P50" s="33" t="s">
        <v>408</v>
      </c>
      <c r="Q50" s="33" t="s">
        <v>405</v>
      </c>
      <c r="R50" s="33" t="s">
        <v>409</v>
      </c>
      <c r="S50" s="33" t="s">
        <v>407</v>
      </c>
      <c r="T50" s="33" t="s">
        <v>366</v>
      </c>
      <c r="U50" s="29" t="str">
        <f>VLOOKUP(T:T,'TOTAL POR PROYECTOS'!B:C,2,0)</f>
        <v>Implementación de las acciones del Plan de Intervenciones Colectivas (PIC) del municipio de Cúcuta</v>
      </c>
      <c r="V50" s="33" t="s">
        <v>367</v>
      </c>
      <c r="W50" s="33" t="s">
        <v>368</v>
      </c>
      <c r="X50" s="33" t="s">
        <v>395</v>
      </c>
      <c r="Y50" s="33" t="s">
        <v>396</v>
      </c>
      <c r="Z50" s="33" t="s">
        <v>367</v>
      </c>
      <c r="AA50" s="33" t="s">
        <v>368</v>
      </c>
      <c r="AB50" s="30">
        <f>VLOOKUP(B:B,'EJECUCION 24 DE ABRIL DEL 2026'!C:Q,15,0)</f>
        <v>40000000</v>
      </c>
      <c r="AC50" s="30">
        <f>VLOOKUP(B:B,'EJECUCION 24 DE ABRIL DEL 2026'!C:R,16,0)</f>
        <v>0</v>
      </c>
      <c r="AD50" s="30">
        <f>VLOOKUP(B:B,'EJECUCION 24 DE ABRIL DEL 2026'!C:S,17,0)</f>
        <v>0</v>
      </c>
      <c r="AE50" s="31">
        <f>VLOOKUP(B:B,'EJECUCION 24 DE ABRIL DEL 2026'!C:T,18,0)</f>
        <v>0</v>
      </c>
      <c r="AF50" s="31">
        <f>VLOOKUP(B:B,'EJECUCION 24 DE ABRIL DEL 2026'!C:U,19,0)</f>
        <v>0</v>
      </c>
      <c r="AG50" s="30">
        <f>VLOOKUP(B:B,'EJECUCION 24 DE ABRIL DEL 2026'!C:V,20,0)</f>
        <v>0</v>
      </c>
      <c r="AH50" s="30">
        <f>VLOOKUP(B:B,'EJECUCION 24 DE ABRIL DEL 2026'!C:W,21,0)</f>
        <v>0</v>
      </c>
      <c r="AI50" s="30">
        <f>VLOOKUP(B:B,'EJECUCION 24 DE ABRIL DEL 2026'!C:X,22,0)</f>
        <v>40000000</v>
      </c>
      <c r="AJ50" s="30">
        <f>VLOOKUP(B:B,'EJECUCION 24 DE ABRIL DEL 2026'!C:Y,23,0)</f>
        <v>40000000</v>
      </c>
      <c r="AK50" s="30">
        <f>VLOOKUP(B:B,'EJECUCION 24 DE ABRIL DEL 2026'!C:Z,24,0)</f>
        <v>40000000</v>
      </c>
      <c r="AL50" s="30">
        <f>VLOOKUP(B:B,'EJECUCION 24 DE ABRIL DEL 2026'!C:AA,25,0)</f>
        <v>0</v>
      </c>
      <c r="AM50" s="30">
        <f>VLOOKUP(B:B,'EJECUCION 24 DE ABRIL DEL 2026'!C:AB,26,0)</f>
        <v>0</v>
      </c>
      <c r="AN50" s="30">
        <f>VLOOKUP(B:B,'EJECUCION 24 DE ABRIL DEL 2026'!C:AC,27,0)</f>
        <v>0</v>
      </c>
      <c r="AO50" s="32">
        <f t="shared" si="4"/>
        <v>0</v>
      </c>
      <c r="AP50" s="28" t="str">
        <f>VLOOKUP(T:T,'TOTAL POR PROYECTOS'!B:I,8,0)</f>
        <v>Secretaría de Salud</v>
      </c>
      <c r="AQ50" s="8"/>
      <c r="AR50" s="8"/>
    </row>
    <row r="51" hidden="1">
      <c r="A51" s="27" t="str">
        <f t="shared" si="1"/>
        <v>240901120245400100911.2.3.2.252.3.2.02.02.0091.2.3.2.25</v>
      </c>
      <c r="B51" s="27" t="str">
        <f t="shared" si="2"/>
        <v>240901120245400100911.2.3.2.252.3.2.02.02.0091.2.3.2.2505010204|427</v>
      </c>
      <c r="C51" s="28" t="str">
        <f t="shared" si="3"/>
        <v>Secretaría de Movilidad</v>
      </c>
      <c r="D51" s="33" t="s">
        <v>162</v>
      </c>
      <c r="E51" s="33" t="s">
        <v>163</v>
      </c>
      <c r="F51" s="33" t="s">
        <v>418</v>
      </c>
      <c r="G51" s="33" t="s">
        <v>419</v>
      </c>
      <c r="H51" s="33" t="s">
        <v>420</v>
      </c>
      <c r="I51" s="33" t="s">
        <v>421</v>
      </c>
      <c r="J51" s="33" t="s">
        <v>168</v>
      </c>
      <c r="K51" s="33" t="s">
        <v>169</v>
      </c>
      <c r="L51" s="33" t="s">
        <v>170</v>
      </c>
      <c r="M51" s="33" t="s">
        <v>171</v>
      </c>
      <c r="N51" s="33" t="s">
        <v>172</v>
      </c>
      <c r="O51" s="33" t="s">
        <v>173</v>
      </c>
      <c r="P51" s="33" t="s">
        <v>422</v>
      </c>
      <c r="Q51" s="33" t="s">
        <v>419</v>
      </c>
      <c r="R51" s="33" t="s">
        <v>423</v>
      </c>
      <c r="S51" s="33" t="s">
        <v>421</v>
      </c>
      <c r="T51" s="33" t="s">
        <v>424</v>
      </c>
      <c r="U51" s="29" t="str">
        <f>VLOOKUP(T:T,'TOTAL POR PROYECTOS'!B:C,2,0)</f>
        <v>Implementación de control operativo para la seguiridad vial a las normas de tránsito y reducción de los siniestros viales en el municipio San José De Cúcuta</v>
      </c>
      <c r="V51" s="33" t="s">
        <v>425</v>
      </c>
      <c r="W51" s="33" t="s">
        <v>426</v>
      </c>
      <c r="X51" s="33" t="s">
        <v>66</v>
      </c>
      <c r="Y51" s="33" t="s">
        <v>67</v>
      </c>
      <c r="Z51" s="33" t="s">
        <v>425</v>
      </c>
      <c r="AA51" s="33" t="s">
        <v>427</v>
      </c>
      <c r="AB51" s="30">
        <f>VLOOKUP(B:B,'EJECUCION 24 DE ABRIL DEL 2026'!C:Q,15,0)</f>
        <v>2199715873</v>
      </c>
      <c r="AC51" s="30">
        <f>VLOOKUP(B:B,'EJECUCION 24 DE ABRIL DEL 2026'!C:R,16,0)</f>
        <v>0</v>
      </c>
      <c r="AD51" s="30">
        <f>VLOOKUP(B:B,'EJECUCION 24 DE ABRIL DEL 2026'!C:S,17,0)</f>
        <v>0</v>
      </c>
      <c r="AE51" s="31">
        <f>VLOOKUP(B:B,'EJECUCION 24 DE ABRIL DEL 2026'!C:T,18,0)</f>
        <v>0</v>
      </c>
      <c r="AF51" s="31">
        <f>VLOOKUP(B:B,'EJECUCION 24 DE ABRIL DEL 2026'!C:U,19,0)</f>
        <v>580000000</v>
      </c>
      <c r="AG51" s="30">
        <f>VLOOKUP(B:B,'EJECUCION 24 DE ABRIL DEL 2026'!C:V,20,0)</f>
        <v>0</v>
      </c>
      <c r="AH51" s="30">
        <f>VLOOKUP(B:B,'EJECUCION 24 DE ABRIL DEL 2026'!C:W,21,0)</f>
        <v>0</v>
      </c>
      <c r="AI51" s="30">
        <f>VLOOKUP(B:B,'EJECUCION 24 DE ABRIL DEL 2026'!C:X,22,0)</f>
        <v>1619715873</v>
      </c>
      <c r="AJ51" s="30">
        <f>VLOOKUP(B:B,'EJECUCION 24 DE ABRIL DEL 2026'!C:Y,23,0)</f>
        <v>1388900000</v>
      </c>
      <c r="AK51" s="30">
        <f>VLOOKUP(B:B,'EJECUCION 24 DE ABRIL DEL 2026'!C:Z,24,0)</f>
        <v>1311000000</v>
      </c>
      <c r="AL51" s="30">
        <f>VLOOKUP(B:B,'EJECUCION 24 DE ABRIL DEL 2026'!C:AA,25,0)</f>
        <v>328000000</v>
      </c>
      <c r="AM51" s="30">
        <f>VLOOKUP(B:B,'EJECUCION 24 DE ABRIL DEL 2026'!C:AB,26,0)</f>
        <v>174600000</v>
      </c>
      <c r="AN51" s="30">
        <f>VLOOKUP(B:B,'EJECUCION 24 DE ABRIL DEL 2026'!C:AC,27,0)</f>
        <v>308715873</v>
      </c>
      <c r="AO51" s="32">
        <f t="shared" si="4"/>
        <v>0.2025046525</v>
      </c>
      <c r="AP51" s="28" t="str">
        <f>VLOOKUP(T:T,'TOTAL POR PROYECTOS'!B:I,8,0)</f>
        <v>Secretaría de Movilidad</v>
      </c>
      <c r="AQ51" s="8"/>
      <c r="AR51" s="8"/>
    </row>
    <row r="52" hidden="1">
      <c r="A52" s="27" t="str">
        <f t="shared" si="1"/>
        <v>450203320245400100361.2.1.0.00.12.3.2.02.02.0081.2.1.0.00</v>
      </c>
      <c r="B52" s="27" t="str">
        <f t="shared" si="2"/>
        <v>450203320245400100361.2.1.0.00.12.3.2.02.02.0081.2.1.0.0006040302|497</v>
      </c>
      <c r="C52" s="28" t="str">
        <f t="shared" si="3"/>
        <v>Oficina de Prensa, Comunicaciones y Protocolo</v>
      </c>
      <c r="D52" s="33" t="s">
        <v>336</v>
      </c>
      <c r="E52" s="33" t="s">
        <v>337</v>
      </c>
      <c r="F52" s="33" t="s">
        <v>428</v>
      </c>
      <c r="G52" s="33" t="s">
        <v>429</v>
      </c>
      <c r="H52" s="33" t="s">
        <v>430</v>
      </c>
      <c r="I52" s="33" t="s">
        <v>431</v>
      </c>
      <c r="J52" s="33" t="s">
        <v>182</v>
      </c>
      <c r="K52" s="33" t="s">
        <v>183</v>
      </c>
      <c r="L52" s="33" t="s">
        <v>184</v>
      </c>
      <c r="M52" s="33" t="s">
        <v>185</v>
      </c>
      <c r="N52" s="33" t="s">
        <v>317</v>
      </c>
      <c r="O52" s="33" t="s">
        <v>318</v>
      </c>
      <c r="P52" s="33" t="s">
        <v>432</v>
      </c>
      <c r="Q52" s="33" t="s">
        <v>429</v>
      </c>
      <c r="R52" s="33" t="s">
        <v>433</v>
      </c>
      <c r="S52" s="33" t="s">
        <v>431</v>
      </c>
      <c r="T52" s="33" t="s">
        <v>434</v>
      </c>
      <c r="U52" s="29" t="str">
        <f>VLOOKUP(T:T,'TOTAL POR PROYECTOS'!B:C,2,0)</f>
        <v>Servicio para la generación de contenidos en espacios para la promoción de la oferta institucional que contribuyen a la garantía de los derechos y deberes de los ciudadanos en el municipio de San José De Cúcuta</v>
      </c>
      <c r="V52" s="33" t="s">
        <v>106</v>
      </c>
      <c r="W52" s="33" t="s">
        <v>107</v>
      </c>
      <c r="X52" s="33" t="s">
        <v>98</v>
      </c>
      <c r="Y52" s="33" t="s">
        <v>99</v>
      </c>
      <c r="Z52" s="33" t="s">
        <v>108</v>
      </c>
      <c r="AA52" s="33" t="s">
        <v>109</v>
      </c>
      <c r="AB52" s="30">
        <f>VLOOKUP(B:B,'EJECUCION 24 DE ABRIL DEL 2026'!C:Q,15,0)</f>
        <v>3780000000</v>
      </c>
      <c r="AC52" s="30">
        <f>VLOOKUP(B:B,'EJECUCION 24 DE ABRIL DEL 2026'!C:R,16,0)</f>
        <v>0</v>
      </c>
      <c r="AD52" s="30">
        <f>VLOOKUP(B:B,'EJECUCION 24 DE ABRIL DEL 2026'!C:S,17,0)</f>
        <v>0</v>
      </c>
      <c r="AE52" s="31">
        <f>VLOOKUP(B:B,'EJECUCION 24 DE ABRIL DEL 2026'!C:T,18,0)</f>
        <v>0</v>
      </c>
      <c r="AF52" s="31">
        <f>VLOOKUP(B:B,'EJECUCION 24 DE ABRIL DEL 2026'!C:U,19,0)</f>
        <v>0</v>
      </c>
      <c r="AG52" s="30">
        <f>VLOOKUP(B:B,'EJECUCION 24 DE ABRIL DEL 2026'!C:V,20,0)</f>
        <v>0</v>
      </c>
      <c r="AH52" s="30">
        <f>VLOOKUP(B:B,'EJECUCION 24 DE ABRIL DEL 2026'!C:W,21,0)</f>
        <v>0</v>
      </c>
      <c r="AI52" s="30">
        <f>VLOOKUP(B:B,'EJECUCION 24 DE ABRIL DEL 2026'!C:X,22,0)</f>
        <v>3780000000</v>
      </c>
      <c r="AJ52" s="30">
        <f>VLOOKUP(B:B,'EJECUCION 24 DE ABRIL DEL 2026'!C:Y,23,0)</f>
        <v>2890000000</v>
      </c>
      <c r="AK52" s="30">
        <f>VLOOKUP(B:B,'EJECUCION 24 DE ABRIL DEL 2026'!C:Z,24,0)</f>
        <v>2890000000</v>
      </c>
      <c r="AL52" s="30">
        <f>VLOOKUP(B:B,'EJECUCION 24 DE ABRIL DEL 2026'!C:AA,25,0)</f>
        <v>1116415000</v>
      </c>
      <c r="AM52" s="30">
        <f>VLOOKUP(B:B,'EJECUCION 24 DE ABRIL DEL 2026'!C:AB,26,0)</f>
        <v>684595000</v>
      </c>
      <c r="AN52" s="30">
        <f>VLOOKUP(B:B,'EJECUCION 24 DE ABRIL DEL 2026'!C:AC,27,0)</f>
        <v>890000000</v>
      </c>
      <c r="AO52" s="32">
        <f t="shared" si="4"/>
        <v>0.2953478836</v>
      </c>
      <c r="AP52" s="28" t="str">
        <f>VLOOKUP(T:T,'TOTAL POR PROYECTOS'!B:I,8,0)</f>
        <v>Oficina de Prensa, Comunicaciones y Protocolo</v>
      </c>
      <c r="AQ52" s="8"/>
      <c r="AR52" s="8"/>
    </row>
    <row r="53" hidden="1">
      <c r="A53" s="27" t="str">
        <f t="shared" si="1"/>
        <v>330105320245400101011.2.3.1.19.22.3.2.02.02.0091.2.3.1.19</v>
      </c>
      <c r="B53" s="27" t="str">
        <f t="shared" si="2"/>
        <v>330105320245400101011.2.3.1.19.22.3.2.02.02.0091.2.3.1.1903030201|217</v>
      </c>
      <c r="C53" s="28" t="str">
        <f t="shared" si="3"/>
        <v>Oficina de Promoción Turística</v>
      </c>
      <c r="D53" s="33" t="s">
        <v>48</v>
      </c>
      <c r="E53" s="33" t="s">
        <v>69</v>
      </c>
      <c r="F53" s="33" t="s">
        <v>70</v>
      </c>
      <c r="G53" s="33" t="s">
        <v>71</v>
      </c>
      <c r="H53" s="33" t="s">
        <v>72</v>
      </c>
      <c r="I53" s="33" t="s">
        <v>73</v>
      </c>
      <c r="J53" s="33" t="s">
        <v>74</v>
      </c>
      <c r="K53" s="33" t="s">
        <v>75</v>
      </c>
      <c r="L53" s="33" t="s">
        <v>76</v>
      </c>
      <c r="M53" s="33" t="s">
        <v>77</v>
      </c>
      <c r="N53" s="33" t="s">
        <v>78</v>
      </c>
      <c r="O53" s="33" t="s">
        <v>79</v>
      </c>
      <c r="P53" s="33" t="s">
        <v>80</v>
      </c>
      <c r="Q53" s="33" t="s">
        <v>71</v>
      </c>
      <c r="R53" s="33" t="s">
        <v>81</v>
      </c>
      <c r="S53" s="33" t="s">
        <v>82</v>
      </c>
      <c r="T53" s="33" t="s">
        <v>83</v>
      </c>
      <c r="U53" s="29" t="str">
        <f>VLOOKUP(T:T,'TOTAL POR PROYECTOS'!B:C,2,0)</f>
        <v>Fortalecimiento gestión y consolidación de los procesos de circulación y promoción de las artes las culturas y los saberes para impulsar la transformación hacia una Cúcuta en paz con identidad regional en el área y urbana y rural del municipio de San José De Cúcuta</v>
      </c>
      <c r="V53" s="33" t="s">
        <v>207</v>
      </c>
      <c r="W53" s="33" t="s">
        <v>208</v>
      </c>
      <c r="X53" s="33" t="s">
        <v>66</v>
      </c>
      <c r="Y53" s="33" t="s">
        <v>67</v>
      </c>
      <c r="Z53" s="33" t="s">
        <v>209</v>
      </c>
      <c r="AA53" s="33" t="s">
        <v>210</v>
      </c>
      <c r="AB53" s="30">
        <f>VLOOKUP(B:B,'EJECUCION 24 DE ABRIL DEL 2026'!C:Q,15,0)</f>
        <v>2483251572</v>
      </c>
      <c r="AC53" s="30">
        <f>VLOOKUP(B:B,'EJECUCION 24 DE ABRIL DEL 2026'!C:R,16,0)</f>
        <v>0</v>
      </c>
      <c r="AD53" s="30">
        <f>VLOOKUP(B:B,'EJECUCION 24 DE ABRIL DEL 2026'!C:S,17,0)</f>
        <v>0</v>
      </c>
      <c r="AE53" s="31">
        <f>VLOOKUP(B:B,'EJECUCION 24 DE ABRIL DEL 2026'!C:T,18,0)</f>
        <v>0</v>
      </c>
      <c r="AF53" s="31">
        <f>VLOOKUP(B:B,'EJECUCION 24 DE ABRIL DEL 2026'!C:U,19,0)</f>
        <v>176550000</v>
      </c>
      <c r="AG53" s="30">
        <f>VLOOKUP(B:B,'EJECUCION 24 DE ABRIL DEL 2026'!C:V,20,0)</f>
        <v>0</v>
      </c>
      <c r="AH53" s="30">
        <f>VLOOKUP(B:B,'EJECUCION 24 DE ABRIL DEL 2026'!C:W,21,0)</f>
        <v>0</v>
      </c>
      <c r="AI53" s="30">
        <f>VLOOKUP(B:B,'EJECUCION 24 DE ABRIL DEL 2026'!C:X,22,0)</f>
        <v>2306701572</v>
      </c>
      <c r="AJ53" s="30">
        <f>VLOOKUP(B:B,'EJECUCION 24 DE ABRIL DEL 2026'!C:Y,23,0)</f>
        <v>2306701272</v>
      </c>
      <c r="AK53" s="30">
        <f>VLOOKUP(B:B,'EJECUCION 24 DE ABRIL DEL 2026'!C:Z,24,0)</f>
        <v>1563600000</v>
      </c>
      <c r="AL53" s="30">
        <f>VLOOKUP(B:B,'EJECUCION 24 DE ABRIL DEL 2026'!C:AA,25,0)</f>
        <v>328900000</v>
      </c>
      <c r="AM53" s="30">
        <f>VLOOKUP(B:B,'EJECUCION 24 DE ABRIL DEL 2026'!C:AB,26,0)</f>
        <v>69500000</v>
      </c>
      <c r="AN53" s="30">
        <f>VLOOKUP(B:B,'EJECUCION 24 DE ABRIL DEL 2026'!C:AC,27,0)</f>
        <v>743101572.5</v>
      </c>
      <c r="AO53" s="32">
        <f t="shared" si="4"/>
        <v>0.1425845475</v>
      </c>
      <c r="AP53" s="28" t="str">
        <f>VLOOKUP(T:T,'TOTAL POR PROYECTOS'!B:I,8,0)</f>
        <v>Oficina de Promoción Turística</v>
      </c>
      <c r="AQ53" s="8"/>
      <c r="AR53" s="8"/>
    </row>
    <row r="54" hidden="1">
      <c r="A54" s="27" t="str">
        <f t="shared" si="1"/>
        <v>330105320245400101011.2.1.0.00.12.3.2.02.02.0091.2.1.0.00</v>
      </c>
      <c r="B54" s="27" t="str">
        <f t="shared" si="2"/>
        <v>330105320245400101011.2.1.0.00.12.3.2.02.02.0091.2.1.0.0003030201|217</v>
      </c>
      <c r="C54" s="28" t="str">
        <f t="shared" si="3"/>
        <v>Oficina de Promoción Turística</v>
      </c>
      <c r="D54" s="33" t="s">
        <v>48</v>
      </c>
      <c r="E54" s="33" t="s">
        <v>69</v>
      </c>
      <c r="F54" s="33" t="s">
        <v>70</v>
      </c>
      <c r="G54" s="33" t="s">
        <v>71</v>
      </c>
      <c r="H54" s="33" t="s">
        <v>72</v>
      </c>
      <c r="I54" s="33" t="s">
        <v>73</v>
      </c>
      <c r="J54" s="33" t="s">
        <v>74</v>
      </c>
      <c r="K54" s="33" t="s">
        <v>75</v>
      </c>
      <c r="L54" s="33" t="s">
        <v>76</v>
      </c>
      <c r="M54" s="33" t="s">
        <v>77</v>
      </c>
      <c r="N54" s="33" t="s">
        <v>78</v>
      </c>
      <c r="O54" s="33" t="s">
        <v>79</v>
      </c>
      <c r="P54" s="33" t="s">
        <v>80</v>
      </c>
      <c r="Q54" s="33" t="s">
        <v>71</v>
      </c>
      <c r="R54" s="33" t="s">
        <v>81</v>
      </c>
      <c r="S54" s="33" t="s">
        <v>82</v>
      </c>
      <c r="T54" s="33" t="s">
        <v>83</v>
      </c>
      <c r="U54" s="29" t="str">
        <f>VLOOKUP(T:T,'TOTAL POR PROYECTOS'!B:C,2,0)</f>
        <v>Fortalecimiento gestión y consolidación de los procesos de circulación y promoción de las artes las culturas y los saberes para impulsar la transformación hacia una Cúcuta en paz con identidad regional en el área y urbana y rural del municipio de San José De Cúcuta</v>
      </c>
      <c r="V54" s="33" t="s">
        <v>106</v>
      </c>
      <c r="W54" s="33" t="s">
        <v>107</v>
      </c>
      <c r="X54" s="33" t="s">
        <v>66</v>
      </c>
      <c r="Y54" s="33" t="s">
        <v>67</v>
      </c>
      <c r="Z54" s="33" t="s">
        <v>108</v>
      </c>
      <c r="AA54" s="33" t="s">
        <v>109</v>
      </c>
      <c r="AB54" s="30">
        <f>VLOOKUP(B:B,'EJECUCION 24 DE ABRIL DEL 2026'!C:Q,15,0)</f>
        <v>1028229265</v>
      </c>
      <c r="AC54" s="30">
        <f>VLOOKUP(B:B,'EJECUCION 24 DE ABRIL DEL 2026'!C:R,16,0)</f>
        <v>0</v>
      </c>
      <c r="AD54" s="30">
        <f>VLOOKUP(B:B,'EJECUCION 24 DE ABRIL DEL 2026'!C:S,17,0)</f>
        <v>0</v>
      </c>
      <c r="AE54" s="31">
        <f>VLOOKUP(B:B,'EJECUCION 24 DE ABRIL DEL 2026'!C:T,18,0)</f>
        <v>0</v>
      </c>
      <c r="AF54" s="31">
        <f>VLOOKUP(B:B,'EJECUCION 24 DE ABRIL DEL 2026'!C:U,19,0)</f>
        <v>0</v>
      </c>
      <c r="AG54" s="30">
        <f>VLOOKUP(B:B,'EJECUCION 24 DE ABRIL DEL 2026'!C:V,20,0)</f>
        <v>0</v>
      </c>
      <c r="AH54" s="30">
        <f>VLOOKUP(B:B,'EJECUCION 24 DE ABRIL DEL 2026'!C:W,21,0)</f>
        <v>0</v>
      </c>
      <c r="AI54" s="30">
        <f>VLOOKUP(B:B,'EJECUCION 24 DE ABRIL DEL 2026'!C:X,22,0)</f>
        <v>1028229265</v>
      </c>
      <c r="AJ54" s="30">
        <f>VLOOKUP(B:B,'EJECUCION 24 DE ABRIL DEL 2026'!C:Y,23,0)</f>
        <v>1028229265</v>
      </c>
      <c r="AK54" s="30">
        <f>VLOOKUP(B:B,'EJECUCION 24 DE ABRIL DEL 2026'!C:Z,24,0)</f>
        <v>1028229265</v>
      </c>
      <c r="AL54" s="30">
        <f>VLOOKUP(B:B,'EJECUCION 24 DE ABRIL DEL 2026'!C:AA,25,0)</f>
        <v>0</v>
      </c>
      <c r="AM54" s="30">
        <f>VLOOKUP(B:B,'EJECUCION 24 DE ABRIL DEL 2026'!C:AB,26,0)</f>
        <v>0</v>
      </c>
      <c r="AN54" s="30">
        <f>VLOOKUP(B:B,'EJECUCION 24 DE ABRIL DEL 2026'!C:AC,27,0)</f>
        <v>0.49</v>
      </c>
      <c r="AO54" s="32">
        <f t="shared" si="4"/>
        <v>0</v>
      </c>
      <c r="AP54" s="28" t="str">
        <f>VLOOKUP(T:T,'TOTAL POR PROYECTOS'!B:I,8,0)</f>
        <v>Oficina de Promoción Turística</v>
      </c>
      <c r="AQ54" s="8"/>
      <c r="AR54" s="8"/>
    </row>
    <row r="55" hidden="1">
      <c r="A55" s="27" t="str">
        <f t="shared" si="1"/>
        <v>350200420245400100341.2.1.0.00.12.3.2.02.02.0091.2.1.0.00</v>
      </c>
      <c r="B55" s="27" t="str">
        <f t="shared" si="2"/>
        <v>350200420245400100341.2.1.0.00.12.3.2.02.02.0091.2.1.0.0002030101|107</v>
      </c>
      <c r="C55" s="28" t="str">
        <f t="shared" si="3"/>
        <v>Oficina Emprendimiento y Acceso al Crédito - Banco del Progreso</v>
      </c>
      <c r="D55" s="33" t="s">
        <v>237</v>
      </c>
      <c r="E55" s="33" t="s">
        <v>238</v>
      </c>
      <c r="F55" s="33" t="s">
        <v>435</v>
      </c>
      <c r="G55" s="33" t="s">
        <v>436</v>
      </c>
      <c r="H55" s="33" t="s">
        <v>437</v>
      </c>
      <c r="I55" s="33" t="s">
        <v>438</v>
      </c>
      <c r="J55" s="33" t="s">
        <v>243</v>
      </c>
      <c r="K55" s="33" t="s">
        <v>244</v>
      </c>
      <c r="L55" s="33" t="s">
        <v>245</v>
      </c>
      <c r="M55" s="33" t="s">
        <v>246</v>
      </c>
      <c r="N55" s="33" t="s">
        <v>247</v>
      </c>
      <c r="O55" s="33" t="s">
        <v>248</v>
      </c>
      <c r="P55" s="33" t="s">
        <v>439</v>
      </c>
      <c r="Q55" s="33" t="s">
        <v>440</v>
      </c>
      <c r="R55" s="33" t="s">
        <v>441</v>
      </c>
      <c r="S55" s="33" t="s">
        <v>438</v>
      </c>
      <c r="T55" s="33" t="s">
        <v>442</v>
      </c>
      <c r="U55" s="29" t="str">
        <f>VLOOKUP(T:T,'TOTAL POR PROYECTOS'!B:C,2,0)</f>
        <v>Fortalecimiento a la innovación y competitividad de las unidades productivas en edad temprana por medio de apoyo financiero y asistencia técnica empresarial. San José De Cúcuta</v>
      </c>
      <c r="V55" s="33" t="s">
        <v>106</v>
      </c>
      <c r="W55" s="33" t="s">
        <v>107</v>
      </c>
      <c r="X55" s="33" t="s">
        <v>66</v>
      </c>
      <c r="Y55" s="33" t="s">
        <v>67</v>
      </c>
      <c r="Z55" s="33" t="s">
        <v>108</v>
      </c>
      <c r="AA55" s="33" t="s">
        <v>109</v>
      </c>
      <c r="AB55" s="30">
        <f>VLOOKUP(B:B,'EJECUCION 24 DE ABRIL DEL 2026'!C:Q,15,0)</f>
        <v>500000000</v>
      </c>
      <c r="AC55" s="30">
        <f>VLOOKUP(B:B,'EJECUCION 24 DE ABRIL DEL 2026'!C:R,16,0)</f>
        <v>0</v>
      </c>
      <c r="AD55" s="30">
        <f>VLOOKUP(B:B,'EJECUCION 24 DE ABRIL DEL 2026'!C:S,17,0)</f>
        <v>0</v>
      </c>
      <c r="AE55" s="31">
        <f>VLOOKUP(B:B,'EJECUCION 24 DE ABRIL DEL 2026'!C:T,18,0)</f>
        <v>0</v>
      </c>
      <c r="AF55" s="31">
        <f>VLOOKUP(B:B,'EJECUCION 24 DE ABRIL DEL 2026'!C:U,19,0)</f>
        <v>0</v>
      </c>
      <c r="AG55" s="30">
        <f>VLOOKUP(B:B,'EJECUCION 24 DE ABRIL DEL 2026'!C:V,20,0)</f>
        <v>0</v>
      </c>
      <c r="AH55" s="30">
        <f>VLOOKUP(B:B,'EJECUCION 24 DE ABRIL DEL 2026'!C:W,21,0)</f>
        <v>0</v>
      </c>
      <c r="AI55" s="30">
        <f>VLOOKUP(B:B,'EJECUCION 24 DE ABRIL DEL 2026'!C:X,22,0)</f>
        <v>500000000</v>
      </c>
      <c r="AJ55" s="30">
        <f>VLOOKUP(B:B,'EJECUCION 24 DE ABRIL DEL 2026'!C:Y,23,0)</f>
        <v>500000000</v>
      </c>
      <c r="AK55" s="30">
        <f>VLOOKUP(B:B,'EJECUCION 24 DE ABRIL DEL 2026'!C:Z,24,0)</f>
        <v>500000000</v>
      </c>
      <c r="AL55" s="30">
        <f>VLOOKUP(B:B,'EJECUCION 24 DE ABRIL DEL 2026'!C:AA,25,0)</f>
        <v>0</v>
      </c>
      <c r="AM55" s="30">
        <f>VLOOKUP(B:B,'EJECUCION 24 DE ABRIL DEL 2026'!C:AB,26,0)</f>
        <v>0</v>
      </c>
      <c r="AN55" s="30">
        <f>VLOOKUP(B:B,'EJECUCION 24 DE ABRIL DEL 2026'!C:AC,27,0)</f>
        <v>0</v>
      </c>
      <c r="AO55" s="32">
        <f t="shared" si="4"/>
        <v>0</v>
      </c>
      <c r="AP55" s="28" t="str">
        <f>VLOOKUP(T:T,'TOTAL POR PROYECTOS'!B:I,8,0)</f>
        <v>Oficina Emprendimiento y Acceso al Crédito - Banco del Progreso</v>
      </c>
      <c r="AQ55" s="8"/>
      <c r="AR55" s="8"/>
    </row>
    <row r="56" hidden="1">
      <c r="A56" s="27" t="str">
        <f t="shared" si="1"/>
        <v>400203420245400100751.2.1.0.00.12.3.2.02.02.0081.2.1.0.00</v>
      </c>
      <c r="B56" s="27" t="str">
        <f t="shared" si="2"/>
        <v>400203420245400100751.2.1.0.00.12.3.2.02.02.0081.2.1.0.0004030300|539</v>
      </c>
      <c r="C56" s="28" t="str">
        <f t="shared" si="3"/>
        <v>Oficina de Promoción Turística</v>
      </c>
      <c r="D56" s="33" t="s">
        <v>135</v>
      </c>
      <c r="E56" s="33" t="s">
        <v>323</v>
      </c>
      <c r="F56" s="33" t="s">
        <v>443</v>
      </c>
      <c r="G56" s="33" t="s">
        <v>444</v>
      </c>
      <c r="H56" s="33" t="s">
        <v>445</v>
      </c>
      <c r="I56" s="33" t="s">
        <v>446</v>
      </c>
      <c r="J56" s="33" t="s">
        <v>141</v>
      </c>
      <c r="K56" s="33" t="s">
        <v>447</v>
      </c>
      <c r="L56" s="33" t="s">
        <v>143</v>
      </c>
      <c r="M56" s="33" t="s">
        <v>144</v>
      </c>
      <c r="N56" s="33" t="s">
        <v>448</v>
      </c>
      <c r="O56" s="33" t="s">
        <v>449</v>
      </c>
      <c r="P56" s="33" t="s">
        <v>450</v>
      </c>
      <c r="Q56" s="33" t="s">
        <v>444</v>
      </c>
      <c r="R56" s="33" t="s">
        <v>451</v>
      </c>
      <c r="S56" s="33" t="s">
        <v>446</v>
      </c>
      <c r="T56" s="33" t="s">
        <v>452</v>
      </c>
      <c r="U56" s="29" t="str">
        <f>VLOOKUP(T:T,'TOTAL POR PROYECTOS'!B:C,2,0)</f>
        <v>Elaboración de estudios de pre-inversión para el desarrollo de un Escenario Turístico yo Cultural para el fomento e impulso del SectorTurístico y Cultural del municipio de San José De Cúcuta</v>
      </c>
      <c r="V56" s="33" t="s">
        <v>106</v>
      </c>
      <c r="W56" s="33" t="s">
        <v>107</v>
      </c>
      <c r="X56" s="33" t="s">
        <v>98</v>
      </c>
      <c r="Y56" s="33" t="s">
        <v>99</v>
      </c>
      <c r="Z56" s="33" t="s">
        <v>108</v>
      </c>
      <c r="AA56" s="33" t="s">
        <v>109</v>
      </c>
      <c r="AB56" s="30">
        <f>VLOOKUP(B:B,'EJECUCION 24 DE ABRIL DEL 2026'!C:Q,15,0)</f>
        <v>2900000000</v>
      </c>
      <c r="AC56" s="30">
        <f>VLOOKUP(B:B,'EJECUCION 24 DE ABRIL DEL 2026'!C:R,16,0)</f>
        <v>0</v>
      </c>
      <c r="AD56" s="30">
        <f>VLOOKUP(B:B,'EJECUCION 24 DE ABRIL DEL 2026'!C:S,17,0)</f>
        <v>0</v>
      </c>
      <c r="AE56" s="31">
        <f>VLOOKUP(B:B,'EJECUCION 24 DE ABRIL DEL 2026'!C:T,18,0)</f>
        <v>0</v>
      </c>
      <c r="AF56" s="31">
        <f>VLOOKUP(B:B,'EJECUCION 24 DE ABRIL DEL 2026'!C:U,19,0)</f>
        <v>0</v>
      </c>
      <c r="AG56" s="30">
        <f>VLOOKUP(B:B,'EJECUCION 24 DE ABRIL DEL 2026'!C:V,20,0)</f>
        <v>0</v>
      </c>
      <c r="AH56" s="30">
        <f>VLOOKUP(B:B,'EJECUCION 24 DE ABRIL DEL 2026'!C:W,21,0)</f>
        <v>0</v>
      </c>
      <c r="AI56" s="30">
        <f>VLOOKUP(B:B,'EJECUCION 24 DE ABRIL DEL 2026'!C:X,22,0)</f>
        <v>2900000000</v>
      </c>
      <c r="AJ56" s="30">
        <f>VLOOKUP(B:B,'EJECUCION 24 DE ABRIL DEL 2026'!C:Y,23,0)</f>
        <v>2900000000</v>
      </c>
      <c r="AK56" s="30">
        <f>VLOOKUP(B:B,'EJECUCION 24 DE ABRIL DEL 2026'!C:Z,24,0)</f>
        <v>2900000000</v>
      </c>
      <c r="AL56" s="30">
        <f>VLOOKUP(B:B,'EJECUCION 24 DE ABRIL DEL 2026'!C:AA,25,0)</f>
        <v>0</v>
      </c>
      <c r="AM56" s="30">
        <f>VLOOKUP(B:B,'EJECUCION 24 DE ABRIL DEL 2026'!C:AB,26,0)</f>
        <v>0</v>
      </c>
      <c r="AN56" s="30">
        <f>VLOOKUP(B:B,'EJECUCION 24 DE ABRIL DEL 2026'!C:AC,27,0)</f>
        <v>0</v>
      </c>
      <c r="AO56" s="32">
        <f t="shared" si="4"/>
        <v>0</v>
      </c>
      <c r="AP56" s="28" t="str">
        <f>VLOOKUP(T:T,'TOTAL POR PROYECTOS'!B:I,8,0)</f>
        <v>Oficina de Promoción Turística</v>
      </c>
      <c r="AQ56" s="8"/>
      <c r="AR56" s="8"/>
    </row>
    <row r="57" hidden="1">
      <c r="A57" s="27" t="str">
        <f t="shared" si="1"/>
        <v>170200720245400100741.2.1.0.00.12.3.2.02.02.0091.2.1.0.00</v>
      </c>
      <c r="B57" s="27" t="str">
        <f t="shared" si="2"/>
        <v>170200720245400100741.2.1.0.00.12.3.2.02.02.0091.2.1.0.0003070106|289</v>
      </c>
      <c r="C57" s="28" t="str">
        <f t="shared" si="3"/>
        <v>Secretaría de Víctimas, Paz y Posconflicto</v>
      </c>
      <c r="D57" s="33" t="s">
        <v>48</v>
      </c>
      <c r="E57" s="33" t="s">
        <v>297</v>
      </c>
      <c r="F57" s="33" t="s">
        <v>453</v>
      </c>
      <c r="G57" s="33" t="s">
        <v>454</v>
      </c>
      <c r="H57" s="33" t="s">
        <v>455</v>
      </c>
      <c r="I57" s="33" t="s">
        <v>456</v>
      </c>
      <c r="J57" s="33" t="s">
        <v>257</v>
      </c>
      <c r="K57" s="33" t="s">
        <v>258</v>
      </c>
      <c r="L57" s="33" t="s">
        <v>259</v>
      </c>
      <c r="M57" s="33" t="s">
        <v>260</v>
      </c>
      <c r="N57" s="33" t="s">
        <v>261</v>
      </c>
      <c r="O57" s="33" t="s">
        <v>262</v>
      </c>
      <c r="P57" s="33" t="s">
        <v>457</v>
      </c>
      <c r="Q57" s="33" t="s">
        <v>454</v>
      </c>
      <c r="R57" s="33" t="s">
        <v>458</v>
      </c>
      <c r="S57" s="33" t="s">
        <v>456</v>
      </c>
      <c r="T57" s="33" t="s">
        <v>459</v>
      </c>
      <c r="U57" s="29" t="str">
        <f>VLOOKUP(T:T,'TOTAL POR PROYECTOS'!B:C,2,0)</f>
        <v>Sustitución DE ECONOMÍAS ILÍCITAS Y RECONVERSIÓN PRODUCTIVA DE LOS CULTIVOS DE COCA EN ELMUNICIPIO DE San José De Cúcuta</v>
      </c>
      <c r="V57" s="33" t="s">
        <v>106</v>
      </c>
      <c r="W57" s="33" t="s">
        <v>107</v>
      </c>
      <c r="X57" s="33" t="s">
        <v>66</v>
      </c>
      <c r="Y57" s="33" t="s">
        <v>67</v>
      </c>
      <c r="Z57" s="33" t="s">
        <v>108</v>
      </c>
      <c r="AA57" s="33" t="s">
        <v>109</v>
      </c>
      <c r="AB57" s="30">
        <f>VLOOKUP(B:B,'EJECUCION 24 DE ABRIL DEL 2026'!C:Q,15,0)</f>
        <v>110000000</v>
      </c>
      <c r="AC57" s="30">
        <f>VLOOKUP(B:B,'EJECUCION 24 DE ABRIL DEL 2026'!C:R,16,0)</f>
        <v>0</v>
      </c>
      <c r="AD57" s="30">
        <f>VLOOKUP(B:B,'EJECUCION 24 DE ABRIL DEL 2026'!C:S,17,0)</f>
        <v>0</v>
      </c>
      <c r="AE57" s="31">
        <f>VLOOKUP(B:B,'EJECUCION 24 DE ABRIL DEL 2026'!C:T,18,0)</f>
        <v>0</v>
      </c>
      <c r="AF57" s="31">
        <f>VLOOKUP(B:B,'EJECUCION 24 DE ABRIL DEL 2026'!C:U,19,0)</f>
        <v>0</v>
      </c>
      <c r="AG57" s="30">
        <f>VLOOKUP(B:B,'EJECUCION 24 DE ABRIL DEL 2026'!C:V,20,0)</f>
        <v>0</v>
      </c>
      <c r="AH57" s="30">
        <f>VLOOKUP(B:B,'EJECUCION 24 DE ABRIL DEL 2026'!C:W,21,0)</f>
        <v>0</v>
      </c>
      <c r="AI57" s="30">
        <f>VLOOKUP(B:B,'EJECUCION 24 DE ABRIL DEL 2026'!C:X,22,0)</f>
        <v>110000000</v>
      </c>
      <c r="AJ57" s="30">
        <f>VLOOKUP(B:B,'EJECUCION 24 DE ABRIL DEL 2026'!C:Y,23,0)</f>
        <v>109449000</v>
      </c>
      <c r="AK57" s="30">
        <f>VLOOKUP(B:B,'EJECUCION 24 DE ABRIL DEL 2026'!C:Z,24,0)</f>
        <v>109449000</v>
      </c>
      <c r="AL57" s="30">
        <f>VLOOKUP(B:B,'EJECUCION 24 DE ABRIL DEL 2026'!C:AA,25,0)</f>
        <v>59300000</v>
      </c>
      <c r="AM57" s="30">
        <f>VLOOKUP(B:B,'EJECUCION 24 DE ABRIL DEL 2026'!C:AB,26,0)</f>
        <v>40200000</v>
      </c>
      <c r="AN57" s="30">
        <f>VLOOKUP(B:B,'EJECUCION 24 DE ABRIL DEL 2026'!C:AC,27,0)</f>
        <v>551000</v>
      </c>
      <c r="AO57" s="32">
        <f t="shared" si="4"/>
        <v>0.5390909091</v>
      </c>
      <c r="AP57" s="28" t="str">
        <f>VLOOKUP(T:T,'TOTAL POR PROYECTOS'!B:I,8,0)</f>
        <v>Secretaría de Víctimas, Paz y Posconflicto</v>
      </c>
      <c r="AQ57" s="8"/>
      <c r="AR57" s="8"/>
    </row>
    <row r="58" hidden="1">
      <c r="A58" s="27" t="str">
        <f t="shared" si="1"/>
        <v>190501420245400100531.2.4.2.022.3.2.02.02.009.331.2.4.2.02</v>
      </c>
      <c r="B58" s="27" t="str">
        <f t="shared" si="2"/>
        <v>190501420245400100531.2.4.2.022.3.2.02.02.009.331.2.4.2.0203060101|262</v>
      </c>
      <c r="C58" s="28" t="str">
        <f t="shared" si="3"/>
        <v>Secretaría de Salud</v>
      </c>
      <c r="D58" s="33" t="s">
        <v>48</v>
      </c>
      <c r="E58" s="33" t="s">
        <v>115</v>
      </c>
      <c r="F58" s="33" t="s">
        <v>116</v>
      </c>
      <c r="G58" s="33" t="s">
        <v>117</v>
      </c>
      <c r="H58" s="33" t="s">
        <v>118</v>
      </c>
      <c r="I58" s="33" t="s">
        <v>117</v>
      </c>
      <c r="J58" s="33" t="s">
        <v>119</v>
      </c>
      <c r="K58" s="33" t="s">
        <v>120</v>
      </c>
      <c r="L58" s="33" t="s">
        <v>121</v>
      </c>
      <c r="M58" s="33" t="s">
        <v>122</v>
      </c>
      <c r="N58" s="33" t="s">
        <v>123</v>
      </c>
      <c r="O58" s="33" t="s">
        <v>124</v>
      </c>
      <c r="P58" s="33" t="s">
        <v>125</v>
      </c>
      <c r="Q58" s="33" t="s">
        <v>117</v>
      </c>
      <c r="R58" s="33" t="s">
        <v>126</v>
      </c>
      <c r="S58" s="33" t="s">
        <v>127</v>
      </c>
      <c r="T58" s="33" t="s">
        <v>128</v>
      </c>
      <c r="U58" s="29" t="str">
        <f>VLOOKUP(T:T,'TOTAL POR PROYECTOS'!B:C,2,0)</f>
        <v>Fortalecimiento de las acciones de gestión de la salud Pública para la gobernanza en salud del municipio de Cúcuta</v>
      </c>
      <c r="V58" s="33" t="s">
        <v>367</v>
      </c>
      <c r="W58" s="33" t="s">
        <v>368</v>
      </c>
      <c r="X58" s="33" t="s">
        <v>460</v>
      </c>
      <c r="Y58" s="33" t="s">
        <v>461</v>
      </c>
      <c r="Z58" s="33" t="s">
        <v>367</v>
      </c>
      <c r="AA58" s="33" t="s">
        <v>368</v>
      </c>
      <c r="AB58" s="30">
        <f>VLOOKUP(B:B,'EJECUCION 24 DE ABRIL DEL 2026'!C:Q,15,0)</f>
        <v>249000000</v>
      </c>
      <c r="AC58" s="30">
        <f>VLOOKUP(B:B,'EJECUCION 24 DE ABRIL DEL 2026'!C:R,16,0)</f>
        <v>0</v>
      </c>
      <c r="AD58" s="30">
        <f>VLOOKUP(B:B,'EJECUCION 24 DE ABRIL DEL 2026'!C:S,17,0)</f>
        <v>0</v>
      </c>
      <c r="AE58" s="31">
        <f>VLOOKUP(B:B,'EJECUCION 24 DE ABRIL DEL 2026'!C:T,18,0)</f>
        <v>0</v>
      </c>
      <c r="AF58" s="31">
        <f>VLOOKUP(B:B,'EJECUCION 24 DE ABRIL DEL 2026'!C:U,19,0)</f>
        <v>0</v>
      </c>
      <c r="AG58" s="30">
        <f>VLOOKUP(B:B,'EJECUCION 24 DE ABRIL DEL 2026'!C:V,20,0)</f>
        <v>0</v>
      </c>
      <c r="AH58" s="30">
        <f>VLOOKUP(B:B,'EJECUCION 24 DE ABRIL DEL 2026'!C:W,21,0)</f>
        <v>0</v>
      </c>
      <c r="AI58" s="30">
        <f>VLOOKUP(B:B,'EJECUCION 24 DE ABRIL DEL 2026'!C:X,22,0)</f>
        <v>249000000</v>
      </c>
      <c r="AJ58" s="30">
        <f>VLOOKUP(B:B,'EJECUCION 24 DE ABRIL DEL 2026'!C:Y,23,0)</f>
        <v>158850000</v>
      </c>
      <c r="AK58" s="30">
        <f>VLOOKUP(B:B,'EJECUCION 24 DE ABRIL DEL 2026'!C:Z,24,0)</f>
        <v>158850000</v>
      </c>
      <c r="AL58" s="30">
        <f>VLOOKUP(B:B,'EJECUCION 24 DE ABRIL DEL 2026'!C:AA,25,0)</f>
        <v>68800000</v>
      </c>
      <c r="AM58" s="30">
        <f>VLOOKUP(B:B,'EJECUCION 24 DE ABRIL DEL 2026'!C:AB,26,0)</f>
        <v>45000000</v>
      </c>
      <c r="AN58" s="30">
        <f>VLOOKUP(B:B,'EJECUCION 24 DE ABRIL DEL 2026'!C:AC,27,0)</f>
        <v>90150000</v>
      </c>
      <c r="AO58" s="32">
        <f t="shared" si="4"/>
        <v>0.2763052209</v>
      </c>
      <c r="AP58" s="28" t="str">
        <f>VLOOKUP(T:T,'TOTAL POR PROYECTOS'!B:I,8,0)</f>
        <v>Secretaría de Salud</v>
      </c>
      <c r="AQ58" s="8"/>
      <c r="AR58" s="8"/>
    </row>
    <row r="59" hidden="1">
      <c r="A59" s="27" t="str">
        <f t="shared" si="1"/>
        <v>220108620245400101131.2.1.0.00.12.3.2.02.02.0091.2.1.0.00</v>
      </c>
      <c r="B59" s="27" t="str">
        <f t="shared" si="2"/>
        <v>220108620245400101131.2.1.0.00.12.3.2.02.02.0091.2.1.0.0003020307|210</v>
      </c>
      <c r="C59" s="28" t="str">
        <f t="shared" si="3"/>
        <v>Secretaría de Educación</v>
      </c>
      <c r="D59" s="33" t="s">
        <v>48</v>
      </c>
      <c r="E59" s="33" t="s">
        <v>49</v>
      </c>
      <c r="F59" s="33" t="s">
        <v>462</v>
      </c>
      <c r="G59" s="33" t="s">
        <v>463</v>
      </c>
      <c r="H59" s="33" t="s">
        <v>464</v>
      </c>
      <c r="I59" s="33" t="s">
        <v>465</v>
      </c>
      <c r="J59" s="33" t="s">
        <v>54</v>
      </c>
      <c r="K59" s="33" t="s">
        <v>55</v>
      </c>
      <c r="L59" s="33" t="s">
        <v>56</v>
      </c>
      <c r="M59" s="33" t="s">
        <v>57</v>
      </c>
      <c r="N59" s="33" t="s">
        <v>58</v>
      </c>
      <c r="O59" s="33" t="s">
        <v>59</v>
      </c>
      <c r="P59" s="33" t="s">
        <v>466</v>
      </c>
      <c r="Q59" s="33" t="s">
        <v>467</v>
      </c>
      <c r="R59" s="33" t="s">
        <v>468</v>
      </c>
      <c r="S59" s="33" t="s">
        <v>465</v>
      </c>
      <c r="T59" s="33" t="s">
        <v>105</v>
      </c>
      <c r="U59" s="29" t="str">
        <f>VLOOKUP(T:T,'TOTAL POR PROYECTOS'!B:C,2,0)</f>
        <v>Fortalecimiento para una calidad educativa participativa productiva e integral en el Municipio de San José De Cúcuta</v>
      </c>
      <c r="V59" s="33" t="s">
        <v>106</v>
      </c>
      <c r="W59" s="33" t="s">
        <v>107</v>
      </c>
      <c r="X59" s="33" t="s">
        <v>66</v>
      </c>
      <c r="Y59" s="33" t="s">
        <v>67</v>
      </c>
      <c r="Z59" s="33" t="s">
        <v>108</v>
      </c>
      <c r="AA59" s="33" t="s">
        <v>109</v>
      </c>
      <c r="AB59" s="30">
        <f>VLOOKUP(B:B,'EJECUCION 24 DE ABRIL DEL 2026'!C:Q,15,0)</f>
        <v>474760000</v>
      </c>
      <c r="AC59" s="30">
        <f>VLOOKUP(B:B,'EJECUCION 24 DE ABRIL DEL 2026'!C:R,16,0)</f>
        <v>0</v>
      </c>
      <c r="AD59" s="30">
        <f>VLOOKUP(B:B,'EJECUCION 24 DE ABRIL DEL 2026'!C:S,17,0)</f>
        <v>0</v>
      </c>
      <c r="AE59" s="31">
        <f>VLOOKUP(B:B,'EJECUCION 24 DE ABRIL DEL 2026'!C:T,18,0)</f>
        <v>136000000</v>
      </c>
      <c r="AF59" s="31">
        <f>VLOOKUP(B:B,'EJECUCION 24 DE ABRIL DEL 2026'!C:U,19,0)</f>
        <v>0</v>
      </c>
      <c r="AG59" s="30">
        <f>VLOOKUP(B:B,'EJECUCION 24 DE ABRIL DEL 2026'!C:V,20,0)</f>
        <v>0</v>
      </c>
      <c r="AH59" s="30">
        <f>VLOOKUP(B:B,'EJECUCION 24 DE ABRIL DEL 2026'!C:W,21,0)</f>
        <v>0</v>
      </c>
      <c r="AI59" s="30">
        <f>VLOOKUP(B:B,'EJECUCION 24 DE ABRIL DEL 2026'!C:X,22,0)</f>
        <v>610760000</v>
      </c>
      <c r="AJ59" s="30">
        <f>VLOOKUP(B:B,'EJECUCION 24 DE ABRIL DEL 2026'!C:Y,23,0)</f>
        <v>466526666.7</v>
      </c>
      <c r="AK59" s="30">
        <f>VLOOKUP(B:B,'EJECUCION 24 DE ABRIL DEL 2026'!C:Z,24,0)</f>
        <v>466526666.7</v>
      </c>
      <c r="AL59" s="30">
        <f>VLOOKUP(B:B,'EJECUCION 24 DE ABRIL DEL 2026'!C:AA,25,0)</f>
        <v>223000000</v>
      </c>
      <c r="AM59" s="30">
        <f>VLOOKUP(B:B,'EJECUCION 24 DE ABRIL DEL 2026'!C:AB,26,0)</f>
        <v>116000000</v>
      </c>
      <c r="AN59" s="30">
        <f>VLOOKUP(B:B,'EJECUCION 24 DE ABRIL DEL 2026'!C:AC,27,0)</f>
        <v>144233333.3</v>
      </c>
      <c r="AO59" s="32">
        <f t="shared" si="4"/>
        <v>0.3651188683</v>
      </c>
      <c r="AP59" s="28" t="str">
        <f>VLOOKUP(T:T,'TOTAL POR PROYECTOS'!B:I,8,0)</f>
        <v>Secretaría de Educación</v>
      </c>
      <c r="AQ59" s="8"/>
      <c r="AR59" s="8"/>
    </row>
    <row r="60" hidden="1">
      <c r="A60" s="27" t="str">
        <f t="shared" si="1"/>
        <v>220108520245400101131.2.1.0.00.12.3.2.02.02.0091.2.1.0.00</v>
      </c>
      <c r="B60" s="27" t="str">
        <f t="shared" si="2"/>
        <v>220108520245400101131.2.1.0.00.12.3.2.02.02.0091.2.1.0.0003020306|209</v>
      </c>
      <c r="C60" s="28" t="str">
        <f t="shared" si="3"/>
        <v>Secretaría de Educación</v>
      </c>
      <c r="D60" s="33" t="s">
        <v>48</v>
      </c>
      <c r="E60" s="33" t="s">
        <v>49</v>
      </c>
      <c r="F60" s="33" t="s">
        <v>462</v>
      </c>
      <c r="G60" s="33" t="s">
        <v>469</v>
      </c>
      <c r="H60" s="33" t="s">
        <v>470</v>
      </c>
      <c r="I60" s="33" t="s">
        <v>471</v>
      </c>
      <c r="J60" s="33" t="s">
        <v>54</v>
      </c>
      <c r="K60" s="33" t="s">
        <v>55</v>
      </c>
      <c r="L60" s="33" t="s">
        <v>56</v>
      </c>
      <c r="M60" s="33" t="s">
        <v>57</v>
      </c>
      <c r="N60" s="33" t="s">
        <v>58</v>
      </c>
      <c r="O60" s="33" t="s">
        <v>59</v>
      </c>
      <c r="P60" s="33" t="s">
        <v>472</v>
      </c>
      <c r="Q60" s="33" t="s">
        <v>469</v>
      </c>
      <c r="R60" s="33" t="s">
        <v>473</v>
      </c>
      <c r="S60" s="33" t="s">
        <v>471</v>
      </c>
      <c r="T60" s="33" t="s">
        <v>105</v>
      </c>
      <c r="U60" s="29" t="str">
        <f>VLOOKUP(T:T,'TOTAL POR PROYECTOS'!B:C,2,0)</f>
        <v>Fortalecimiento para una calidad educativa participativa productiva e integral en el Municipio de San José De Cúcuta</v>
      </c>
      <c r="V60" s="33" t="s">
        <v>106</v>
      </c>
      <c r="W60" s="33" t="s">
        <v>107</v>
      </c>
      <c r="X60" s="33" t="s">
        <v>66</v>
      </c>
      <c r="Y60" s="33" t="s">
        <v>67</v>
      </c>
      <c r="Z60" s="33" t="s">
        <v>108</v>
      </c>
      <c r="AA60" s="33" t="s">
        <v>109</v>
      </c>
      <c r="AB60" s="30">
        <f>VLOOKUP(B:B,'EJECUCION 24 DE ABRIL DEL 2026'!C:Q,15,0)</f>
        <v>30800000</v>
      </c>
      <c r="AC60" s="30">
        <f>VLOOKUP(B:B,'EJECUCION 24 DE ABRIL DEL 2026'!C:R,16,0)</f>
        <v>0</v>
      </c>
      <c r="AD60" s="30">
        <f>VLOOKUP(B:B,'EJECUCION 24 DE ABRIL DEL 2026'!C:S,17,0)</f>
        <v>0</v>
      </c>
      <c r="AE60" s="31">
        <f>VLOOKUP(B:B,'EJECUCION 24 DE ABRIL DEL 2026'!C:T,18,0)</f>
        <v>6600000</v>
      </c>
      <c r="AF60" s="31">
        <f>VLOOKUP(B:B,'EJECUCION 24 DE ABRIL DEL 2026'!C:U,19,0)</f>
        <v>0</v>
      </c>
      <c r="AG60" s="30">
        <f>VLOOKUP(B:B,'EJECUCION 24 DE ABRIL DEL 2026'!C:V,20,0)</f>
        <v>0</v>
      </c>
      <c r="AH60" s="30">
        <f>VLOOKUP(B:B,'EJECUCION 24 DE ABRIL DEL 2026'!C:W,21,0)</f>
        <v>0</v>
      </c>
      <c r="AI60" s="30">
        <f>VLOOKUP(B:B,'EJECUCION 24 DE ABRIL DEL 2026'!C:X,22,0)</f>
        <v>37400000</v>
      </c>
      <c r="AJ60" s="30">
        <f>VLOOKUP(B:B,'EJECUCION 24 DE ABRIL DEL 2026'!C:Y,23,0)</f>
        <v>26400000</v>
      </c>
      <c r="AK60" s="30">
        <f>VLOOKUP(B:B,'EJECUCION 24 DE ABRIL DEL 2026'!C:Z,24,0)</f>
        <v>23100000</v>
      </c>
      <c r="AL60" s="30">
        <f>VLOOKUP(B:B,'EJECUCION 24 DE ABRIL DEL 2026'!C:AA,25,0)</f>
        <v>9900000</v>
      </c>
      <c r="AM60" s="30">
        <f>VLOOKUP(B:B,'EJECUCION 24 DE ABRIL DEL 2026'!C:AB,26,0)</f>
        <v>6600000</v>
      </c>
      <c r="AN60" s="30">
        <f>VLOOKUP(B:B,'EJECUCION 24 DE ABRIL DEL 2026'!C:AC,27,0)</f>
        <v>14300000</v>
      </c>
      <c r="AO60" s="32">
        <f t="shared" si="4"/>
        <v>0.2647058824</v>
      </c>
      <c r="AP60" s="28" t="str">
        <f>VLOOKUP(T:T,'TOTAL POR PROYECTOS'!B:I,8,0)</f>
        <v>Secretaría de Educación</v>
      </c>
      <c r="AQ60" s="8"/>
      <c r="AR60" s="8"/>
    </row>
    <row r="61" hidden="1">
      <c r="A61" s="27" t="str">
        <f t="shared" si="1"/>
        <v>220108420245400101711.2.4.1.012.3.2.02.02.0091.2.4.1.01</v>
      </c>
      <c r="B61" s="27" t="str">
        <f t="shared" si="2"/>
        <v>220108420245400101711.2.4.1.012.3.2.02.02.0091.2.4.1.0103020110|188</v>
      </c>
      <c r="C61" s="28" t="str">
        <f t="shared" si="3"/>
        <v>Secretaría de Educación</v>
      </c>
      <c r="D61" s="33" t="s">
        <v>48</v>
      </c>
      <c r="E61" s="33" t="s">
        <v>49</v>
      </c>
      <c r="F61" s="33" t="s">
        <v>50</v>
      </c>
      <c r="G61" s="33" t="s">
        <v>474</v>
      </c>
      <c r="H61" s="33" t="s">
        <v>475</v>
      </c>
      <c r="I61" s="33" t="s">
        <v>476</v>
      </c>
      <c r="J61" s="33" t="s">
        <v>54</v>
      </c>
      <c r="K61" s="33" t="s">
        <v>55</v>
      </c>
      <c r="L61" s="33" t="s">
        <v>56</v>
      </c>
      <c r="M61" s="33" t="s">
        <v>57</v>
      </c>
      <c r="N61" s="33" t="s">
        <v>58</v>
      </c>
      <c r="O61" s="33" t="s">
        <v>59</v>
      </c>
      <c r="P61" s="33" t="s">
        <v>477</v>
      </c>
      <c r="Q61" s="33" t="s">
        <v>478</v>
      </c>
      <c r="R61" s="33" t="s">
        <v>479</v>
      </c>
      <c r="S61" s="33" t="s">
        <v>480</v>
      </c>
      <c r="T61" s="33" t="s">
        <v>95</v>
      </c>
      <c r="U61" s="29" t="str">
        <f>VLOOKUP(T:T,'TOTAL POR PROYECTOS'!B:C,2,0)</f>
        <v>Mejoramiento de la permanencia de niños niñas y adolescentes en el sistema educativo de San José De Cúcuta</v>
      </c>
      <c r="V61" s="33" t="s">
        <v>96</v>
      </c>
      <c r="W61" s="33" t="s">
        <v>97</v>
      </c>
      <c r="X61" s="33" t="s">
        <v>66</v>
      </c>
      <c r="Y61" s="33" t="s">
        <v>67</v>
      </c>
      <c r="Z61" s="33" t="s">
        <v>96</v>
      </c>
      <c r="AA61" s="33" t="s">
        <v>97</v>
      </c>
      <c r="AB61" s="30">
        <f>VLOOKUP(B:B,'EJECUCION 24 DE ABRIL DEL 2026'!C:Q,15,0)</f>
        <v>1431000000</v>
      </c>
      <c r="AC61" s="30">
        <f>VLOOKUP(B:B,'EJECUCION 24 DE ABRIL DEL 2026'!C:R,16,0)</f>
        <v>0</v>
      </c>
      <c r="AD61" s="30">
        <f>VLOOKUP(B:B,'EJECUCION 24 DE ABRIL DEL 2026'!C:S,17,0)</f>
        <v>0</v>
      </c>
      <c r="AE61" s="31">
        <f>VLOOKUP(B:B,'EJECUCION 24 DE ABRIL DEL 2026'!C:T,18,0)</f>
        <v>0</v>
      </c>
      <c r="AF61" s="31">
        <f>VLOOKUP(B:B,'EJECUCION 24 DE ABRIL DEL 2026'!C:U,19,0)</f>
        <v>0</v>
      </c>
      <c r="AG61" s="30">
        <f>VLOOKUP(B:B,'EJECUCION 24 DE ABRIL DEL 2026'!C:V,20,0)</f>
        <v>0</v>
      </c>
      <c r="AH61" s="30">
        <f>VLOOKUP(B:B,'EJECUCION 24 DE ABRIL DEL 2026'!C:W,21,0)</f>
        <v>0</v>
      </c>
      <c r="AI61" s="30">
        <f>VLOOKUP(B:B,'EJECUCION 24 DE ABRIL DEL 2026'!C:X,22,0)</f>
        <v>1431000000</v>
      </c>
      <c r="AJ61" s="30">
        <f>VLOOKUP(B:B,'EJECUCION 24 DE ABRIL DEL 2026'!C:Y,23,0)</f>
        <v>598600000</v>
      </c>
      <c r="AK61" s="30">
        <f>VLOOKUP(B:B,'EJECUCION 24 DE ABRIL DEL 2026'!C:Z,24,0)</f>
        <v>594400000</v>
      </c>
      <c r="AL61" s="30">
        <f>VLOOKUP(B:B,'EJECUCION 24 DE ABRIL DEL 2026'!C:AA,25,0)</f>
        <v>298380000</v>
      </c>
      <c r="AM61" s="30">
        <f>VLOOKUP(B:B,'EJECUCION 24 DE ABRIL DEL 2026'!C:AB,26,0)</f>
        <v>232800000</v>
      </c>
      <c r="AN61" s="30">
        <f>VLOOKUP(B:B,'EJECUCION 24 DE ABRIL DEL 2026'!C:AC,27,0)</f>
        <v>836600000</v>
      </c>
      <c r="AO61" s="32">
        <f t="shared" si="4"/>
        <v>0.2085115304</v>
      </c>
      <c r="AP61" s="28" t="str">
        <f>VLOOKUP(T:T,'TOTAL POR PROYECTOS'!B:I,8,0)</f>
        <v>Secretaría de Educación</v>
      </c>
      <c r="AQ61" s="8"/>
      <c r="AR61" s="8"/>
    </row>
    <row r="62" hidden="1">
      <c r="A62" s="27" t="str">
        <f t="shared" si="1"/>
        <v>220107620245400101711.2.1.0.00.12.3.2.02.02.0091.2.1.0.00</v>
      </c>
      <c r="B62" s="27" t="str">
        <f t="shared" si="2"/>
        <v>220107620245400101711.2.1.0.00.12.3.2.02.02.0091.2.1.0.0003020305|208</v>
      </c>
      <c r="C62" s="28" t="str">
        <f t="shared" si="3"/>
        <v>Secretaría de Educación</v>
      </c>
      <c r="D62" s="33" t="s">
        <v>48</v>
      </c>
      <c r="E62" s="33" t="s">
        <v>49</v>
      </c>
      <c r="F62" s="33" t="s">
        <v>462</v>
      </c>
      <c r="G62" s="33" t="s">
        <v>481</v>
      </c>
      <c r="H62" s="33" t="s">
        <v>482</v>
      </c>
      <c r="I62" s="33" t="s">
        <v>483</v>
      </c>
      <c r="J62" s="33" t="s">
        <v>54</v>
      </c>
      <c r="K62" s="33" t="s">
        <v>55</v>
      </c>
      <c r="L62" s="33" t="s">
        <v>56</v>
      </c>
      <c r="M62" s="33" t="s">
        <v>57</v>
      </c>
      <c r="N62" s="33" t="s">
        <v>58</v>
      </c>
      <c r="O62" s="33" t="s">
        <v>59</v>
      </c>
      <c r="P62" s="33" t="s">
        <v>484</v>
      </c>
      <c r="Q62" s="33" t="s">
        <v>485</v>
      </c>
      <c r="R62" s="33" t="s">
        <v>486</v>
      </c>
      <c r="S62" s="33" t="s">
        <v>483</v>
      </c>
      <c r="T62" s="33" t="s">
        <v>95</v>
      </c>
      <c r="U62" s="29" t="str">
        <f>VLOOKUP(T:T,'TOTAL POR PROYECTOS'!B:C,2,0)</f>
        <v>Mejoramiento de la permanencia de niños niñas y adolescentes en el sistema educativo de San José De Cúcuta</v>
      </c>
      <c r="V62" s="33" t="s">
        <v>106</v>
      </c>
      <c r="W62" s="33" t="s">
        <v>107</v>
      </c>
      <c r="X62" s="33" t="s">
        <v>66</v>
      </c>
      <c r="Y62" s="33" t="s">
        <v>67</v>
      </c>
      <c r="Z62" s="33" t="s">
        <v>108</v>
      </c>
      <c r="AA62" s="33" t="s">
        <v>109</v>
      </c>
      <c r="AB62" s="30">
        <f>VLOOKUP(B:B,'EJECUCION 24 DE ABRIL DEL 2026'!C:Q,15,0)</f>
        <v>28000000</v>
      </c>
      <c r="AC62" s="30">
        <f>VLOOKUP(B:B,'EJECUCION 24 DE ABRIL DEL 2026'!C:R,16,0)</f>
        <v>0</v>
      </c>
      <c r="AD62" s="30">
        <f>VLOOKUP(B:B,'EJECUCION 24 DE ABRIL DEL 2026'!C:S,17,0)</f>
        <v>0</v>
      </c>
      <c r="AE62" s="31">
        <f>VLOOKUP(B:B,'EJECUCION 24 DE ABRIL DEL 2026'!C:T,18,0)</f>
        <v>7500000</v>
      </c>
      <c r="AF62" s="31">
        <f>VLOOKUP(B:B,'EJECUCION 24 DE ABRIL DEL 2026'!C:U,19,0)</f>
        <v>0</v>
      </c>
      <c r="AG62" s="30">
        <f>VLOOKUP(B:B,'EJECUCION 24 DE ABRIL DEL 2026'!C:V,20,0)</f>
        <v>0</v>
      </c>
      <c r="AH62" s="30">
        <f>VLOOKUP(B:B,'EJECUCION 24 DE ABRIL DEL 2026'!C:W,21,0)</f>
        <v>0</v>
      </c>
      <c r="AI62" s="30">
        <f>VLOOKUP(B:B,'EJECUCION 24 DE ABRIL DEL 2026'!C:X,22,0)</f>
        <v>35500000</v>
      </c>
      <c r="AJ62" s="30">
        <f>VLOOKUP(B:B,'EJECUCION 24 DE ABRIL DEL 2026'!C:Y,23,0)</f>
        <v>26250000</v>
      </c>
      <c r="AK62" s="30">
        <f>VLOOKUP(B:B,'EJECUCION 24 DE ABRIL DEL 2026'!C:Z,24,0)</f>
        <v>26250000</v>
      </c>
      <c r="AL62" s="30">
        <f>VLOOKUP(B:B,'EJECUCION 24 DE ABRIL DEL 2026'!C:AA,25,0)</f>
        <v>11500000</v>
      </c>
      <c r="AM62" s="30">
        <f>VLOOKUP(B:B,'EJECUCION 24 DE ABRIL DEL 2026'!C:AB,26,0)</f>
        <v>7500000</v>
      </c>
      <c r="AN62" s="30">
        <f>VLOOKUP(B:B,'EJECUCION 24 DE ABRIL DEL 2026'!C:AC,27,0)</f>
        <v>9250000</v>
      </c>
      <c r="AO62" s="32">
        <f t="shared" si="4"/>
        <v>0.323943662</v>
      </c>
      <c r="AP62" s="28" t="str">
        <f>VLOOKUP(T:T,'TOTAL POR PROYECTOS'!B:I,8,0)</f>
        <v>Secretaría de Educación</v>
      </c>
      <c r="AQ62" s="8"/>
      <c r="AR62" s="8"/>
    </row>
    <row r="63" hidden="1">
      <c r="A63" s="27" t="str">
        <f t="shared" si="1"/>
        <v>220107120245400101711.2.4.1.042.3.2.02.02.0091.2.4.1.04</v>
      </c>
      <c r="B63" s="27" t="str">
        <f t="shared" si="2"/>
        <v>220107120245400101711.2.4.1.042.3.2.02.02.0091.2.4.1.0403020109|187</v>
      </c>
      <c r="C63" s="28" t="str">
        <f t="shared" si="3"/>
        <v>Secretaría de Educación</v>
      </c>
      <c r="D63" s="33" t="s">
        <v>48</v>
      </c>
      <c r="E63" s="33" t="s">
        <v>49</v>
      </c>
      <c r="F63" s="33" t="s">
        <v>50</v>
      </c>
      <c r="G63" s="33" t="s">
        <v>346</v>
      </c>
      <c r="H63" s="33" t="s">
        <v>347</v>
      </c>
      <c r="I63" s="33" t="s">
        <v>348</v>
      </c>
      <c r="J63" s="33" t="s">
        <v>54</v>
      </c>
      <c r="K63" s="33" t="s">
        <v>55</v>
      </c>
      <c r="L63" s="33" t="s">
        <v>56</v>
      </c>
      <c r="M63" s="33" t="s">
        <v>57</v>
      </c>
      <c r="N63" s="33" t="s">
        <v>58</v>
      </c>
      <c r="O63" s="33" t="s">
        <v>59</v>
      </c>
      <c r="P63" s="33" t="s">
        <v>349</v>
      </c>
      <c r="Q63" s="33" t="s">
        <v>346</v>
      </c>
      <c r="R63" s="33" t="s">
        <v>350</v>
      </c>
      <c r="S63" s="33" t="s">
        <v>348</v>
      </c>
      <c r="T63" s="33" t="s">
        <v>95</v>
      </c>
      <c r="U63" s="29" t="str">
        <f>VLOOKUP(T:T,'TOTAL POR PROYECTOS'!B:C,2,0)</f>
        <v>Mejoramiento de la permanencia de niños niñas y adolescentes en el sistema educativo de San José De Cúcuta</v>
      </c>
      <c r="V63" s="33" t="s">
        <v>487</v>
      </c>
      <c r="W63" s="33" t="s">
        <v>488</v>
      </c>
      <c r="X63" s="33" t="s">
        <v>66</v>
      </c>
      <c r="Y63" s="33" t="s">
        <v>67</v>
      </c>
      <c r="Z63" s="33" t="s">
        <v>487</v>
      </c>
      <c r="AA63" s="33" t="s">
        <v>489</v>
      </c>
      <c r="AB63" s="30">
        <f>VLOOKUP(B:B,'EJECUCION 24 DE ABRIL DEL 2026'!C:Q,15,0)</f>
        <v>10666937599</v>
      </c>
      <c r="AC63" s="30">
        <f>VLOOKUP(B:B,'EJECUCION 24 DE ABRIL DEL 2026'!C:R,16,0)</f>
        <v>0</v>
      </c>
      <c r="AD63" s="30">
        <f>VLOOKUP(B:B,'EJECUCION 24 DE ABRIL DEL 2026'!C:S,17,0)</f>
        <v>0</v>
      </c>
      <c r="AE63" s="31">
        <f>VLOOKUP(B:B,'EJECUCION 24 DE ABRIL DEL 2026'!C:T,18,0)</f>
        <v>0</v>
      </c>
      <c r="AF63" s="31">
        <f>VLOOKUP(B:B,'EJECUCION 24 DE ABRIL DEL 2026'!C:U,19,0)</f>
        <v>0</v>
      </c>
      <c r="AG63" s="30">
        <f>VLOOKUP(B:B,'EJECUCION 24 DE ABRIL DEL 2026'!C:V,20,0)</f>
        <v>0</v>
      </c>
      <c r="AH63" s="30">
        <f>VLOOKUP(B:B,'EJECUCION 24 DE ABRIL DEL 2026'!C:W,21,0)</f>
        <v>0</v>
      </c>
      <c r="AI63" s="30">
        <f>VLOOKUP(B:B,'EJECUCION 24 DE ABRIL DEL 2026'!C:X,22,0)</f>
        <v>10666937599</v>
      </c>
      <c r="AJ63" s="30">
        <f>VLOOKUP(B:B,'EJECUCION 24 DE ABRIL DEL 2026'!C:Y,23,0)</f>
        <v>0</v>
      </c>
      <c r="AK63" s="30">
        <f>VLOOKUP(B:B,'EJECUCION 24 DE ABRIL DEL 2026'!C:Z,24,0)</f>
        <v>0</v>
      </c>
      <c r="AL63" s="30">
        <f>VLOOKUP(B:B,'EJECUCION 24 DE ABRIL DEL 2026'!C:AA,25,0)</f>
        <v>0</v>
      </c>
      <c r="AM63" s="30">
        <f>VLOOKUP(B:B,'EJECUCION 24 DE ABRIL DEL 2026'!C:AB,26,0)</f>
        <v>0</v>
      </c>
      <c r="AN63" s="30">
        <f>VLOOKUP(B:B,'EJECUCION 24 DE ABRIL DEL 2026'!C:AC,27,0)</f>
        <v>10666937599</v>
      </c>
      <c r="AO63" s="32">
        <f t="shared" si="4"/>
        <v>0</v>
      </c>
      <c r="AP63" s="28" t="str">
        <f>VLOOKUP(T:T,'TOTAL POR PROYECTOS'!B:I,8,0)</f>
        <v>Secretaría de Educación</v>
      </c>
      <c r="AQ63" s="8"/>
      <c r="AR63" s="8"/>
    </row>
    <row r="64" hidden="1">
      <c r="A64" s="27" t="str">
        <f t="shared" si="1"/>
        <v>220107120245400101741.2.4.1.012.3.2.02.02.0071.2.4.1.01</v>
      </c>
      <c r="B64" s="27" t="str">
        <f t="shared" si="2"/>
        <v>220107120245400101741.2.4.1.012.3.2.02.02.0071.2.4.1.0103020109|187</v>
      </c>
      <c r="C64" s="28" t="str">
        <f t="shared" si="3"/>
        <v>Secretaría de Educación</v>
      </c>
      <c r="D64" s="33" t="s">
        <v>48</v>
      </c>
      <c r="E64" s="33" t="s">
        <v>49</v>
      </c>
      <c r="F64" s="33" t="s">
        <v>50</v>
      </c>
      <c r="G64" s="33" t="s">
        <v>346</v>
      </c>
      <c r="H64" s="33" t="s">
        <v>347</v>
      </c>
      <c r="I64" s="33" t="s">
        <v>348</v>
      </c>
      <c r="J64" s="33" t="s">
        <v>54</v>
      </c>
      <c r="K64" s="33" t="s">
        <v>55</v>
      </c>
      <c r="L64" s="33" t="s">
        <v>56</v>
      </c>
      <c r="M64" s="33" t="s">
        <v>57</v>
      </c>
      <c r="N64" s="33" t="s">
        <v>58</v>
      </c>
      <c r="O64" s="33" t="s">
        <v>59</v>
      </c>
      <c r="P64" s="33" t="s">
        <v>349</v>
      </c>
      <c r="Q64" s="33" t="s">
        <v>346</v>
      </c>
      <c r="R64" s="33" t="s">
        <v>350</v>
      </c>
      <c r="S64" s="33" t="s">
        <v>348</v>
      </c>
      <c r="T64" s="33" t="s">
        <v>490</v>
      </c>
      <c r="U64" s="29" t="str">
        <f>VLOOKUP(T:T,'TOTAL POR PROYECTOS'!B:C,2,0)</f>
        <v>Aportes al pago de arrendamientos de instituciones educativas en el municipio de San José De Cúcuta</v>
      </c>
      <c r="V64" s="33" t="s">
        <v>96</v>
      </c>
      <c r="W64" s="33" t="s">
        <v>97</v>
      </c>
      <c r="X64" s="33" t="s">
        <v>491</v>
      </c>
      <c r="Y64" s="33" t="s">
        <v>492</v>
      </c>
      <c r="Z64" s="33" t="s">
        <v>96</v>
      </c>
      <c r="AA64" s="33" t="s">
        <v>97</v>
      </c>
      <c r="AB64" s="30">
        <f>VLOOKUP(B:B,'EJECUCION 24 DE ABRIL DEL 2026'!C:Q,15,0)</f>
        <v>411367457.6</v>
      </c>
      <c r="AC64" s="30">
        <f>VLOOKUP(B:B,'EJECUCION 24 DE ABRIL DEL 2026'!C:R,16,0)</f>
        <v>0</v>
      </c>
      <c r="AD64" s="30">
        <f>VLOOKUP(B:B,'EJECUCION 24 DE ABRIL DEL 2026'!C:S,17,0)</f>
        <v>0</v>
      </c>
      <c r="AE64" s="31">
        <f>VLOOKUP(B:B,'EJECUCION 24 DE ABRIL DEL 2026'!C:T,18,0)</f>
        <v>0</v>
      </c>
      <c r="AF64" s="31">
        <f>VLOOKUP(B:B,'EJECUCION 24 DE ABRIL DEL 2026'!C:U,19,0)</f>
        <v>0</v>
      </c>
      <c r="AG64" s="30">
        <f>VLOOKUP(B:B,'EJECUCION 24 DE ABRIL DEL 2026'!C:V,20,0)</f>
        <v>0</v>
      </c>
      <c r="AH64" s="30">
        <f>VLOOKUP(B:B,'EJECUCION 24 DE ABRIL DEL 2026'!C:W,21,0)</f>
        <v>0</v>
      </c>
      <c r="AI64" s="30">
        <f>VLOOKUP(B:B,'EJECUCION 24 DE ABRIL DEL 2026'!C:X,22,0)</f>
        <v>411367457.6</v>
      </c>
      <c r="AJ64" s="30">
        <f>VLOOKUP(B:B,'EJECUCION 24 DE ABRIL DEL 2026'!C:Y,23,0)</f>
        <v>411367457</v>
      </c>
      <c r="AK64" s="30">
        <f>VLOOKUP(B:B,'EJECUCION 24 DE ABRIL DEL 2026'!C:Z,24,0)</f>
        <v>400148343</v>
      </c>
      <c r="AL64" s="30">
        <f>VLOOKUP(B:B,'EJECUCION 24 DE ABRIL DEL 2026'!C:AA,25,0)</f>
        <v>18756902.1</v>
      </c>
      <c r="AM64" s="30">
        <f>VLOOKUP(B:B,'EJECUCION 24 DE ABRIL DEL 2026'!C:AB,26,0)</f>
        <v>12150258.1</v>
      </c>
      <c r="AN64" s="30">
        <f>VLOOKUP(B:B,'EJECUCION 24 DE ABRIL DEL 2026'!C:AC,27,0)</f>
        <v>11219114.6</v>
      </c>
      <c r="AO64" s="32">
        <f t="shared" si="4"/>
        <v>0.04559646553</v>
      </c>
      <c r="AP64" s="28" t="str">
        <f>VLOOKUP(T:T,'TOTAL POR PROYECTOS'!B:I,8,0)</f>
        <v>Secretaría de Educación</v>
      </c>
      <c r="AQ64" s="8"/>
      <c r="AR64" s="8"/>
    </row>
    <row r="65" hidden="1">
      <c r="A65" s="27" t="str">
        <f t="shared" si="1"/>
        <v>220107120245400101931.2.4.1.012.3.1.01.01.001.01.011.2.4.1.01</v>
      </c>
      <c r="B65" s="27" t="str">
        <f t="shared" si="2"/>
        <v>220107120245400101931.2.4.1.012.3.1.01.01.001.01.011.2.4.1.0103020109|187</v>
      </c>
      <c r="C65" s="28" t="str">
        <f t="shared" si="3"/>
        <v>Secretaría de Educación</v>
      </c>
      <c r="D65" s="33" t="s">
        <v>48</v>
      </c>
      <c r="E65" s="33" t="s">
        <v>49</v>
      </c>
      <c r="F65" s="33" t="s">
        <v>50</v>
      </c>
      <c r="G65" s="33" t="s">
        <v>346</v>
      </c>
      <c r="H65" s="33" t="s">
        <v>347</v>
      </c>
      <c r="I65" s="33" t="s">
        <v>348</v>
      </c>
      <c r="J65" s="33" t="s">
        <v>54</v>
      </c>
      <c r="K65" s="33" t="s">
        <v>55</v>
      </c>
      <c r="L65" s="33" t="s">
        <v>56</v>
      </c>
      <c r="M65" s="33" t="s">
        <v>57</v>
      </c>
      <c r="N65" s="33" t="s">
        <v>58</v>
      </c>
      <c r="O65" s="33" t="s">
        <v>59</v>
      </c>
      <c r="P65" s="33" t="s">
        <v>349</v>
      </c>
      <c r="Q65" s="33" t="s">
        <v>346</v>
      </c>
      <c r="R65" s="33" t="s">
        <v>350</v>
      </c>
      <c r="S65" s="33" t="s">
        <v>348</v>
      </c>
      <c r="T65" s="33" t="s">
        <v>493</v>
      </c>
      <c r="U65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65" s="33" t="s">
        <v>96</v>
      </c>
      <c r="W65" s="33" t="s">
        <v>97</v>
      </c>
      <c r="X65" s="33" t="s">
        <v>494</v>
      </c>
      <c r="Y65" s="33" t="s">
        <v>495</v>
      </c>
      <c r="Z65" s="33" t="s">
        <v>96</v>
      </c>
      <c r="AA65" s="33" t="s">
        <v>97</v>
      </c>
      <c r="AB65" s="30">
        <f>VLOOKUP(B:B,'EJECUCION 24 DE ABRIL DEL 2026'!C:Q,15,0)</f>
        <v>338742732006</v>
      </c>
      <c r="AC65" s="30">
        <f>VLOOKUP(B:B,'EJECUCION 24 DE ABRIL DEL 2026'!C:R,16,0)</f>
        <v>0</v>
      </c>
      <c r="AD65" s="30">
        <f>VLOOKUP(B:B,'EJECUCION 24 DE ABRIL DEL 2026'!C:S,17,0)</f>
        <v>0</v>
      </c>
      <c r="AE65" s="31">
        <f>VLOOKUP(B:B,'EJECUCION 24 DE ABRIL DEL 2026'!C:T,18,0)</f>
        <v>0</v>
      </c>
      <c r="AF65" s="31">
        <f>VLOOKUP(B:B,'EJECUCION 24 DE ABRIL DEL 2026'!C:U,19,0)</f>
        <v>3565000000</v>
      </c>
      <c r="AG65" s="30">
        <f>VLOOKUP(B:B,'EJECUCION 24 DE ABRIL DEL 2026'!C:V,20,0)</f>
        <v>0</v>
      </c>
      <c r="AH65" s="30">
        <f>VLOOKUP(B:B,'EJECUCION 24 DE ABRIL DEL 2026'!C:W,21,0)</f>
        <v>0</v>
      </c>
      <c r="AI65" s="30">
        <f>VLOOKUP(B:B,'EJECUCION 24 DE ABRIL DEL 2026'!C:X,22,0)</f>
        <v>335177732006</v>
      </c>
      <c r="AJ65" s="30">
        <f>VLOOKUP(B:B,'EJECUCION 24 DE ABRIL DEL 2026'!C:Y,23,0)</f>
        <v>71585856913</v>
      </c>
      <c r="AK65" s="30">
        <f>VLOOKUP(B:B,'EJECUCION 24 DE ABRIL DEL 2026'!C:Z,24,0)</f>
        <v>71585856913</v>
      </c>
      <c r="AL65" s="30">
        <f>VLOOKUP(B:B,'EJECUCION 24 DE ABRIL DEL 2026'!C:AA,25,0)</f>
        <v>71585856913</v>
      </c>
      <c r="AM65" s="30">
        <f>VLOOKUP(B:B,'EJECUCION 24 DE ABRIL DEL 2026'!C:AB,26,0)</f>
        <v>71585725481</v>
      </c>
      <c r="AN65" s="30">
        <f>VLOOKUP(B:B,'EJECUCION 24 DE ABRIL DEL 2026'!C:AC,27,0)</f>
        <v>263591875093</v>
      </c>
      <c r="AO65" s="32">
        <f t="shared" si="4"/>
        <v>0.2135758139</v>
      </c>
      <c r="AP65" s="28" t="str">
        <f>VLOOKUP(T:T,'TOTAL POR PROYECTOS'!B:I,8,0)</f>
        <v>Secretaría de Educación</v>
      </c>
      <c r="AQ65" s="8"/>
      <c r="AR65" s="8"/>
    </row>
    <row r="66" hidden="1">
      <c r="A66" s="27" t="str">
        <f t="shared" si="1"/>
        <v>220107120245400101931.2.4.1.012.3.1.01.01.001.01.021.2.4.1.01</v>
      </c>
      <c r="B66" s="27" t="str">
        <f t="shared" si="2"/>
        <v>220107120245400101931.2.4.1.012.3.1.01.01.001.01.021.2.4.1.0103020109|187</v>
      </c>
      <c r="C66" s="28" t="str">
        <f t="shared" si="3"/>
        <v>Secretaría de Educación</v>
      </c>
      <c r="D66" s="33" t="s">
        <v>48</v>
      </c>
      <c r="E66" s="33" t="s">
        <v>49</v>
      </c>
      <c r="F66" s="33" t="s">
        <v>50</v>
      </c>
      <c r="G66" s="33" t="s">
        <v>346</v>
      </c>
      <c r="H66" s="33" t="s">
        <v>347</v>
      </c>
      <c r="I66" s="33" t="s">
        <v>348</v>
      </c>
      <c r="J66" s="33" t="s">
        <v>54</v>
      </c>
      <c r="K66" s="33" t="s">
        <v>55</v>
      </c>
      <c r="L66" s="33" t="s">
        <v>56</v>
      </c>
      <c r="M66" s="33" t="s">
        <v>57</v>
      </c>
      <c r="N66" s="33" t="s">
        <v>58</v>
      </c>
      <c r="O66" s="33" t="s">
        <v>59</v>
      </c>
      <c r="P66" s="33" t="s">
        <v>349</v>
      </c>
      <c r="Q66" s="33" t="s">
        <v>346</v>
      </c>
      <c r="R66" s="33" t="s">
        <v>350</v>
      </c>
      <c r="S66" s="33" t="s">
        <v>348</v>
      </c>
      <c r="T66" s="33" t="s">
        <v>493</v>
      </c>
      <c r="U66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66" s="33" t="s">
        <v>96</v>
      </c>
      <c r="W66" s="33" t="s">
        <v>97</v>
      </c>
      <c r="X66" s="33" t="s">
        <v>496</v>
      </c>
      <c r="Y66" s="33" t="s">
        <v>497</v>
      </c>
      <c r="Z66" s="33" t="s">
        <v>96</v>
      </c>
      <c r="AA66" s="33" t="s">
        <v>97</v>
      </c>
      <c r="AB66" s="30">
        <f>VLOOKUP(B:B,'EJECUCION 24 DE ABRIL DEL 2026'!C:Q,15,0)</f>
        <v>27500000000</v>
      </c>
      <c r="AC66" s="30">
        <f>VLOOKUP(B:B,'EJECUCION 24 DE ABRIL DEL 2026'!C:R,16,0)</f>
        <v>0</v>
      </c>
      <c r="AD66" s="30">
        <f>VLOOKUP(B:B,'EJECUCION 24 DE ABRIL DEL 2026'!C:S,17,0)</f>
        <v>0</v>
      </c>
      <c r="AE66" s="31">
        <f>VLOOKUP(B:B,'EJECUCION 24 DE ABRIL DEL 2026'!C:T,18,0)</f>
        <v>0</v>
      </c>
      <c r="AF66" s="31">
        <f>VLOOKUP(B:B,'EJECUCION 24 DE ABRIL DEL 2026'!C:U,19,0)</f>
        <v>0</v>
      </c>
      <c r="AG66" s="30">
        <f>VLOOKUP(B:B,'EJECUCION 24 DE ABRIL DEL 2026'!C:V,20,0)</f>
        <v>0</v>
      </c>
      <c r="AH66" s="30">
        <f>VLOOKUP(B:B,'EJECUCION 24 DE ABRIL DEL 2026'!C:W,21,0)</f>
        <v>0</v>
      </c>
      <c r="AI66" s="30">
        <f>VLOOKUP(B:B,'EJECUCION 24 DE ABRIL DEL 2026'!C:X,22,0)</f>
        <v>27500000000</v>
      </c>
      <c r="AJ66" s="30">
        <f>VLOOKUP(B:B,'EJECUCION 24 DE ABRIL DEL 2026'!C:Y,23,0)</f>
        <v>6052776478</v>
      </c>
      <c r="AK66" s="30">
        <f>VLOOKUP(B:B,'EJECUCION 24 DE ABRIL DEL 2026'!C:Z,24,0)</f>
        <v>6052776478</v>
      </c>
      <c r="AL66" s="30">
        <f>VLOOKUP(B:B,'EJECUCION 24 DE ABRIL DEL 2026'!C:AA,25,0)</f>
        <v>6052776478</v>
      </c>
      <c r="AM66" s="30">
        <f>VLOOKUP(B:B,'EJECUCION 24 DE ABRIL DEL 2026'!C:AB,26,0)</f>
        <v>6052760211</v>
      </c>
      <c r="AN66" s="30">
        <f>VLOOKUP(B:B,'EJECUCION 24 DE ABRIL DEL 2026'!C:AC,27,0)</f>
        <v>21447223522</v>
      </c>
      <c r="AO66" s="32">
        <f t="shared" si="4"/>
        <v>0.2201009628</v>
      </c>
      <c r="AP66" s="28" t="str">
        <f>VLOOKUP(T:T,'TOTAL POR PROYECTOS'!B:I,8,0)</f>
        <v>Secretaría de Educación</v>
      </c>
      <c r="AQ66" s="8"/>
      <c r="AR66" s="8"/>
    </row>
    <row r="67" hidden="1">
      <c r="A67" s="27" t="str">
        <f t="shared" si="1"/>
        <v>220107120245400101931.2.4.1.012.3.1.01.01.001.01.031.2.4.1.01</v>
      </c>
      <c r="B67" s="27" t="str">
        <f t="shared" si="2"/>
        <v>220107120245400101931.2.4.1.012.3.1.01.01.001.01.031.2.4.1.0103020109|187</v>
      </c>
      <c r="C67" s="28" t="str">
        <f t="shared" si="3"/>
        <v>Secretaría de Educación</v>
      </c>
      <c r="D67" s="33" t="s">
        <v>48</v>
      </c>
      <c r="E67" s="33" t="s">
        <v>49</v>
      </c>
      <c r="F67" s="33" t="s">
        <v>50</v>
      </c>
      <c r="G67" s="33" t="s">
        <v>346</v>
      </c>
      <c r="H67" s="33" t="s">
        <v>347</v>
      </c>
      <c r="I67" s="33" t="s">
        <v>348</v>
      </c>
      <c r="J67" s="33" t="s">
        <v>54</v>
      </c>
      <c r="K67" s="33" t="s">
        <v>55</v>
      </c>
      <c r="L67" s="33" t="s">
        <v>56</v>
      </c>
      <c r="M67" s="33" t="s">
        <v>57</v>
      </c>
      <c r="N67" s="33" t="s">
        <v>58</v>
      </c>
      <c r="O67" s="33" t="s">
        <v>59</v>
      </c>
      <c r="P67" s="33" t="s">
        <v>349</v>
      </c>
      <c r="Q67" s="33" t="s">
        <v>346</v>
      </c>
      <c r="R67" s="33" t="s">
        <v>350</v>
      </c>
      <c r="S67" s="33" t="s">
        <v>348</v>
      </c>
      <c r="T67" s="33" t="s">
        <v>493</v>
      </c>
      <c r="U67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67" s="33" t="s">
        <v>96</v>
      </c>
      <c r="W67" s="33" t="s">
        <v>97</v>
      </c>
      <c r="X67" s="33" t="s">
        <v>498</v>
      </c>
      <c r="Y67" s="33" t="s">
        <v>499</v>
      </c>
      <c r="Z67" s="33" t="s">
        <v>96</v>
      </c>
      <c r="AA67" s="33" t="s">
        <v>97</v>
      </c>
      <c r="AB67" s="30">
        <f>VLOOKUP(B:B,'EJECUCION 24 DE ABRIL DEL 2026'!C:Q,15,0)</f>
        <v>28050000000</v>
      </c>
      <c r="AC67" s="30">
        <f>VLOOKUP(B:B,'EJECUCION 24 DE ABRIL DEL 2026'!C:R,16,0)</f>
        <v>0</v>
      </c>
      <c r="AD67" s="30">
        <f>VLOOKUP(B:B,'EJECUCION 24 DE ABRIL DEL 2026'!C:S,17,0)</f>
        <v>0</v>
      </c>
      <c r="AE67" s="31">
        <f>VLOOKUP(B:B,'EJECUCION 24 DE ABRIL DEL 2026'!C:T,18,0)</f>
        <v>0</v>
      </c>
      <c r="AF67" s="31">
        <f>VLOOKUP(B:B,'EJECUCION 24 DE ABRIL DEL 2026'!C:U,19,0)</f>
        <v>0</v>
      </c>
      <c r="AG67" s="30">
        <f>VLOOKUP(B:B,'EJECUCION 24 DE ABRIL DEL 2026'!C:V,20,0)</f>
        <v>0</v>
      </c>
      <c r="AH67" s="30">
        <f>VLOOKUP(B:B,'EJECUCION 24 DE ABRIL DEL 2026'!C:W,21,0)</f>
        <v>0</v>
      </c>
      <c r="AI67" s="30">
        <f>VLOOKUP(B:B,'EJECUCION 24 DE ABRIL DEL 2026'!C:X,22,0)</f>
        <v>28050000000</v>
      </c>
      <c r="AJ67" s="30">
        <f>VLOOKUP(B:B,'EJECUCION 24 DE ABRIL DEL 2026'!C:Y,23,0)</f>
        <v>7016791791</v>
      </c>
      <c r="AK67" s="30">
        <f>VLOOKUP(B:B,'EJECUCION 24 DE ABRIL DEL 2026'!C:Z,24,0)</f>
        <v>7016791791</v>
      </c>
      <c r="AL67" s="30">
        <f>VLOOKUP(B:B,'EJECUCION 24 DE ABRIL DEL 2026'!C:AA,25,0)</f>
        <v>7016791791</v>
      </c>
      <c r="AM67" s="30">
        <f>VLOOKUP(B:B,'EJECUCION 24 DE ABRIL DEL 2026'!C:AB,26,0)</f>
        <v>6991655420</v>
      </c>
      <c r="AN67" s="30">
        <f>VLOOKUP(B:B,'EJECUCION 24 DE ABRIL DEL 2026'!C:AC,27,0)</f>
        <v>21033208209</v>
      </c>
      <c r="AO67" s="32">
        <f t="shared" si="4"/>
        <v>0.250153005</v>
      </c>
      <c r="AP67" s="28" t="str">
        <f>VLOOKUP(T:T,'TOTAL POR PROYECTOS'!B:I,8,0)</f>
        <v>Secretaría de Educación</v>
      </c>
      <c r="AQ67" s="8"/>
      <c r="AR67" s="8"/>
    </row>
    <row r="68" hidden="1">
      <c r="A68" s="27" t="str">
        <f t="shared" si="1"/>
        <v>220107120245400101931.2.4.1.012.3.1.01.01.001.01.041.2.4.1.01</v>
      </c>
      <c r="B68" s="27" t="str">
        <f t="shared" si="2"/>
        <v>220107120245400101931.2.4.1.012.3.1.01.01.001.01.041.2.4.1.0103020109|187</v>
      </c>
      <c r="C68" s="28" t="str">
        <f t="shared" si="3"/>
        <v>Secretaría de Educación</v>
      </c>
      <c r="D68" s="33" t="s">
        <v>48</v>
      </c>
      <c r="E68" s="33" t="s">
        <v>49</v>
      </c>
      <c r="F68" s="33" t="s">
        <v>50</v>
      </c>
      <c r="G68" s="33" t="s">
        <v>346</v>
      </c>
      <c r="H68" s="33" t="s">
        <v>347</v>
      </c>
      <c r="I68" s="33" t="s">
        <v>348</v>
      </c>
      <c r="J68" s="33" t="s">
        <v>54</v>
      </c>
      <c r="K68" s="33" t="s">
        <v>55</v>
      </c>
      <c r="L68" s="33" t="s">
        <v>56</v>
      </c>
      <c r="M68" s="33" t="s">
        <v>57</v>
      </c>
      <c r="N68" s="33" t="s">
        <v>58</v>
      </c>
      <c r="O68" s="33" t="s">
        <v>59</v>
      </c>
      <c r="P68" s="33" t="s">
        <v>349</v>
      </c>
      <c r="Q68" s="33" t="s">
        <v>346</v>
      </c>
      <c r="R68" s="33" t="s">
        <v>350</v>
      </c>
      <c r="S68" s="33" t="s">
        <v>348</v>
      </c>
      <c r="T68" s="33" t="s">
        <v>493</v>
      </c>
      <c r="U68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68" s="33" t="s">
        <v>96</v>
      </c>
      <c r="W68" s="33" t="s">
        <v>97</v>
      </c>
      <c r="X68" s="33" t="s">
        <v>500</v>
      </c>
      <c r="Y68" s="33" t="s">
        <v>501</v>
      </c>
      <c r="Z68" s="33" t="s">
        <v>96</v>
      </c>
      <c r="AA68" s="33" t="s">
        <v>97</v>
      </c>
      <c r="AB68" s="30">
        <f>VLOOKUP(B:B,'EJECUCION 24 DE ABRIL DEL 2026'!C:Q,15,0)</f>
        <v>2750000000</v>
      </c>
      <c r="AC68" s="30">
        <f>VLOOKUP(B:B,'EJECUCION 24 DE ABRIL DEL 2026'!C:R,16,0)</f>
        <v>0</v>
      </c>
      <c r="AD68" s="30">
        <f>VLOOKUP(B:B,'EJECUCION 24 DE ABRIL DEL 2026'!C:S,17,0)</f>
        <v>0</v>
      </c>
      <c r="AE68" s="31">
        <f>VLOOKUP(B:B,'EJECUCION 24 DE ABRIL DEL 2026'!C:T,18,0)</f>
        <v>0</v>
      </c>
      <c r="AF68" s="31">
        <f>VLOOKUP(B:B,'EJECUCION 24 DE ABRIL DEL 2026'!C:U,19,0)</f>
        <v>0</v>
      </c>
      <c r="AG68" s="30">
        <f>VLOOKUP(B:B,'EJECUCION 24 DE ABRIL DEL 2026'!C:V,20,0)</f>
        <v>0</v>
      </c>
      <c r="AH68" s="30">
        <f>VLOOKUP(B:B,'EJECUCION 24 DE ABRIL DEL 2026'!C:W,21,0)</f>
        <v>0</v>
      </c>
      <c r="AI68" s="30">
        <f>VLOOKUP(B:B,'EJECUCION 24 DE ABRIL DEL 2026'!C:X,22,0)</f>
        <v>2750000000</v>
      </c>
      <c r="AJ68" s="30">
        <f>VLOOKUP(B:B,'EJECUCION 24 DE ABRIL DEL 2026'!C:Y,23,0)</f>
        <v>598665680</v>
      </c>
      <c r="AK68" s="30">
        <f>VLOOKUP(B:B,'EJECUCION 24 DE ABRIL DEL 2026'!C:Z,24,0)</f>
        <v>598665680</v>
      </c>
      <c r="AL68" s="30">
        <f>VLOOKUP(B:B,'EJECUCION 24 DE ABRIL DEL 2026'!C:AA,25,0)</f>
        <v>598665680</v>
      </c>
      <c r="AM68" s="30">
        <f>VLOOKUP(B:B,'EJECUCION 24 DE ABRIL DEL 2026'!C:AB,26,0)</f>
        <v>598665680</v>
      </c>
      <c r="AN68" s="30">
        <f>VLOOKUP(B:B,'EJECUCION 24 DE ABRIL DEL 2026'!C:AC,27,0)</f>
        <v>2151334320</v>
      </c>
      <c r="AO68" s="32">
        <f t="shared" si="4"/>
        <v>0.2176966109</v>
      </c>
      <c r="AP68" s="28" t="str">
        <f>VLOOKUP(T:T,'TOTAL POR PROYECTOS'!B:I,8,0)</f>
        <v>Secretaría de Educación</v>
      </c>
      <c r="AQ68" s="8"/>
      <c r="AR68" s="8"/>
    </row>
    <row r="69" hidden="1">
      <c r="A69" s="27" t="str">
        <f t="shared" si="1"/>
        <v>220107120245400101931.2.4.1.012.3.1.01.01.001.01.051.2.4.1.01</v>
      </c>
      <c r="B69" s="27" t="str">
        <f t="shared" si="2"/>
        <v>220107120245400101931.2.4.1.012.3.1.01.01.001.01.051.2.4.1.0103020109|187</v>
      </c>
      <c r="C69" s="28" t="str">
        <f t="shared" si="3"/>
        <v>Secretaría de Educación</v>
      </c>
      <c r="D69" s="33" t="s">
        <v>48</v>
      </c>
      <c r="E69" s="33" t="s">
        <v>49</v>
      </c>
      <c r="F69" s="33" t="s">
        <v>50</v>
      </c>
      <c r="G69" s="33" t="s">
        <v>346</v>
      </c>
      <c r="H69" s="33" t="s">
        <v>347</v>
      </c>
      <c r="I69" s="33" t="s">
        <v>348</v>
      </c>
      <c r="J69" s="33" t="s">
        <v>54</v>
      </c>
      <c r="K69" s="33" t="s">
        <v>55</v>
      </c>
      <c r="L69" s="33" t="s">
        <v>56</v>
      </c>
      <c r="M69" s="33" t="s">
        <v>57</v>
      </c>
      <c r="N69" s="33" t="s">
        <v>58</v>
      </c>
      <c r="O69" s="33" t="s">
        <v>59</v>
      </c>
      <c r="P69" s="33" t="s">
        <v>349</v>
      </c>
      <c r="Q69" s="33" t="s">
        <v>346</v>
      </c>
      <c r="R69" s="33" t="s">
        <v>350</v>
      </c>
      <c r="S69" s="33" t="s">
        <v>348</v>
      </c>
      <c r="T69" s="33" t="s">
        <v>493</v>
      </c>
      <c r="U69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69" s="33" t="s">
        <v>96</v>
      </c>
      <c r="W69" s="33" t="s">
        <v>97</v>
      </c>
      <c r="X69" s="33" t="s">
        <v>502</v>
      </c>
      <c r="Y69" s="33" t="s">
        <v>503</v>
      </c>
      <c r="Z69" s="33" t="s">
        <v>96</v>
      </c>
      <c r="AA69" s="33" t="s">
        <v>97</v>
      </c>
      <c r="AB69" s="30">
        <f>VLOOKUP(B:B,'EJECUCION 24 DE ABRIL DEL 2026'!C:Q,15,0)</f>
        <v>27500000000</v>
      </c>
      <c r="AC69" s="30">
        <f>VLOOKUP(B:B,'EJECUCION 24 DE ABRIL DEL 2026'!C:R,16,0)</f>
        <v>0</v>
      </c>
      <c r="AD69" s="30">
        <f>VLOOKUP(B:B,'EJECUCION 24 DE ABRIL DEL 2026'!C:S,17,0)</f>
        <v>0</v>
      </c>
      <c r="AE69" s="31">
        <f>VLOOKUP(B:B,'EJECUCION 24 DE ABRIL DEL 2026'!C:T,18,0)</f>
        <v>0</v>
      </c>
      <c r="AF69" s="31">
        <f>VLOOKUP(B:B,'EJECUCION 24 DE ABRIL DEL 2026'!C:U,19,0)</f>
        <v>0</v>
      </c>
      <c r="AG69" s="30">
        <f>VLOOKUP(B:B,'EJECUCION 24 DE ABRIL DEL 2026'!C:V,20,0)</f>
        <v>0</v>
      </c>
      <c r="AH69" s="30">
        <f>VLOOKUP(B:B,'EJECUCION 24 DE ABRIL DEL 2026'!C:W,21,0)</f>
        <v>0</v>
      </c>
      <c r="AI69" s="30">
        <f>VLOOKUP(B:B,'EJECUCION 24 DE ABRIL DEL 2026'!C:X,22,0)</f>
        <v>27500000000</v>
      </c>
      <c r="AJ69" s="30">
        <f>VLOOKUP(B:B,'EJECUCION 24 DE ABRIL DEL 2026'!C:Y,23,0)</f>
        <v>5009661051</v>
      </c>
      <c r="AK69" s="30">
        <f>VLOOKUP(B:B,'EJECUCION 24 DE ABRIL DEL 2026'!C:Z,24,0)</f>
        <v>5009661051</v>
      </c>
      <c r="AL69" s="30">
        <f>VLOOKUP(B:B,'EJECUCION 24 DE ABRIL DEL 2026'!C:AA,25,0)</f>
        <v>5009661051</v>
      </c>
      <c r="AM69" s="30">
        <f>VLOOKUP(B:B,'EJECUCION 24 DE ABRIL DEL 2026'!C:AB,26,0)</f>
        <v>4948162466</v>
      </c>
      <c r="AN69" s="30">
        <f>VLOOKUP(B:B,'EJECUCION 24 DE ABRIL DEL 2026'!C:AC,27,0)</f>
        <v>22490338949</v>
      </c>
      <c r="AO69" s="32">
        <f t="shared" si="4"/>
        <v>0.1821694928</v>
      </c>
      <c r="AP69" s="28" t="str">
        <f>VLOOKUP(T:T,'TOTAL POR PROYECTOS'!B:I,8,0)</f>
        <v>Secretaría de Educación</v>
      </c>
      <c r="AQ69" s="8"/>
      <c r="AR69" s="8"/>
    </row>
    <row r="70" hidden="1">
      <c r="A70" s="27" t="str">
        <f t="shared" si="1"/>
        <v>220107120245400101931.2.4.1.012.3.1.01.02.001.011.2.4.1.01</v>
      </c>
      <c r="B70" s="27" t="str">
        <f t="shared" si="2"/>
        <v>220107120245400101931.2.4.1.012.3.1.01.02.001.011.2.4.1.0103020109|187</v>
      </c>
      <c r="C70" s="28" t="str">
        <f t="shared" si="3"/>
        <v>Secretaría de Educación</v>
      </c>
      <c r="D70" s="33" t="s">
        <v>48</v>
      </c>
      <c r="E70" s="33" t="s">
        <v>49</v>
      </c>
      <c r="F70" s="33" t="s">
        <v>50</v>
      </c>
      <c r="G70" s="33" t="s">
        <v>346</v>
      </c>
      <c r="H70" s="33" t="s">
        <v>347</v>
      </c>
      <c r="I70" s="33" t="s">
        <v>348</v>
      </c>
      <c r="J70" s="33" t="s">
        <v>54</v>
      </c>
      <c r="K70" s="33" t="s">
        <v>55</v>
      </c>
      <c r="L70" s="33" t="s">
        <v>56</v>
      </c>
      <c r="M70" s="33" t="s">
        <v>57</v>
      </c>
      <c r="N70" s="33" t="s">
        <v>58</v>
      </c>
      <c r="O70" s="33" t="s">
        <v>59</v>
      </c>
      <c r="P70" s="33" t="s">
        <v>349</v>
      </c>
      <c r="Q70" s="33" t="s">
        <v>346</v>
      </c>
      <c r="R70" s="33" t="s">
        <v>350</v>
      </c>
      <c r="S70" s="33" t="s">
        <v>348</v>
      </c>
      <c r="T70" s="33" t="s">
        <v>493</v>
      </c>
      <c r="U70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0" s="33" t="s">
        <v>96</v>
      </c>
      <c r="W70" s="33" t="s">
        <v>97</v>
      </c>
      <c r="X70" s="33" t="s">
        <v>504</v>
      </c>
      <c r="Y70" s="33" t="s">
        <v>505</v>
      </c>
      <c r="Z70" s="33" t="s">
        <v>96</v>
      </c>
      <c r="AA70" s="33" t="s">
        <v>97</v>
      </c>
      <c r="AB70" s="30">
        <f>VLOOKUP(B:B,'EJECUCION 24 DE ABRIL DEL 2026'!C:Q,15,0)</f>
        <v>11415000000</v>
      </c>
      <c r="AC70" s="30">
        <f>VLOOKUP(B:B,'EJECUCION 24 DE ABRIL DEL 2026'!C:R,16,0)</f>
        <v>0</v>
      </c>
      <c r="AD70" s="30">
        <f>VLOOKUP(B:B,'EJECUCION 24 DE ABRIL DEL 2026'!C:S,17,0)</f>
        <v>0</v>
      </c>
      <c r="AE70" s="31">
        <f>VLOOKUP(B:B,'EJECUCION 24 DE ABRIL DEL 2026'!C:T,18,0)</f>
        <v>0</v>
      </c>
      <c r="AF70" s="31">
        <f>VLOOKUP(B:B,'EJECUCION 24 DE ABRIL DEL 2026'!C:U,19,0)</f>
        <v>0</v>
      </c>
      <c r="AG70" s="30">
        <f>VLOOKUP(B:B,'EJECUCION 24 DE ABRIL DEL 2026'!C:V,20,0)</f>
        <v>0</v>
      </c>
      <c r="AH70" s="30">
        <f>VLOOKUP(B:B,'EJECUCION 24 DE ABRIL DEL 2026'!C:W,21,0)</f>
        <v>0</v>
      </c>
      <c r="AI70" s="30">
        <f>VLOOKUP(B:B,'EJECUCION 24 DE ABRIL DEL 2026'!C:X,22,0)</f>
        <v>11415000000</v>
      </c>
      <c r="AJ70" s="30">
        <f>VLOOKUP(B:B,'EJECUCION 24 DE ABRIL DEL 2026'!C:Y,23,0)</f>
        <v>4411010475</v>
      </c>
      <c r="AK70" s="30">
        <f>VLOOKUP(B:B,'EJECUCION 24 DE ABRIL DEL 2026'!C:Z,24,0)</f>
        <v>4411010475</v>
      </c>
      <c r="AL70" s="30">
        <f>VLOOKUP(B:B,'EJECUCION 24 DE ABRIL DEL 2026'!C:AA,25,0)</f>
        <v>4411010475</v>
      </c>
      <c r="AM70" s="30">
        <f>VLOOKUP(B:B,'EJECUCION 24 DE ABRIL DEL 2026'!C:AB,26,0)</f>
        <v>4411010475</v>
      </c>
      <c r="AN70" s="30">
        <f>VLOOKUP(B:B,'EJECUCION 24 DE ABRIL DEL 2026'!C:AC,27,0)</f>
        <v>7003989525</v>
      </c>
      <c r="AO70" s="32">
        <f t="shared" si="4"/>
        <v>0.386422293</v>
      </c>
      <c r="AP70" s="28" t="str">
        <f>VLOOKUP(T:T,'TOTAL POR PROYECTOS'!B:I,8,0)</f>
        <v>Secretaría de Educación</v>
      </c>
      <c r="AQ70" s="8"/>
      <c r="AR70" s="8"/>
    </row>
    <row r="71" hidden="1">
      <c r="A71" s="27" t="str">
        <f t="shared" si="1"/>
        <v>220107120245400101931.2.4.1.012.3.1.01.02.001.021.2.4.1.01</v>
      </c>
      <c r="B71" s="27" t="str">
        <f t="shared" si="2"/>
        <v>220107120245400101931.2.4.1.012.3.1.01.02.001.021.2.4.1.0103020109|187</v>
      </c>
      <c r="C71" s="28" t="str">
        <f t="shared" si="3"/>
        <v>Secretaría de Educación</v>
      </c>
      <c r="D71" s="33" t="s">
        <v>48</v>
      </c>
      <c r="E71" s="33" t="s">
        <v>49</v>
      </c>
      <c r="F71" s="33" t="s">
        <v>50</v>
      </c>
      <c r="G71" s="33" t="s">
        <v>346</v>
      </c>
      <c r="H71" s="33" t="s">
        <v>347</v>
      </c>
      <c r="I71" s="33" t="s">
        <v>348</v>
      </c>
      <c r="J71" s="33" t="s">
        <v>54</v>
      </c>
      <c r="K71" s="33" t="s">
        <v>55</v>
      </c>
      <c r="L71" s="33" t="s">
        <v>56</v>
      </c>
      <c r="M71" s="33" t="s">
        <v>57</v>
      </c>
      <c r="N71" s="33" t="s">
        <v>58</v>
      </c>
      <c r="O71" s="33" t="s">
        <v>59</v>
      </c>
      <c r="P71" s="33" t="s">
        <v>349</v>
      </c>
      <c r="Q71" s="33" t="s">
        <v>346</v>
      </c>
      <c r="R71" s="33" t="s">
        <v>350</v>
      </c>
      <c r="S71" s="33" t="s">
        <v>348</v>
      </c>
      <c r="T71" s="33" t="s">
        <v>493</v>
      </c>
      <c r="U71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1" s="33" t="s">
        <v>96</v>
      </c>
      <c r="W71" s="33" t="s">
        <v>97</v>
      </c>
      <c r="X71" s="33" t="s">
        <v>506</v>
      </c>
      <c r="Y71" s="33" t="s">
        <v>507</v>
      </c>
      <c r="Z71" s="33" t="s">
        <v>96</v>
      </c>
      <c r="AA71" s="33" t="s">
        <v>97</v>
      </c>
      <c r="AB71" s="30">
        <f>VLOOKUP(B:B,'EJECUCION 24 DE ABRIL DEL 2026'!C:Q,15,0)</f>
        <v>2640000000</v>
      </c>
      <c r="AC71" s="30">
        <f>VLOOKUP(B:B,'EJECUCION 24 DE ABRIL DEL 2026'!C:R,16,0)</f>
        <v>0</v>
      </c>
      <c r="AD71" s="30">
        <f>VLOOKUP(B:B,'EJECUCION 24 DE ABRIL DEL 2026'!C:S,17,0)</f>
        <v>0</v>
      </c>
      <c r="AE71" s="31">
        <f>VLOOKUP(B:B,'EJECUCION 24 DE ABRIL DEL 2026'!C:T,18,0)</f>
        <v>0</v>
      </c>
      <c r="AF71" s="31">
        <f>VLOOKUP(B:B,'EJECUCION 24 DE ABRIL DEL 2026'!C:U,19,0)</f>
        <v>0</v>
      </c>
      <c r="AG71" s="30">
        <f>VLOOKUP(B:B,'EJECUCION 24 DE ABRIL DEL 2026'!C:V,20,0)</f>
        <v>0</v>
      </c>
      <c r="AH71" s="30">
        <f>VLOOKUP(B:B,'EJECUCION 24 DE ABRIL DEL 2026'!C:W,21,0)</f>
        <v>0</v>
      </c>
      <c r="AI71" s="30">
        <f>VLOOKUP(B:B,'EJECUCION 24 DE ABRIL DEL 2026'!C:X,22,0)</f>
        <v>2640000000</v>
      </c>
      <c r="AJ71" s="30">
        <f>VLOOKUP(B:B,'EJECUCION 24 DE ABRIL DEL 2026'!C:Y,23,0)</f>
        <v>446203343</v>
      </c>
      <c r="AK71" s="30">
        <f>VLOOKUP(B:B,'EJECUCION 24 DE ABRIL DEL 2026'!C:Z,24,0)</f>
        <v>446203343</v>
      </c>
      <c r="AL71" s="30">
        <f>VLOOKUP(B:B,'EJECUCION 24 DE ABRIL DEL 2026'!C:AA,25,0)</f>
        <v>446203343</v>
      </c>
      <c r="AM71" s="30">
        <f>VLOOKUP(B:B,'EJECUCION 24 DE ABRIL DEL 2026'!C:AB,26,0)</f>
        <v>446203343</v>
      </c>
      <c r="AN71" s="30">
        <f>VLOOKUP(B:B,'EJECUCION 24 DE ABRIL DEL 2026'!C:AC,27,0)</f>
        <v>2193796657</v>
      </c>
      <c r="AO71" s="32">
        <f t="shared" si="4"/>
        <v>0.1690164178</v>
      </c>
      <c r="AP71" s="28" t="str">
        <f>VLOOKUP(T:T,'TOTAL POR PROYECTOS'!B:I,8,0)</f>
        <v>Secretaría de Educación</v>
      </c>
      <c r="AQ71" s="8"/>
      <c r="AR71" s="8"/>
    </row>
    <row r="72" hidden="1">
      <c r="A72" s="27" t="str">
        <f t="shared" si="1"/>
        <v>220107120245400101931.2.4.1.012.3.1.01.02.001.031.2.4.1.01</v>
      </c>
      <c r="B72" s="27" t="str">
        <f t="shared" si="2"/>
        <v>220107120245400101931.2.4.1.012.3.1.01.02.001.031.2.4.1.0103020109|187</v>
      </c>
      <c r="C72" s="28" t="str">
        <f t="shared" si="3"/>
        <v>Secretaría de Educación</v>
      </c>
      <c r="D72" s="33" t="s">
        <v>48</v>
      </c>
      <c r="E72" s="33" t="s">
        <v>49</v>
      </c>
      <c r="F72" s="33" t="s">
        <v>50</v>
      </c>
      <c r="G72" s="33" t="s">
        <v>346</v>
      </c>
      <c r="H72" s="33" t="s">
        <v>347</v>
      </c>
      <c r="I72" s="33" t="s">
        <v>348</v>
      </c>
      <c r="J72" s="33" t="s">
        <v>54</v>
      </c>
      <c r="K72" s="33" t="s">
        <v>55</v>
      </c>
      <c r="L72" s="33" t="s">
        <v>56</v>
      </c>
      <c r="M72" s="33" t="s">
        <v>57</v>
      </c>
      <c r="N72" s="33" t="s">
        <v>58</v>
      </c>
      <c r="O72" s="33" t="s">
        <v>59</v>
      </c>
      <c r="P72" s="33" t="s">
        <v>349</v>
      </c>
      <c r="Q72" s="33" t="s">
        <v>346</v>
      </c>
      <c r="R72" s="33" t="s">
        <v>350</v>
      </c>
      <c r="S72" s="33" t="s">
        <v>348</v>
      </c>
      <c r="T72" s="33" t="s">
        <v>493</v>
      </c>
      <c r="U72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2" s="33" t="s">
        <v>96</v>
      </c>
      <c r="W72" s="33" t="s">
        <v>97</v>
      </c>
      <c r="X72" s="33" t="s">
        <v>508</v>
      </c>
      <c r="Y72" s="33" t="s">
        <v>509</v>
      </c>
      <c r="Z72" s="33" t="s">
        <v>96</v>
      </c>
      <c r="AA72" s="33" t="s">
        <v>97</v>
      </c>
      <c r="AB72" s="30">
        <f>VLOOKUP(B:B,'EJECUCION 24 DE ABRIL DEL 2026'!C:Q,15,0)</f>
        <v>2640000000</v>
      </c>
      <c r="AC72" s="30">
        <f>VLOOKUP(B:B,'EJECUCION 24 DE ABRIL DEL 2026'!C:R,16,0)</f>
        <v>0</v>
      </c>
      <c r="AD72" s="30">
        <f>VLOOKUP(B:B,'EJECUCION 24 DE ABRIL DEL 2026'!C:S,17,0)</f>
        <v>0</v>
      </c>
      <c r="AE72" s="31">
        <f>VLOOKUP(B:B,'EJECUCION 24 DE ABRIL DEL 2026'!C:T,18,0)</f>
        <v>0</v>
      </c>
      <c r="AF72" s="31">
        <f>VLOOKUP(B:B,'EJECUCION 24 DE ABRIL DEL 2026'!C:U,19,0)</f>
        <v>0</v>
      </c>
      <c r="AG72" s="30">
        <f>VLOOKUP(B:B,'EJECUCION 24 DE ABRIL DEL 2026'!C:V,20,0)</f>
        <v>0</v>
      </c>
      <c r="AH72" s="30">
        <f>VLOOKUP(B:B,'EJECUCION 24 DE ABRIL DEL 2026'!C:W,21,0)</f>
        <v>0</v>
      </c>
      <c r="AI72" s="30">
        <f>VLOOKUP(B:B,'EJECUCION 24 DE ABRIL DEL 2026'!C:X,22,0)</f>
        <v>2640000000</v>
      </c>
      <c r="AJ72" s="30">
        <f>VLOOKUP(B:B,'EJECUCION 24 DE ABRIL DEL 2026'!C:Y,23,0)</f>
        <v>571841700</v>
      </c>
      <c r="AK72" s="30">
        <f>VLOOKUP(B:B,'EJECUCION 24 DE ABRIL DEL 2026'!C:Z,24,0)</f>
        <v>571841700</v>
      </c>
      <c r="AL72" s="30">
        <f>VLOOKUP(B:B,'EJECUCION 24 DE ABRIL DEL 2026'!C:AA,25,0)</f>
        <v>571841700</v>
      </c>
      <c r="AM72" s="30">
        <f>VLOOKUP(B:B,'EJECUCION 24 DE ABRIL DEL 2026'!C:AB,26,0)</f>
        <v>571841700</v>
      </c>
      <c r="AN72" s="30">
        <f>VLOOKUP(B:B,'EJECUCION 24 DE ABRIL DEL 2026'!C:AC,27,0)</f>
        <v>2068158300</v>
      </c>
      <c r="AO72" s="32">
        <f t="shared" si="4"/>
        <v>0.2166067045</v>
      </c>
      <c r="AP72" s="28" t="str">
        <f>VLOOKUP(T:T,'TOTAL POR PROYECTOS'!B:I,8,0)</f>
        <v>Secretaría de Educación</v>
      </c>
      <c r="AQ72" s="8"/>
      <c r="AR72" s="8"/>
    </row>
    <row r="73" hidden="1">
      <c r="A73" s="27" t="str">
        <f t="shared" si="1"/>
        <v>220107120245400101931.2.4.1.012.3.1.01.02.002.011.2.4.1.01</v>
      </c>
      <c r="B73" s="27" t="str">
        <f t="shared" si="2"/>
        <v>220107120245400101931.2.4.1.012.3.1.01.02.002.011.2.4.1.0103020109|187</v>
      </c>
      <c r="C73" s="28" t="str">
        <f t="shared" si="3"/>
        <v>Secretaría de Educación</v>
      </c>
      <c r="D73" s="33" t="s">
        <v>48</v>
      </c>
      <c r="E73" s="33" t="s">
        <v>49</v>
      </c>
      <c r="F73" s="33" t="s">
        <v>50</v>
      </c>
      <c r="G73" s="33" t="s">
        <v>346</v>
      </c>
      <c r="H73" s="33" t="s">
        <v>347</v>
      </c>
      <c r="I73" s="33" t="s">
        <v>348</v>
      </c>
      <c r="J73" s="33" t="s">
        <v>54</v>
      </c>
      <c r="K73" s="33" t="s">
        <v>55</v>
      </c>
      <c r="L73" s="33" t="s">
        <v>56</v>
      </c>
      <c r="M73" s="33" t="s">
        <v>57</v>
      </c>
      <c r="N73" s="33" t="s">
        <v>58</v>
      </c>
      <c r="O73" s="33" t="s">
        <v>59</v>
      </c>
      <c r="P73" s="33" t="s">
        <v>349</v>
      </c>
      <c r="Q73" s="33" t="s">
        <v>346</v>
      </c>
      <c r="R73" s="33" t="s">
        <v>350</v>
      </c>
      <c r="S73" s="33" t="s">
        <v>348</v>
      </c>
      <c r="T73" s="33" t="s">
        <v>493</v>
      </c>
      <c r="U73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3" s="33" t="s">
        <v>96</v>
      </c>
      <c r="W73" s="33" t="s">
        <v>97</v>
      </c>
      <c r="X73" s="33" t="s">
        <v>510</v>
      </c>
      <c r="Y73" s="33" t="s">
        <v>511</v>
      </c>
      <c r="Z73" s="33" t="s">
        <v>96</v>
      </c>
      <c r="AA73" s="33" t="s">
        <v>97</v>
      </c>
      <c r="AB73" s="30">
        <f>VLOOKUP(B:B,'EJECUCION 24 DE ABRIL DEL 2026'!C:Q,15,0)</f>
        <v>11415000000</v>
      </c>
      <c r="AC73" s="30">
        <f>VLOOKUP(B:B,'EJECUCION 24 DE ABRIL DEL 2026'!C:R,16,0)</f>
        <v>0</v>
      </c>
      <c r="AD73" s="30">
        <f>VLOOKUP(B:B,'EJECUCION 24 DE ABRIL DEL 2026'!C:S,17,0)</f>
        <v>0</v>
      </c>
      <c r="AE73" s="31">
        <f>VLOOKUP(B:B,'EJECUCION 24 DE ABRIL DEL 2026'!C:T,18,0)</f>
        <v>0</v>
      </c>
      <c r="AF73" s="31">
        <f>VLOOKUP(B:B,'EJECUCION 24 DE ABRIL DEL 2026'!C:U,19,0)</f>
        <v>0</v>
      </c>
      <c r="AG73" s="30">
        <f>VLOOKUP(B:B,'EJECUCION 24 DE ABRIL DEL 2026'!C:V,20,0)</f>
        <v>0</v>
      </c>
      <c r="AH73" s="30">
        <f>VLOOKUP(B:B,'EJECUCION 24 DE ABRIL DEL 2026'!C:W,21,0)</f>
        <v>0</v>
      </c>
      <c r="AI73" s="30">
        <f>VLOOKUP(B:B,'EJECUCION 24 DE ABRIL DEL 2026'!C:X,22,0)</f>
        <v>11415000000</v>
      </c>
      <c r="AJ73" s="30">
        <f>VLOOKUP(B:B,'EJECUCION 24 DE ABRIL DEL 2026'!C:Y,23,0)</f>
        <v>2006491347</v>
      </c>
      <c r="AK73" s="30">
        <f>VLOOKUP(B:B,'EJECUCION 24 DE ABRIL DEL 2026'!C:Z,24,0)</f>
        <v>2006491347</v>
      </c>
      <c r="AL73" s="30">
        <f>VLOOKUP(B:B,'EJECUCION 24 DE ABRIL DEL 2026'!C:AA,25,0)</f>
        <v>2006491347</v>
      </c>
      <c r="AM73" s="30">
        <f>VLOOKUP(B:B,'EJECUCION 24 DE ABRIL DEL 2026'!C:AB,26,0)</f>
        <v>2006491347</v>
      </c>
      <c r="AN73" s="30">
        <f>VLOOKUP(B:B,'EJECUCION 24 DE ABRIL DEL 2026'!C:AC,27,0)</f>
        <v>9408508653</v>
      </c>
      <c r="AO73" s="32">
        <f t="shared" si="4"/>
        <v>0.1757767277</v>
      </c>
      <c r="AP73" s="28" t="str">
        <f>VLOOKUP(T:T,'TOTAL POR PROYECTOS'!B:I,8,0)</f>
        <v>Secretaría de Educación</v>
      </c>
      <c r="AQ73" s="8"/>
      <c r="AR73" s="8"/>
    </row>
    <row r="74" hidden="1">
      <c r="A74" s="27" t="str">
        <f t="shared" si="1"/>
        <v>220107120245400101931.2.4.1.012.3.1.01.02.002.021.2.4.1.01</v>
      </c>
      <c r="B74" s="27" t="str">
        <f t="shared" si="2"/>
        <v>220107120245400101931.2.4.1.012.3.1.01.02.002.021.2.4.1.0103020109|187</v>
      </c>
      <c r="C74" s="28" t="str">
        <f t="shared" si="3"/>
        <v>Secretaría de Educación</v>
      </c>
      <c r="D74" s="33" t="s">
        <v>48</v>
      </c>
      <c r="E74" s="33" t="s">
        <v>49</v>
      </c>
      <c r="F74" s="33" t="s">
        <v>50</v>
      </c>
      <c r="G74" s="33" t="s">
        <v>346</v>
      </c>
      <c r="H74" s="33" t="s">
        <v>347</v>
      </c>
      <c r="I74" s="33" t="s">
        <v>348</v>
      </c>
      <c r="J74" s="33" t="s">
        <v>54</v>
      </c>
      <c r="K74" s="33" t="s">
        <v>55</v>
      </c>
      <c r="L74" s="33" t="s">
        <v>56</v>
      </c>
      <c r="M74" s="33" t="s">
        <v>57</v>
      </c>
      <c r="N74" s="33" t="s">
        <v>58</v>
      </c>
      <c r="O74" s="33" t="s">
        <v>59</v>
      </c>
      <c r="P74" s="33" t="s">
        <v>349</v>
      </c>
      <c r="Q74" s="33" t="s">
        <v>346</v>
      </c>
      <c r="R74" s="33" t="s">
        <v>350</v>
      </c>
      <c r="S74" s="33" t="s">
        <v>348</v>
      </c>
      <c r="T74" s="33" t="s">
        <v>493</v>
      </c>
      <c r="U74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4" s="33" t="s">
        <v>96</v>
      </c>
      <c r="W74" s="33" t="s">
        <v>97</v>
      </c>
      <c r="X74" s="33" t="s">
        <v>512</v>
      </c>
      <c r="Y74" s="33" t="s">
        <v>513</v>
      </c>
      <c r="Z74" s="33" t="s">
        <v>96</v>
      </c>
      <c r="AA74" s="33" t="s">
        <v>97</v>
      </c>
      <c r="AB74" s="30">
        <f>VLOOKUP(B:B,'EJECUCION 24 DE ABRIL DEL 2026'!C:Q,15,0)</f>
        <v>2640000000</v>
      </c>
      <c r="AC74" s="30">
        <f>VLOOKUP(B:B,'EJECUCION 24 DE ABRIL DEL 2026'!C:R,16,0)</f>
        <v>0</v>
      </c>
      <c r="AD74" s="30">
        <f>VLOOKUP(B:B,'EJECUCION 24 DE ABRIL DEL 2026'!C:S,17,0)</f>
        <v>0</v>
      </c>
      <c r="AE74" s="31">
        <f>VLOOKUP(B:B,'EJECUCION 24 DE ABRIL DEL 2026'!C:T,18,0)</f>
        <v>0</v>
      </c>
      <c r="AF74" s="31">
        <f>VLOOKUP(B:B,'EJECUCION 24 DE ABRIL DEL 2026'!C:U,19,0)</f>
        <v>0</v>
      </c>
      <c r="AG74" s="30">
        <f>VLOOKUP(B:B,'EJECUCION 24 DE ABRIL DEL 2026'!C:V,20,0)</f>
        <v>0</v>
      </c>
      <c r="AH74" s="30">
        <f>VLOOKUP(B:B,'EJECUCION 24 DE ABRIL DEL 2026'!C:W,21,0)</f>
        <v>0</v>
      </c>
      <c r="AI74" s="30">
        <f>VLOOKUP(B:B,'EJECUCION 24 DE ABRIL DEL 2026'!C:X,22,0)</f>
        <v>2640000000</v>
      </c>
      <c r="AJ74" s="30">
        <f>VLOOKUP(B:B,'EJECUCION 24 DE ABRIL DEL 2026'!C:Y,23,0)</f>
        <v>198855823</v>
      </c>
      <c r="AK74" s="30">
        <f>VLOOKUP(B:B,'EJECUCION 24 DE ABRIL DEL 2026'!C:Z,24,0)</f>
        <v>198855823</v>
      </c>
      <c r="AL74" s="30">
        <f>VLOOKUP(B:B,'EJECUCION 24 DE ABRIL DEL 2026'!C:AA,25,0)</f>
        <v>198855823</v>
      </c>
      <c r="AM74" s="30">
        <f>VLOOKUP(B:B,'EJECUCION 24 DE ABRIL DEL 2026'!C:AB,26,0)</f>
        <v>198855823</v>
      </c>
      <c r="AN74" s="30">
        <f>VLOOKUP(B:B,'EJECUCION 24 DE ABRIL DEL 2026'!C:AC,27,0)</f>
        <v>2441144177</v>
      </c>
      <c r="AO74" s="32">
        <f t="shared" si="4"/>
        <v>0.07532417538</v>
      </c>
      <c r="AP74" s="28" t="str">
        <f>VLOOKUP(T:T,'TOTAL POR PROYECTOS'!B:I,8,0)</f>
        <v>Secretaría de Educación</v>
      </c>
      <c r="AQ74" s="8"/>
      <c r="AR74" s="8"/>
    </row>
    <row r="75" hidden="1">
      <c r="A75" s="27" t="str">
        <f t="shared" si="1"/>
        <v>220107120245400101931.2.4.1.012.3.1.01.02.002.031.2.4.1.01</v>
      </c>
      <c r="B75" s="27" t="str">
        <f t="shared" si="2"/>
        <v>220107120245400101931.2.4.1.012.3.1.01.02.002.031.2.4.1.0103020109|187</v>
      </c>
      <c r="C75" s="28" t="str">
        <f t="shared" si="3"/>
        <v>Secretaría de Educación</v>
      </c>
      <c r="D75" s="33" t="s">
        <v>48</v>
      </c>
      <c r="E75" s="33" t="s">
        <v>49</v>
      </c>
      <c r="F75" s="33" t="s">
        <v>50</v>
      </c>
      <c r="G75" s="33" t="s">
        <v>346</v>
      </c>
      <c r="H75" s="33" t="s">
        <v>347</v>
      </c>
      <c r="I75" s="33" t="s">
        <v>348</v>
      </c>
      <c r="J75" s="33" t="s">
        <v>54</v>
      </c>
      <c r="K75" s="33" t="s">
        <v>55</v>
      </c>
      <c r="L75" s="33" t="s">
        <v>56</v>
      </c>
      <c r="M75" s="33" t="s">
        <v>57</v>
      </c>
      <c r="N75" s="33" t="s">
        <v>58</v>
      </c>
      <c r="O75" s="33" t="s">
        <v>59</v>
      </c>
      <c r="P75" s="33" t="s">
        <v>349</v>
      </c>
      <c r="Q75" s="33" t="s">
        <v>346</v>
      </c>
      <c r="R75" s="33" t="s">
        <v>350</v>
      </c>
      <c r="S75" s="33" t="s">
        <v>348</v>
      </c>
      <c r="T75" s="33" t="s">
        <v>493</v>
      </c>
      <c r="U75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5" s="33" t="s">
        <v>96</v>
      </c>
      <c r="W75" s="33" t="s">
        <v>97</v>
      </c>
      <c r="X75" s="33" t="s">
        <v>514</v>
      </c>
      <c r="Y75" s="33" t="s">
        <v>515</v>
      </c>
      <c r="Z75" s="33" t="s">
        <v>96</v>
      </c>
      <c r="AA75" s="33" t="s">
        <v>97</v>
      </c>
      <c r="AB75" s="30">
        <f>VLOOKUP(B:B,'EJECUCION 24 DE ABRIL DEL 2026'!C:Q,15,0)</f>
        <v>2640000000</v>
      </c>
      <c r="AC75" s="30">
        <f>VLOOKUP(B:B,'EJECUCION 24 DE ABRIL DEL 2026'!C:R,16,0)</f>
        <v>0</v>
      </c>
      <c r="AD75" s="30">
        <f>VLOOKUP(B:B,'EJECUCION 24 DE ABRIL DEL 2026'!C:S,17,0)</f>
        <v>0</v>
      </c>
      <c r="AE75" s="31">
        <f>VLOOKUP(B:B,'EJECUCION 24 DE ABRIL DEL 2026'!C:T,18,0)</f>
        <v>0</v>
      </c>
      <c r="AF75" s="31">
        <f>VLOOKUP(B:B,'EJECUCION 24 DE ABRIL DEL 2026'!C:U,19,0)</f>
        <v>0</v>
      </c>
      <c r="AG75" s="30">
        <f>VLOOKUP(B:B,'EJECUCION 24 DE ABRIL DEL 2026'!C:V,20,0)</f>
        <v>0</v>
      </c>
      <c r="AH75" s="30">
        <f>VLOOKUP(B:B,'EJECUCION 24 DE ABRIL DEL 2026'!C:W,21,0)</f>
        <v>0</v>
      </c>
      <c r="AI75" s="30">
        <f>VLOOKUP(B:B,'EJECUCION 24 DE ABRIL DEL 2026'!C:X,22,0)</f>
        <v>2640000000</v>
      </c>
      <c r="AJ75" s="30">
        <f>VLOOKUP(B:B,'EJECUCION 24 DE ABRIL DEL 2026'!C:Y,23,0)</f>
        <v>406881100</v>
      </c>
      <c r="AK75" s="30">
        <f>VLOOKUP(B:B,'EJECUCION 24 DE ABRIL DEL 2026'!C:Z,24,0)</f>
        <v>406881100</v>
      </c>
      <c r="AL75" s="30">
        <f>VLOOKUP(B:B,'EJECUCION 24 DE ABRIL DEL 2026'!C:AA,25,0)</f>
        <v>406881100</v>
      </c>
      <c r="AM75" s="30">
        <f>VLOOKUP(B:B,'EJECUCION 24 DE ABRIL DEL 2026'!C:AB,26,0)</f>
        <v>406881100</v>
      </c>
      <c r="AN75" s="30">
        <f>VLOOKUP(B:B,'EJECUCION 24 DE ABRIL DEL 2026'!C:AC,27,0)</f>
        <v>2233118900</v>
      </c>
      <c r="AO75" s="32">
        <f t="shared" si="4"/>
        <v>0.1541216288</v>
      </c>
      <c r="AP75" s="28" t="str">
        <f>VLOOKUP(T:T,'TOTAL POR PROYECTOS'!B:I,8,0)</f>
        <v>Secretaría de Educación</v>
      </c>
      <c r="AQ75" s="8"/>
      <c r="AR75" s="8"/>
    </row>
    <row r="76" hidden="1">
      <c r="A76" s="27" t="str">
        <f t="shared" si="1"/>
        <v>220107120245400101931.2.4.1.012.3.1.01.02.003.011.2.4.1.01</v>
      </c>
      <c r="B76" s="27" t="str">
        <f t="shared" si="2"/>
        <v>220107120245400101931.2.4.1.012.3.1.01.02.003.011.2.4.1.0103020109|187</v>
      </c>
      <c r="C76" s="28" t="str">
        <f t="shared" si="3"/>
        <v>Secretaría de Educación</v>
      </c>
      <c r="D76" s="33" t="s">
        <v>48</v>
      </c>
      <c r="E76" s="33" t="s">
        <v>49</v>
      </c>
      <c r="F76" s="33" t="s">
        <v>50</v>
      </c>
      <c r="G76" s="33" t="s">
        <v>346</v>
      </c>
      <c r="H76" s="33" t="s">
        <v>347</v>
      </c>
      <c r="I76" s="33" t="s">
        <v>348</v>
      </c>
      <c r="J76" s="33" t="s">
        <v>54</v>
      </c>
      <c r="K76" s="33" t="s">
        <v>55</v>
      </c>
      <c r="L76" s="33" t="s">
        <v>56</v>
      </c>
      <c r="M76" s="33" t="s">
        <v>57</v>
      </c>
      <c r="N76" s="33" t="s">
        <v>58</v>
      </c>
      <c r="O76" s="33" t="s">
        <v>59</v>
      </c>
      <c r="P76" s="33" t="s">
        <v>349</v>
      </c>
      <c r="Q76" s="33" t="s">
        <v>346</v>
      </c>
      <c r="R76" s="33" t="s">
        <v>350</v>
      </c>
      <c r="S76" s="33" t="s">
        <v>348</v>
      </c>
      <c r="T76" s="33" t="s">
        <v>493</v>
      </c>
      <c r="U76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6" s="33" t="s">
        <v>96</v>
      </c>
      <c r="W76" s="33" t="s">
        <v>97</v>
      </c>
      <c r="X76" s="33" t="s">
        <v>516</v>
      </c>
      <c r="Y76" s="33" t="s">
        <v>517</v>
      </c>
      <c r="Z76" s="33" t="s">
        <v>96</v>
      </c>
      <c r="AA76" s="33" t="s">
        <v>97</v>
      </c>
      <c r="AB76" s="30">
        <f>VLOOKUP(B:B,'EJECUCION 24 DE ABRIL DEL 2026'!C:Q,15,0)</f>
        <v>27742000000</v>
      </c>
      <c r="AC76" s="30">
        <f>VLOOKUP(B:B,'EJECUCION 24 DE ABRIL DEL 2026'!C:R,16,0)</f>
        <v>0</v>
      </c>
      <c r="AD76" s="30">
        <f>VLOOKUP(B:B,'EJECUCION 24 DE ABRIL DEL 2026'!C:S,17,0)</f>
        <v>0</v>
      </c>
      <c r="AE76" s="31">
        <f>VLOOKUP(B:B,'EJECUCION 24 DE ABRIL DEL 2026'!C:T,18,0)</f>
        <v>0</v>
      </c>
      <c r="AF76" s="31">
        <f>VLOOKUP(B:B,'EJECUCION 24 DE ABRIL DEL 2026'!C:U,19,0)</f>
        <v>0</v>
      </c>
      <c r="AG76" s="30">
        <f>VLOOKUP(B:B,'EJECUCION 24 DE ABRIL DEL 2026'!C:V,20,0)</f>
        <v>0</v>
      </c>
      <c r="AH76" s="30">
        <f>VLOOKUP(B:B,'EJECUCION 24 DE ABRIL DEL 2026'!C:W,21,0)</f>
        <v>0</v>
      </c>
      <c r="AI76" s="30">
        <f>VLOOKUP(B:B,'EJECUCION 24 DE ABRIL DEL 2026'!C:X,22,0)</f>
        <v>27742000000</v>
      </c>
      <c r="AJ76" s="30">
        <f>VLOOKUP(B:B,'EJECUCION 24 DE ABRIL DEL 2026'!C:Y,23,0)</f>
        <v>6316685199</v>
      </c>
      <c r="AK76" s="30">
        <f>VLOOKUP(B:B,'EJECUCION 24 DE ABRIL DEL 2026'!C:Z,24,0)</f>
        <v>6316685199</v>
      </c>
      <c r="AL76" s="30">
        <f>VLOOKUP(B:B,'EJECUCION 24 DE ABRIL DEL 2026'!C:AA,25,0)</f>
        <v>6316685199</v>
      </c>
      <c r="AM76" s="30">
        <f>VLOOKUP(B:B,'EJECUCION 24 DE ABRIL DEL 2026'!C:AB,26,0)</f>
        <v>6316685199</v>
      </c>
      <c r="AN76" s="30">
        <f>VLOOKUP(B:B,'EJECUCION 24 DE ABRIL DEL 2026'!C:AC,27,0)</f>
        <v>21425314801</v>
      </c>
      <c r="AO76" s="32">
        <f t="shared" si="4"/>
        <v>0.227693937</v>
      </c>
      <c r="AP76" s="28" t="str">
        <f>VLOOKUP(T:T,'TOTAL POR PROYECTOS'!B:I,8,0)</f>
        <v>Secretaría de Educación</v>
      </c>
      <c r="AQ76" s="8"/>
      <c r="AR76" s="8"/>
    </row>
    <row r="77" hidden="1">
      <c r="A77" s="27" t="str">
        <f t="shared" si="1"/>
        <v>220107120245400101931.2.4.1.012.3.1.01.02.003.021.2.4.1.01</v>
      </c>
      <c r="B77" s="27" t="str">
        <f t="shared" si="2"/>
        <v>220107120245400101931.2.4.1.012.3.1.01.02.003.021.2.4.1.0103020109|187</v>
      </c>
      <c r="C77" s="28" t="str">
        <f t="shared" si="3"/>
        <v>Secretaría de Educación</v>
      </c>
      <c r="D77" s="33" t="s">
        <v>48</v>
      </c>
      <c r="E77" s="33" t="s">
        <v>49</v>
      </c>
      <c r="F77" s="33" t="s">
        <v>50</v>
      </c>
      <c r="G77" s="33" t="s">
        <v>346</v>
      </c>
      <c r="H77" s="33" t="s">
        <v>347</v>
      </c>
      <c r="I77" s="33" t="s">
        <v>348</v>
      </c>
      <c r="J77" s="33" t="s">
        <v>54</v>
      </c>
      <c r="K77" s="33" t="s">
        <v>55</v>
      </c>
      <c r="L77" s="33" t="s">
        <v>56</v>
      </c>
      <c r="M77" s="33" t="s">
        <v>57</v>
      </c>
      <c r="N77" s="33" t="s">
        <v>58</v>
      </c>
      <c r="O77" s="33" t="s">
        <v>59</v>
      </c>
      <c r="P77" s="33" t="s">
        <v>349</v>
      </c>
      <c r="Q77" s="33" t="s">
        <v>346</v>
      </c>
      <c r="R77" s="33" t="s">
        <v>350</v>
      </c>
      <c r="S77" s="33" t="s">
        <v>348</v>
      </c>
      <c r="T77" s="33" t="s">
        <v>493</v>
      </c>
      <c r="U77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7" s="33" t="s">
        <v>96</v>
      </c>
      <c r="W77" s="33" t="s">
        <v>97</v>
      </c>
      <c r="X77" s="33" t="s">
        <v>518</v>
      </c>
      <c r="Y77" s="33" t="s">
        <v>519</v>
      </c>
      <c r="Z77" s="33" t="s">
        <v>96</v>
      </c>
      <c r="AA77" s="33" t="s">
        <v>97</v>
      </c>
      <c r="AB77" s="30">
        <f>VLOOKUP(B:B,'EJECUCION 24 DE ABRIL DEL 2026'!C:Q,15,0)</f>
        <v>2640000000</v>
      </c>
      <c r="AC77" s="30">
        <f>VLOOKUP(B:B,'EJECUCION 24 DE ABRIL DEL 2026'!C:R,16,0)</f>
        <v>0</v>
      </c>
      <c r="AD77" s="30">
        <f>VLOOKUP(B:B,'EJECUCION 24 DE ABRIL DEL 2026'!C:S,17,0)</f>
        <v>0</v>
      </c>
      <c r="AE77" s="31">
        <f>VLOOKUP(B:B,'EJECUCION 24 DE ABRIL DEL 2026'!C:T,18,0)</f>
        <v>0</v>
      </c>
      <c r="AF77" s="31">
        <f>VLOOKUP(B:B,'EJECUCION 24 DE ABRIL DEL 2026'!C:U,19,0)</f>
        <v>0</v>
      </c>
      <c r="AG77" s="30">
        <f>VLOOKUP(B:B,'EJECUCION 24 DE ABRIL DEL 2026'!C:V,20,0)</f>
        <v>0</v>
      </c>
      <c r="AH77" s="30">
        <f>VLOOKUP(B:B,'EJECUCION 24 DE ABRIL DEL 2026'!C:W,21,0)</f>
        <v>0</v>
      </c>
      <c r="AI77" s="30">
        <f>VLOOKUP(B:B,'EJECUCION 24 DE ABRIL DEL 2026'!C:X,22,0)</f>
        <v>2640000000</v>
      </c>
      <c r="AJ77" s="30">
        <f>VLOOKUP(B:B,'EJECUCION 24 DE ABRIL DEL 2026'!C:Y,23,0)</f>
        <v>624021373</v>
      </c>
      <c r="AK77" s="30">
        <f>VLOOKUP(B:B,'EJECUCION 24 DE ABRIL DEL 2026'!C:Z,24,0)</f>
        <v>624021373</v>
      </c>
      <c r="AL77" s="30">
        <f>VLOOKUP(B:B,'EJECUCION 24 DE ABRIL DEL 2026'!C:AA,25,0)</f>
        <v>624021373</v>
      </c>
      <c r="AM77" s="30">
        <f>VLOOKUP(B:B,'EJECUCION 24 DE ABRIL DEL 2026'!C:AB,26,0)</f>
        <v>624021373</v>
      </c>
      <c r="AN77" s="30">
        <f>VLOOKUP(B:B,'EJECUCION 24 DE ABRIL DEL 2026'!C:AC,27,0)</f>
        <v>2015978627</v>
      </c>
      <c r="AO77" s="32">
        <f t="shared" si="4"/>
        <v>0.2363717322</v>
      </c>
      <c r="AP77" s="28" t="str">
        <f>VLOOKUP(T:T,'TOTAL POR PROYECTOS'!B:I,8,0)</f>
        <v>Secretaría de Educación</v>
      </c>
      <c r="AQ77" s="8"/>
      <c r="AR77" s="8"/>
    </row>
    <row r="78" hidden="1">
      <c r="A78" s="27" t="str">
        <f t="shared" si="1"/>
        <v>220107120245400101931.2.4.1.012.3.1.01.02.003.031.2.4.1.01</v>
      </c>
      <c r="B78" s="27" t="str">
        <f t="shared" si="2"/>
        <v>220107120245400101931.2.4.1.012.3.1.01.02.003.031.2.4.1.0103020109|187</v>
      </c>
      <c r="C78" s="28" t="str">
        <f t="shared" si="3"/>
        <v>Secretaría de Educación</v>
      </c>
      <c r="D78" s="33" t="s">
        <v>48</v>
      </c>
      <c r="E78" s="33" t="s">
        <v>49</v>
      </c>
      <c r="F78" s="33" t="s">
        <v>50</v>
      </c>
      <c r="G78" s="33" t="s">
        <v>346</v>
      </c>
      <c r="H78" s="33" t="s">
        <v>347</v>
      </c>
      <c r="I78" s="33" t="s">
        <v>348</v>
      </c>
      <c r="J78" s="33" t="s">
        <v>54</v>
      </c>
      <c r="K78" s="33" t="s">
        <v>55</v>
      </c>
      <c r="L78" s="33" t="s">
        <v>56</v>
      </c>
      <c r="M78" s="33" t="s">
        <v>57</v>
      </c>
      <c r="N78" s="33" t="s">
        <v>58</v>
      </c>
      <c r="O78" s="33" t="s">
        <v>59</v>
      </c>
      <c r="P78" s="33" t="s">
        <v>349</v>
      </c>
      <c r="Q78" s="33" t="s">
        <v>346</v>
      </c>
      <c r="R78" s="33" t="s">
        <v>350</v>
      </c>
      <c r="S78" s="33" t="s">
        <v>348</v>
      </c>
      <c r="T78" s="33" t="s">
        <v>493</v>
      </c>
      <c r="U78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8" s="33" t="s">
        <v>96</v>
      </c>
      <c r="W78" s="33" t="s">
        <v>97</v>
      </c>
      <c r="X78" s="33" t="s">
        <v>520</v>
      </c>
      <c r="Y78" s="33" t="s">
        <v>521</v>
      </c>
      <c r="Z78" s="33" t="s">
        <v>96</v>
      </c>
      <c r="AA78" s="33" t="s">
        <v>97</v>
      </c>
      <c r="AB78" s="30">
        <f>VLOOKUP(B:B,'EJECUCION 24 DE ABRIL DEL 2026'!C:Q,15,0)</f>
        <v>4400000000</v>
      </c>
      <c r="AC78" s="30">
        <f>VLOOKUP(B:B,'EJECUCION 24 DE ABRIL DEL 2026'!C:R,16,0)</f>
        <v>0</v>
      </c>
      <c r="AD78" s="30">
        <f>VLOOKUP(B:B,'EJECUCION 24 DE ABRIL DEL 2026'!C:S,17,0)</f>
        <v>0</v>
      </c>
      <c r="AE78" s="31">
        <f>VLOOKUP(B:B,'EJECUCION 24 DE ABRIL DEL 2026'!C:T,18,0)</f>
        <v>0</v>
      </c>
      <c r="AF78" s="31">
        <f>VLOOKUP(B:B,'EJECUCION 24 DE ABRIL DEL 2026'!C:U,19,0)</f>
        <v>0</v>
      </c>
      <c r="AG78" s="30">
        <f>VLOOKUP(B:B,'EJECUCION 24 DE ABRIL DEL 2026'!C:V,20,0)</f>
        <v>0</v>
      </c>
      <c r="AH78" s="30">
        <f>VLOOKUP(B:B,'EJECUCION 24 DE ABRIL DEL 2026'!C:W,21,0)</f>
        <v>0</v>
      </c>
      <c r="AI78" s="30">
        <f>VLOOKUP(B:B,'EJECUCION 24 DE ABRIL DEL 2026'!C:X,22,0)</f>
        <v>4400000000</v>
      </c>
      <c r="AJ78" s="30">
        <f>VLOOKUP(B:B,'EJECUCION 24 DE ABRIL DEL 2026'!C:Y,23,0)</f>
        <v>576105089</v>
      </c>
      <c r="AK78" s="30">
        <f>VLOOKUP(B:B,'EJECUCION 24 DE ABRIL DEL 2026'!C:Z,24,0)</f>
        <v>576105089</v>
      </c>
      <c r="AL78" s="30">
        <f>VLOOKUP(B:B,'EJECUCION 24 DE ABRIL DEL 2026'!C:AA,25,0)</f>
        <v>576105089</v>
      </c>
      <c r="AM78" s="30">
        <f>VLOOKUP(B:B,'EJECUCION 24 DE ABRIL DEL 2026'!C:AB,26,0)</f>
        <v>173095481</v>
      </c>
      <c r="AN78" s="30">
        <f>VLOOKUP(B:B,'EJECUCION 24 DE ABRIL DEL 2026'!C:AC,27,0)</f>
        <v>3823894911</v>
      </c>
      <c r="AO78" s="32">
        <f t="shared" si="4"/>
        <v>0.1309329748</v>
      </c>
      <c r="AP78" s="28" t="str">
        <f>VLOOKUP(T:T,'TOTAL POR PROYECTOS'!B:I,8,0)</f>
        <v>Secretaría de Educación</v>
      </c>
      <c r="AQ78" s="8"/>
      <c r="AR78" s="8"/>
    </row>
    <row r="79" hidden="1">
      <c r="A79" s="27" t="str">
        <f t="shared" si="1"/>
        <v>220107120245400101931.2.4.1.012.3.1.01.02.004.011.2.4.1.01</v>
      </c>
      <c r="B79" s="27" t="str">
        <f t="shared" si="2"/>
        <v>220107120245400101931.2.4.1.012.3.1.01.02.004.011.2.4.1.0103020109|187</v>
      </c>
      <c r="C79" s="28" t="str">
        <f t="shared" si="3"/>
        <v>Secretaría de Educación</v>
      </c>
      <c r="D79" s="33" t="s">
        <v>48</v>
      </c>
      <c r="E79" s="33" t="s">
        <v>49</v>
      </c>
      <c r="F79" s="33" t="s">
        <v>50</v>
      </c>
      <c r="G79" s="33" t="s">
        <v>346</v>
      </c>
      <c r="H79" s="33" t="s">
        <v>347</v>
      </c>
      <c r="I79" s="33" t="s">
        <v>348</v>
      </c>
      <c r="J79" s="33" t="s">
        <v>54</v>
      </c>
      <c r="K79" s="33" t="s">
        <v>55</v>
      </c>
      <c r="L79" s="33" t="s">
        <v>56</v>
      </c>
      <c r="M79" s="33" t="s">
        <v>57</v>
      </c>
      <c r="N79" s="33" t="s">
        <v>58</v>
      </c>
      <c r="O79" s="33" t="s">
        <v>59</v>
      </c>
      <c r="P79" s="33" t="s">
        <v>349</v>
      </c>
      <c r="Q79" s="33" t="s">
        <v>346</v>
      </c>
      <c r="R79" s="33" t="s">
        <v>350</v>
      </c>
      <c r="S79" s="33" t="s">
        <v>348</v>
      </c>
      <c r="T79" s="33" t="s">
        <v>493</v>
      </c>
      <c r="U79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79" s="33" t="s">
        <v>96</v>
      </c>
      <c r="W79" s="33" t="s">
        <v>97</v>
      </c>
      <c r="X79" s="33" t="s">
        <v>522</v>
      </c>
      <c r="Y79" s="33" t="s">
        <v>523</v>
      </c>
      <c r="Z79" s="33" t="s">
        <v>96</v>
      </c>
      <c r="AA79" s="33" t="s">
        <v>97</v>
      </c>
      <c r="AB79" s="30">
        <f>VLOOKUP(B:B,'EJECUCION 24 DE ABRIL DEL 2026'!C:Q,15,0)</f>
        <v>11415000000</v>
      </c>
      <c r="AC79" s="30">
        <f>VLOOKUP(B:B,'EJECUCION 24 DE ABRIL DEL 2026'!C:R,16,0)</f>
        <v>0</v>
      </c>
      <c r="AD79" s="30">
        <f>VLOOKUP(B:B,'EJECUCION 24 DE ABRIL DEL 2026'!C:S,17,0)</f>
        <v>0</v>
      </c>
      <c r="AE79" s="31">
        <f>VLOOKUP(B:B,'EJECUCION 24 DE ABRIL DEL 2026'!C:T,18,0)</f>
        <v>0</v>
      </c>
      <c r="AF79" s="31">
        <f>VLOOKUP(B:B,'EJECUCION 24 DE ABRIL DEL 2026'!C:U,19,0)</f>
        <v>0</v>
      </c>
      <c r="AG79" s="30">
        <f>VLOOKUP(B:B,'EJECUCION 24 DE ABRIL DEL 2026'!C:V,20,0)</f>
        <v>0</v>
      </c>
      <c r="AH79" s="30">
        <f>VLOOKUP(B:B,'EJECUCION 24 DE ABRIL DEL 2026'!C:W,21,0)</f>
        <v>0</v>
      </c>
      <c r="AI79" s="30">
        <f>VLOOKUP(B:B,'EJECUCION 24 DE ABRIL DEL 2026'!C:X,22,0)</f>
        <v>11415000000</v>
      </c>
      <c r="AJ79" s="30">
        <f>VLOOKUP(B:B,'EJECUCION 24 DE ABRIL DEL 2026'!C:Y,23,0)</f>
        <v>2976772200</v>
      </c>
      <c r="AK79" s="30">
        <f>VLOOKUP(B:B,'EJECUCION 24 DE ABRIL DEL 2026'!C:Z,24,0)</f>
        <v>2976772200</v>
      </c>
      <c r="AL79" s="30">
        <f>VLOOKUP(B:B,'EJECUCION 24 DE ABRIL DEL 2026'!C:AA,25,0)</f>
        <v>2976772200</v>
      </c>
      <c r="AM79" s="30">
        <f>VLOOKUP(B:B,'EJECUCION 24 DE ABRIL DEL 2026'!C:AB,26,0)</f>
        <v>2976772200</v>
      </c>
      <c r="AN79" s="30">
        <f>VLOOKUP(B:B,'EJECUCION 24 DE ABRIL DEL 2026'!C:AC,27,0)</f>
        <v>8438227800</v>
      </c>
      <c r="AO79" s="32">
        <f t="shared" si="4"/>
        <v>0.2607772405</v>
      </c>
      <c r="AP79" s="28" t="str">
        <f>VLOOKUP(T:T,'TOTAL POR PROYECTOS'!B:I,8,0)</f>
        <v>Secretaría de Educación</v>
      </c>
      <c r="AQ79" s="8"/>
      <c r="AR79" s="8"/>
    </row>
    <row r="80" hidden="1">
      <c r="A80" s="27" t="str">
        <f t="shared" si="1"/>
        <v>220107120245400101931.2.4.1.012.3.1.01.02.004.021.2.4.1.01</v>
      </c>
      <c r="B80" s="27" t="str">
        <f t="shared" si="2"/>
        <v>220107120245400101931.2.4.1.012.3.1.01.02.004.021.2.4.1.0103020109|187</v>
      </c>
      <c r="C80" s="28" t="str">
        <f t="shared" si="3"/>
        <v>Secretaría de Educación</v>
      </c>
      <c r="D80" s="33" t="s">
        <v>48</v>
      </c>
      <c r="E80" s="33" t="s">
        <v>49</v>
      </c>
      <c r="F80" s="33" t="s">
        <v>50</v>
      </c>
      <c r="G80" s="33" t="s">
        <v>346</v>
      </c>
      <c r="H80" s="33" t="s">
        <v>347</v>
      </c>
      <c r="I80" s="33" t="s">
        <v>348</v>
      </c>
      <c r="J80" s="33" t="s">
        <v>54</v>
      </c>
      <c r="K80" s="33" t="s">
        <v>55</v>
      </c>
      <c r="L80" s="33" t="s">
        <v>56</v>
      </c>
      <c r="M80" s="33" t="s">
        <v>57</v>
      </c>
      <c r="N80" s="33" t="s">
        <v>58</v>
      </c>
      <c r="O80" s="33" t="s">
        <v>59</v>
      </c>
      <c r="P80" s="33" t="s">
        <v>349</v>
      </c>
      <c r="Q80" s="33" t="s">
        <v>346</v>
      </c>
      <c r="R80" s="33" t="s">
        <v>350</v>
      </c>
      <c r="S80" s="33" t="s">
        <v>348</v>
      </c>
      <c r="T80" s="33" t="s">
        <v>493</v>
      </c>
      <c r="U80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0" s="33" t="s">
        <v>96</v>
      </c>
      <c r="W80" s="33" t="s">
        <v>97</v>
      </c>
      <c r="X80" s="33" t="s">
        <v>524</v>
      </c>
      <c r="Y80" s="33" t="s">
        <v>525</v>
      </c>
      <c r="Z80" s="33" t="s">
        <v>96</v>
      </c>
      <c r="AA80" s="33" t="s">
        <v>97</v>
      </c>
      <c r="AB80" s="30">
        <f>VLOOKUP(B:B,'EJECUCION 24 DE ABRIL DEL 2026'!C:Q,15,0)</f>
        <v>2640000000</v>
      </c>
      <c r="AC80" s="30">
        <f>VLOOKUP(B:B,'EJECUCION 24 DE ABRIL DEL 2026'!C:R,16,0)</f>
        <v>0</v>
      </c>
      <c r="AD80" s="30">
        <f>VLOOKUP(B:B,'EJECUCION 24 DE ABRIL DEL 2026'!C:S,17,0)</f>
        <v>0</v>
      </c>
      <c r="AE80" s="31">
        <f>VLOOKUP(B:B,'EJECUCION 24 DE ABRIL DEL 2026'!C:T,18,0)</f>
        <v>0</v>
      </c>
      <c r="AF80" s="31">
        <f>VLOOKUP(B:B,'EJECUCION 24 DE ABRIL DEL 2026'!C:U,19,0)</f>
        <v>0</v>
      </c>
      <c r="AG80" s="30">
        <f>VLOOKUP(B:B,'EJECUCION 24 DE ABRIL DEL 2026'!C:V,20,0)</f>
        <v>0</v>
      </c>
      <c r="AH80" s="30">
        <f>VLOOKUP(B:B,'EJECUCION 24 DE ABRIL DEL 2026'!C:W,21,0)</f>
        <v>0</v>
      </c>
      <c r="AI80" s="30">
        <f>VLOOKUP(B:B,'EJECUCION 24 DE ABRIL DEL 2026'!C:X,22,0)</f>
        <v>2640000000</v>
      </c>
      <c r="AJ80" s="30">
        <f>VLOOKUP(B:B,'EJECUCION 24 DE ABRIL DEL 2026'!C:Y,23,0)</f>
        <v>295814700</v>
      </c>
      <c r="AK80" s="30">
        <f>VLOOKUP(B:B,'EJECUCION 24 DE ABRIL DEL 2026'!C:Z,24,0)</f>
        <v>295814700</v>
      </c>
      <c r="AL80" s="30">
        <f>VLOOKUP(B:B,'EJECUCION 24 DE ABRIL DEL 2026'!C:AA,25,0)</f>
        <v>295814700</v>
      </c>
      <c r="AM80" s="30">
        <f>VLOOKUP(B:B,'EJECUCION 24 DE ABRIL DEL 2026'!C:AB,26,0)</f>
        <v>295814700</v>
      </c>
      <c r="AN80" s="30">
        <f>VLOOKUP(B:B,'EJECUCION 24 DE ABRIL DEL 2026'!C:AC,27,0)</f>
        <v>2344185300</v>
      </c>
      <c r="AO80" s="32">
        <f t="shared" si="4"/>
        <v>0.1120510227</v>
      </c>
      <c r="AP80" s="28" t="str">
        <f>VLOOKUP(T:T,'TOTAL POR PROYECTOS'!B:I,8,0)</f>
        <v>Secretaría de Educación</v>
      </c>
      <c r="AQ80" s="8"/>
      <c r="AR80" s="8"/>
    </row>
    <row r="81" hidden="1">
      <c r="A81" s="27" t="str">
        <f t="shared" si="1"/>
        <v>220107120245400101931.2.4.1.012.3.1.01.02.004.031.2.4.1.01</v>
      </c>
      <c r="B81" s="27" t="str">
        <f t="shared" si="2"/>
        <v>220107120245400101931.2.4.1.012.3.1.01.02.004.031.2.4.1.0103020109|187</v>
      </c>
      <c r="C81" s="28" t="str">
        <f t="shared" si="3"/>
        <v>Secretaría de Educación</v>
      </c>
      <c r="D81" s="33" t="s">
        <v>48</v>
      </c>
      <c r="E81" s="33" t="s">
        <v>49</v>
      </c>
      <c r="F81" s="33" t="s">
        <v>50</v>
      </c>
      <c r="G81" s="33" t="s">
        <v>346</v>
      </c>
      <c r="H81" s="33" t="s">
        <v>347</v>
      </c>
      <c r="I81" s="33" t="s">
        <v>348</v>
      </c>
      <c r="J81" s="33" t="s">
        <v>54</v>
      </c>
      <c r="K81" s="33" t="s">
        <v>55</v>
      </c>
      <c r="L81" s="33" t="s">
        <v>56</v>
      </c>
      <c r="M81" s="33" t="s">
        <v>57</v>
      </c>
      <c r="N81" s="33" t="s">
        <v>58</v>
      </c>
      <c r="O81" s="33" t="s">
        <v>59</v>
      </c>
      <c r="P81" s="33" t="s">
        <v>349</v>
      </c>
      <c r="Q81" s="33" t="s">
        <v>346</v>
      </c>
      <c r="R81" s="33" t="s">
        <v>350</v>
      </c>
      <c r="S81" s="33" t="s">
        <v>348</v>
      </c>
      <c r="T81" s="33" t="s">
        <v>493</v>
      </c>
      <c r="U81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1" s="33" t="s">
        <v>96</v>
      </c>
      <c r="W81" s="33" t="s">
        <v>97</v>
      </c>
      <c r="X81" s="33" t="s">
        <v>526</v>
      </c>
      <c r="Y81" s="33" t="s">
        <v>527</v>
      </c>
      <c r="Z81" s="33" t="s">
        <v>96</v>
      </c>
      <c r="AA81" s="33" t="s">
        <v>97</v>
      </c>
      <c r="AB81" s="30">
        <f>VLOOKUP(B:B,'EJECUCION 24 DE ABRIL DEL 2026'!C:Q,15,0)</f>
        <v>2640000000</v>
      </c>
      <c r="AC81" s="30">
        <f>VLOOKUP(B:B,'EJECUCION 24 DE ABRIL DEL 2026'!C:R,16,0)</f>
        <v>0</v>
      </c>
      <c r="AD81" s="30">
        <f>VLOOKUP(B:B,'EJECUCION 24 DE ABRIL DEL 2026'!C:S,17,0)</f>
        <v>0</v>
      </c>
      <c r="AE81" s="31">
        <f>VLOOKUP(B:B,'EJECUCION 24 DE ABRIL DEL 2026'!C:T,18,0)</f>
        <v>0</v>
      </c>
      <c r="AF81" s="31">
        <f>VLOOKUP(B:B,'EJECUCION 24 DE ABRIL DEL 2026'!C:U,19,0)</f>
        <v>0</v>
      </c>
      <c r="AG81" s="30">
        <f>VLOOKUP(B:B,'EJECUCION 24 DE ABRIL DEL 2026'!C:V,20,0)</f>
        <v>0</v>
      </c>
      <c r="AH81" s="30">
        <f>VLOOKUP(B:B,'EJECUCION 24 DE ABRIL DEL 2026'!C:W,21,0)</f>
        <v>0</v>
      </c>
      <c r="AI81" s="30">
        <f>VLOOKUP(B:B,'EJECUCION 24 DE ABRIL DEL 2026'!C:X,22,0)</f>
        <v>2640000000</v>
      </c>
      <c r="AJ81" s="30">
        <f>VLOOKUP(B:B,'EJECUCION 24 DE ABRIL DEL 2026'!C:Y,23,0)</f>
        <v>191199200</v>
      </c>
      <c r="AK81" s="30">
        <f>VLOOKUP(B:B,'EJECUCION 24 DE ABRIL DEL 2026'!C:Z,24,0)</f>
        <v>191199200</v>
      </c>
      <c r="AL81" s="30">
        <f>VLOOKUP(B:B,'EJECUCION 24 DE ABRIL DEL 2026'!C:AA,25,0)</f>
        <v>191199200</v>
      </c>
      <c r="AM81" s="30">
        <f>VLOOKUP(B:B,'EJECUCION 24 DE ABRIL DEL 2026'!C:AB,26,0)</f>
        <v>191199200</v>
      </c>
      <c r="AN81" s="30">
        <f>VLOOKUP(B:B,'EJECUCION 24 DE ABRIL DEL 2026'!C:AC,27,0)</f>
        <v>2448800800</v>
      </c>
      <c r="AO81" s="32">
        <f t="shared" si="4"/>
        <v>0.07242393939</v>
      </c>
      <c r="AP81" s="28" t="str">
        <f>VLOOKUP(T:T,'TOTAL POR PROYECTOS'!B:I,8,0)</f>
        <v>Secretaría de Educación</v>
      </c>
      <c r="AQ81" s="8"/>
      <c r="AR81" s="8"/>
    </row>
    <row r="82" hidden="1">
      <c r="A82" s="27" t="str">
        <f t="shared" si="1"/>
        <v>220107120245400101931.2.4.1.012.3.1.01.02.005.011.2.4.1.01</v>
      </c>
      <c r="B82" s="27" t="str">
        <f t="shared" si="2"/>
        <v>220107120245400101931.2.4.1.012.3.1.01.02.005.011.2.4.1.0103020109|187</v>
      </c>
      <c r="C82" s="28" t="str">
        <f t="shared" si="3"/>
        <v>Secretaría de Educación</v>
      </c>
      <c r="D82" s="33" t="s">
        <v>48</v>
      </c>
      <c r="E82" s="33" t="s">
        <v>49</v>
      </c>
      <c r="F82" s="33" t="s">
        <v>50</v>
      </c>
      <c r="G82" s="33" t="s">
        <v>346</v>
      </c>
      <c r="H82" s="33" t="s">
        <v>347</v>
      </c>
      <c r="I82" s="33" t="s">
        <v>348</v>
      </c>
      <c r="J82" s="33" t="s">
        <v>54</v>
      </c>
      <c r="K82" s="33" t="s">
        <v>55</v>
      </c>
      <c r="L82" s="33" t="s">
        <v>56</v>
      </c>
      <c r="M82" s="33" t="s">
        <v>57</v>
      </c>
      <c r="N82" s="33" t="s">
        <v>58</v>
      </c>
      <c r="O82" s="33" t="s">
        <v>59</v>
      </c>
      <c r="P82" s="33" t="s">
        <v>349</v>
      </c>
      <c r="Q82" s="33" t="s">
        <v>346</v>
      </c>
      <c r="R82" s="33" t="s">
        <v>350</v>
      </c>
      <c r="S82" s="33" t="s">
        <v>348</v>
      </c>
      <c r="T82" s="33" t="s">
        <v>493</v>
      </c>
      <c r="U82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2" s="33" t="s">
        <v>96</v>
      </c>
      <c r="W82" s="33" t="s">
        <v>97</v>
      </c>
      <c r="X82" s="33" t="s">
        <v>528</v>
      </c>
      <c r="Y82" s="33" t="s">
        <v>529</v>
      </c>
      <c r="Z82" s="33" t="s">
        <v>96</v>
      </c>
      <c r="AA82" s="33" t="s">
        <v>97</v>
      </c>
      <c r="AB82" s="30">
        <f>VLOOKUP(B:B,'EJECUCION 24 DE ABRIL DEL 2026'!C:Q,15,0)</f>
        <v>154000000</v>
      </c>
      <c r="AC82" s="30">
        <f>VLOOKUP(B:B,'EJECUCION 24 DE ABRIL DEL 2026'!C:R,16,0)</f>
        <v>0</v>
      </c>
      <c r="AD82" s="30">
        <f>VLOOKUP(B:B,'EJECUCION 24 DE ABRIL DEL 2026'!C:S,17,0)</f>
        <v>0</v>
      </c>
      <c r="AE82" s="31">
        <f>VLOOKUP(B:B,'EJECUCION 24 DE ABRIL DEL 2026'!C:T,18,0)</f>
        <v>0</v>
      </c>
      <c r="AF82" s="31">
        <f>VLOOKUP(B:B,'EJECUCION 24 DE ABRIL DEL 2026'!C:U,19,0)</f>
        <v>0</v>
      </c>
      <c r="AG82" s="30">
        <f>VLOOKUP(B:B,'EJECUCION 24 DE ABRIL DEL 2026'!C:V,20,0)</f>
        <v>0</v>
      </c>
      <c r="AH82" s="30">
        <f>VLOOKUP(B:B,'EJECUCION 24 DE ABRIL DEL 2026'!C:W,21,0)</f>
        <v>0</v>
      </c>
      <c r="AI82" s="30">
        <f>VLOOKUP(B:B,'EJECUCION 24 DE ABRIL DEL 2026'!C:X,22,0)</f>
        <v>154000000</v>
      </c>
      <c r="AJ82" s="30">
        <f>VLOOKUP(B:B,'EJECUCION 24 DE ABRIL DEL 2026'!C:Y,23,0)</f>
        <v>23663400</v>
      </c>
      <c r="AK82" s="30">
        <f>VLOOKUP(B:B,'EJECUCION 24 DE ABRIL DEL 2026'!C:Z,24,0)</f>
        <v>23663400</v>
      </c>
      <c r="AL82" s="30">
        <f>VLOOKUP(B:B,'EJECUCION 24 DE ABRIL DEL 2026'!C:AA,25,0)</f>
        <v>23663400</v>
      </c>
      <c r="AM82" s="30">
        <f>VLOOKUP(B:B,'EJECUCION 24 DE ABRIL DEL 2026'!C:AB,26,0)</f>
        <v>23663400</v>
      </c>
      <c r="AN82" s="30">
        <f>VLOOKUP(B:B,'EJECUCION 24 DE ABRIL DEL 2026'!C:AC,27,0)</f>
        <v>130336600</v>
      </c>
      <c r="AO82" s="32">
        <f t="shared" si="4"/>
        <v>0.1536584416</v>
      </c>
      <c r="AP82" s="28" t="str">
        <f>VLOOKUP(T:T,'TOTAL POR PROYECTOS'!B:I,8,0)</f>
        <v>Secretaría de Educación</v>
      </c>
      <c r="AQ82" s="8"/>
      <c r="AR82" s="8"/>
    </row>
    <row r="83" hidden="1">
      <c r="A83" s="27" t="str">
        <f t="shared" si="1"/>
        <v>220107120245400101931.2.4.1.012.3.1.01.02.006.011.2.4.1.01</v>
      </c>
      <c r="B83" s="27" t="str">
        <f t="shared" si="2"/>
        <v>220107120245400101931.2.4.1.012.3.1.01.02.006.011.2.4.1.0103020109|187</v>
      </c>
      <c r="C83" s="28" t="str">
        <f t="shared" si="3"/>
        <v>Secretaría de Educación</v>
      </c>
      <c r="D83" s="33" t="s">
        <v>48</v>
      </c>
      <c r="E83" s="33" t="s">
        <v>49</v>
      </c>
      <c r="F83" s="33" t="s">
        <v>50</v>
      </c>
      <c r="G83" s="33" t="s">
        <v>346</v>
      </c>
      <c r="H83" s="33" t="s">
        <v>347</v>
      </c>
      <c r="I83" s="33" t="s">
        <v>348</v>
      </c>
      <c r="J83" s="33" t="s">
        <v>54</v>
      </c>
      <c r="K83" s="33" t="s">
        <v>55</v>
      </c>
      <c r="L83" s="33" t="s">
        <v>56</v>
      </c>
      <c r="M83" s="33" t="s">
        <v>57</v>
      </c>
      <c r="N83" s="33" t="s">
        <v>58</v>
      </c>
      <c r="O83" s="33" t="s">
        <v>59</v>
      </c>
      <c r="P83" s="33" t="s">
        <v>349</v>
      </c>
      <c r="Q83" s="33" t="s">
        <v>346</v>
      </c>
      <c r="R83" s="33" t="s">
        <v>350</v>
      </c>
      <c r="S83" s="33" t="s">
        <v>348</v>
      </c>
      <c r="T83" s="33" t="s">
        <v>493</v>
      </c>
      <c r="U83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3" s="33" t="s">
        <v>96</v>
      </c>
      <c r="W83" s="33" t="s">
        <v>97</v>
      </c>
      <c r="X83" s="33" t="s">
        <v>530</v>
      </c>
      <c r="Y83" s="33" t="s">
        <v>531</v>
      </c>
      <c r="Z83" s="33" t="s">
        <v>96</v>
      </c>
      <c r="AA83" s="33" t="s">
        <v>97</v>
      </c>
      <c r="AB83" s="30">
        <f>VLOOKUP(B:B,'EJECUCION 24 DE ABRIL DEL 2026'!C:Q,15,0)</f>
        <v>10763500000</v>
      </c>
      <c r="AC83" s="30">
        <f>VLOOKUP(B:B,'EJECUCION 24 DE ABRIL DEL 2026'!C:R,16,0)</f>
        <v>0</v>
      </c>
      <c r="AD83" s="30">
        <f>VLOOKUP(B:B,'EJECUCION 24 DE ABRIL DEL 2026'!C:S,17,0)</f>
        <v>0</v>
      </c>
      <c r="AE83" s="31">
        <f>VLOOKUP(B:B,'EJECUCION 24 DE ABRIL DEL 2026'!C:T,18,0)</f>
        <v>0</v>
      </c>
      <c r="AF83" s="31">
        <f>VLOOKUP(B:B,'EJECUCION 24 DE ABRIL DEL 2026'!C:U,19,0)</f>
        <v>0</v>
      </c>
      <c r="AG83" s="30">
        <f>VLOOKUP(B:B,'EJECUCION 24 DE ABRIL DEL 2026'!C:V,20,0)</f>
        <v>0</v>
      </c>
      <c r="AH83" s="30">
        <f>VLOOKUP(B:B,'EJECUCION 24 DE ABRIL DEL 2026'!C:W,21,0)</f>
        <v>0</v>
      </c>
      <c r="AI83" s="30">
        <f>VLOOKUP(B:B,'EJECUCION 24 DE ABRIL DEL 2026'!C:X,22,0)</f>
        <v>10763500000</v>
      </c>
      <c r="AJ83" s="30">
        <f>VLOOKUP(B:B,'EJECUCION 24 DE ABRIL DEL 2026'!C:Y,23,0)</f>
        <v>2232820200</v>
      </c>
      <c r="AK83" s="30">
        <f>VLOOKUP(B:B,'EJECUCION 24 DE ABRIL DEL 2026'!C:Z,24,0)</f>
        <v>2232820200</v>
      </c>
      <c r="AL83" s="30">
        <f>VLOOKUP(B:B,'EJECUCION 24 DE ABRIL DEL 2026'!C:AA,25,0)</f>
        <v>2232820200</v>
      </c>
      <c r="AM83" s="30">
        <f>VLOOKUP(B:B,'EJECUCION 24 DE ABRIL DEL 2026'!C:AB,26,0)</f>
        <v>2232820200</v>
      </c>
      <c r="AN83" s="30">
        <f>VLOOKUP(B:B,'EJECUCION 24 DE ABRIL DEL 2026'!C:AC,27,0)</f>
        <v>8530679800</v>
      </c>
      <c r="AO83" s="32">
        <f t="shared" si="4"/>
        <v>0.207443694</v>
      </c>
      <c r="AP83" s="28" t="str">
        <f>VLOOKUP(T:T,'TOTAL POR PROYECTOS'!B:I,8,0)</f>
        <v>Secretaría de Educación</v>
      </c>
      <c r="AQ83" s="8"/>
      <c r="AR83" s="8"/>
    </row>
    <row r="84" hidden="1">
      <c r="A84" s="27" t="str">
        <f t="shared" si="1"/>
        <v>220107120245400101931.2.4.1.012.3.1.01.02.006.021.2.4.1.01</v>
      </c>
      <c r="B84" s="27" t="str">
        <f t="shared" si="2"/>
        <v>220107120245400101931.2.4.1.012.3.1.01.02.006.021.2.4.1.0103020109|187</v>
      </c>
      <c r="C84" s="28" t="str">
        <f t="shared" si="3"/>
        <v>Secretaría de Educación</v>
      </c>
      <c r="D84" s="33" t="s">
        <v>48</v>
      </c>
      <c r="E84" s="33" t="s">
        <v>49</v>
      </c>
      <c r="F84" s="33" t="s">
        <v>50</v>
      </c>
      <c r="G84" s="33" t="s">
        <v>346</v>
      </c>
      <c r="H84" s="33" t="s">
        <v>347</v>
      </c>
      <c r="I84" s="33" t="s">
        <v>348</v>
      </c>
      <c r="J84" s="33" t="s">
        <v>54</v>
      </c>
      <c r="K84" s="33" t="s">
        <v>55</v>
      </c>
      <c r="L84" s="33" t="s">
        <v>56</v>
      </c>
      <c r="M84" s="33" t="s">
        <v>57</v>
      </c>
      <c r="N84" s="33" t="s">
        <v>58</v>
      </c>
      <c r="O84" s="33" t="s">
        <v>59</v>
      </c>
      <c r="P84" s="33" t="s">
        <v>349</v>
      </c>
      <c r="Q84" s="33" t="s">
        <v>346</v>
      </c>
      <c r="R84" s="33" t="s">
        <v>350</v>
      </c>
      <c r="S84" s="33" t="s">
        <v>348</v>
      </c>
      <c r="T84" s="33" t="s">
        <v>493</v>
      </c>
      <c r="U84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4" s="33" t="s">
        <v>96</v>
      </c>
      <c r="W84" s="33" t="s">
        <v>97</v>
      </c>
      <c r="X84" s="33" t="s">
        <v>532</v>
      </c>
      <c r="Y84" s="33" t="s">
        <v>533</v>
      </c>
      <c r="Z84" s="33" t="s">
        <v>96</v>
      </c>
      <c r="AA84" s="33" t="s">
        <v>97</v>
      </c>
      <c r="AB84" s="30">
        <f>VLOOKUP(B:B,'EJECUCION 24 DE ABRIL DEL 2026'!C:Q,15,0)</f>
        <v>990000000</v>
      </c>
      <c r="AC84" s="30">
        <f>VLOOKUP(B:B,'EJECUCION 24 DE ABRIL DEL 2026'!C:R,16,0)</f>
        <v>0</v>
      </c>
      <c r="AD84" s="30">
        <f>VLOOKUP(B:B,'EJECUCION 24 DE ABRIL DEL 2026'!C:S,17,0)</f>
        <v>0</v>
      </c>
      <c r="AE84" s="31">
        <f>VLOOKUP(B:B,'EJECUCION 24 DE ABRIL DEL 2026'!C:T,18,0)</f>
        <v>0</v>
      </c>
      <c r="AF84" s="31">
        <f>VLOOKUP(B:B,'EJECUCION 24 DE ABRIL DEL 2026'!C:U,19,0)</f>
        <v>0</v>
      </c>
      <c r="AG84" s="30">
        <f>VLOOKUP(B:B,'EJECUCION 24 DE ABRIL DEL 2026'!C:V,20,0)</f>
        <v>0</v>
      </c>
      <c r="AH84" s="30">
        <f>VLOOKUP(B:B,'EJECUCION 24 DE ABRIL DEL 2026'!C:W,21,0)</f>
        <v>0</v>
      </c>
      <c r="AI84" s="30">
        <f>VLOOKUP(B:B,'EJECUCION 24 DE ABRIL DEL 2026'!C:X,22,0)</f>
        <v>990000000</v>
      </c>
      <c r="AJ84" s="30">
        <f>VLOOKUP(B:B,'EJECUCION 24 DE ABRIL DEL 2026'!C:Y,23,0)</f>
        <v>221871700</v>
      </c>
      <c r="AK84" s="30">
        <f>VLOOKUP(B:B,'EJECUCION 24 DE ABRIL DEL 2026'!C:Z,24,0)</f>
        <v>221871700</v>
      </c>
      <c r="AL84" s="30">
        <f>VLOOKUP(B:B,'EJECUCION 24 DE ABRIL DEL 2026'!C:AA,25,0)</f>
        <v>221871700</v>
      </c>
      <c r="AM84" s="30">
        <f>VLOOKUP(B:B,'EJECUCION 24 DE ABRIL DEL 2026'!C:AB,26,0)</f>
        <v>221871700</v>
      </c>
      <c r="AN84" s="30">
        <f>VLOOKUP(B:B,'EJECUCION 24 DE ABRIL DEL 2026'!C:AC,27,0)</f>
        <v>768128300</v>
      </c>
      <c r="AO84" s="32">
        <f t="shared" si="4"/>
        <v>0.2241128283</v>
      </c>
      <c r="AP84" s="28" t="str">
        <f>VLOOKUP(T:T,'TOTAL POR PROYECTOS'!B:I,8,0)</f>
        <v>Secretaría de Educación</v>
      </c>
      <c r="AQ84" s="8"/>
      <c r="AR84" s="8"/>
    </row>
    <row r="85" hidden="1">
      <c r="A85" s="27" t="str">
        <f t="shared" si="1"/>
        <v>220107120245400101931.2.4.1.012.3.1.01.02.006.031.2.4.1.01</v>
      </c>
      <c r="B85" s="27" t="str">
        <f t="shared" si="2"/>
        <v>220107120245400101931.2.4.1.012.3.1.01.02.006.031.2.4.1.0103020109|187</v>
      </c>
      <c r="C85" s="28" t="str">
        <f t="shared" si="3"/>
        <v>Secretaría de Educación</v>
      </c>
      <c r="D85" s="33" t="s">
        <v>48</v>
      </c>
      <c r="E85" s="33" t="s">
        <v>49</v>
      </c>
      <c r="F85" s="33" t="s">
        <v>50</v>
      </c>
      <c r="G85" s="33" t="s">
        <v>346</v>
      </c>
      <c r="H85" s="33" t="s">
        <v>347</v>
      </c>
      <c r="I85" s="33" t="s">
        <v>348</v>
      </c>
      <c r="J85" s="33" t="s">
        <v>54</v>
      </c>
      <c r="K85" s="33" t="s">
        <v>55</v>
      </c>
      <c r="L85" s="33" t="s">
        <v>56</v>
      </c>
      <c r="M85" s="33" t="s">
        <v>57</v>
      </c>
      <c r="N85" s="33" t="s">
        <v>58</v>
      </c>
      <c r="O85" s="33" t="s">
        <v>59</v>
      </c>
      <c r="P85" s="33" t="s">
        <v>349</v>
      </c>
      <c r="Q85" s="33" t="s">
        <v>346</v>
      </c>
      <c r="R85" s="33" t="s">
        <v>350</v>
      </c>
      <c r="S85" s="33" t="s">
        <v>348</v>
      </c>
      <c r="T85" s="33" t="s">
        <v>493</v>
      </c>
      <c r="U85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5" s="33" t="s">
        <v>96</v>
      </c>
      <c r="W85" s="33" t="s">
        <v>97</v>
      </c>
      <c r="X85" s="33" t="s">
        <v>534</v>
      </c>
      <c r="Y85" s="33" t="s">
        <v>535</v>
      </c>
      <c r="Z85" s="33" t="s">
        <v>96</v>
      </c>
      <c r="AA85" s="33" t="s">
        <v>97</v>
      </c>
      <c r="AB85" s="30">
        <f>VLOOKUP(B:B,'EJECUCION 24 DE ABRIL DEL 2026'!C:Q,15,0)</f>
        <v>770000000</v>
      </c>
      <c r="AC85" s="30">
        <f>VLOOKUP(B:B,'EJECUCION 24 DE ABRIL DEL 2026'!C:R,16,0)</f>
        <v>0</v>
      </c>
      <c r="AD85" s="30">
        <f>VLOOKUP(B:B,'EJECUCION 24 DE ABRIL DEL 2026'!C:S,17,0)</f>
        <v>0</v>
      </c>
      <c r="AE85" s="31">
        <f>VLOOKUP(B:B,'EJECUCION 24 DE ABRIL DEL 2026'!C:T,18,0)</f>
        <v>0</v>
      </c>
      <c r="AF85" s="31">
        <f>VLOOKUP(B:B,'EJECUCION 24 DE ABRIL DEL 2026'!C:U,19,0)</f>
        <v>0</v>
      </c>
      <c r="AG85" s="30">
        <f>VLOOKUP(B:B,'EJECUCION 24 DE ABRIL DEL 2026'!C:V,20,0)</f>
        <v>0</v>
      </c>
      <c r="AH85" s="30">
        <f>VLOOKUP(B:B,'EJECUCION 24 DE ABRIL DEL 2026'!C:W,21,0)</f>
        <v>0</v>
      </c>
      <c r="AI85" s="30">
        <f>VLOOKUP(B:B,'EJECUCION 24 DE ABRIL DEL 2026'!C:X,22,0)</f>
        <v>770000000</v>
      </c>
      <c r="AJ85" s="30">
        <f>VLOOKUP(B:B,'EJECUCION 24 DE ABRIL DEL 2026'!C:Y,23,0)</f>
        <v>143411300</v>
      </c>
      <c r="AK85" s="30">
        <f>VLOOKUP(B:B,'EJECUCION 24 DE ABRIL DEL 2026'!C:Z,24,0)</f>
        <v>143411300</v>
      </c>
      <c r="AL85" s="30">
        <f>VLOOKUP(B:B,'EJECUCION 24 DE ABRIL DEL 2026'!C:AA,25,0)</f>
        <v>143411300</v>
      </c>
      <c r="AM85" s="30">
        <f>VLOOKUP(B:B,'EJECUCION 24 DE ABRIL DEL 2026'!C:AB,26,0)</f>
        <v>143411300</v>
      </c>
      <c r="AN85" s="30">
        <f>VLOOKUP(B:B,'EJECUCION 24 DE ABRIL DEL 2026'!C:AC,27,0)</f>
        <v>626588700</v>
      </c>
      <c r="AO85" s="32">
        <f t="shared" si="4"/>
        <v>0.1862484416</v>
      </c>
      <c r="AP85" s="28" t="str">
        <f>VLOOKUP(T:T,'TOTAL POR PROYECTOS'!B:I,8,0)</f>
        <v>Secretaría de Educación</v>
      </c>
      <c r="AQ85" s="8"/>
      <c r="AR85" s="8"/>
    </row>
    <row r="86" hidden="1">
      <c r="A86" s="27" t="str">
        <f t="shared" si="1"/>
        <v>220107120245400101931.2.4.1.012.3.1.01.02.007.011.2.4.1.01</v>
      </c>
      <c r="B86" s="27" t="str">
        <f t="shared" si="2"/>
        <v>220107120245400101931.2.4.1.012.3.1.01.02.007.011.2.4.1.0103020109|187</v>
      </c>
      <c r="C86" s="28" t="str">
        <f t="shared" si="3"/>
        <v>Secretaría de Educación</v>
      </c>
      <c r="D86" s="33" t="s">
        <v>48</v>
      </c>
      <c r="E86" s="33" t="s">
        <v>49</v>
      </c>
      <c r="F86" s="33" t="s">
        <v>50</v>
      </c>
      <c r="G86" s="33" t="s">
        <v>346</v>
      </c>
      <c r="H86" s="33" t="s">
        <v>347</v>
      </c>
      <c r="I86" s="33" t="s">
        <v>348</v>
      </c>
      <c r="J86" s="33" t="s">
        <v>54</v>
      </c>
      <c r="K86" s="33" t="s">
        <v>55</v>
      </c>
      <c r="L86" s="33" t="s">
        <v>56</v>
      </c>
      <c r="M86" s="33" t="s">
        <v>57</v>
      </c>
      <c r="N86" s="33" t="s">
        <v>58</v>
      </c>
      <c r="O86" s="33" t="s">
        <v>59</v>
      </c>
      <c r="P86" s="33" t="s">
        <v>349</v>
      </c>
      <c r="Q86" s="33" t="s">
        <v>346</v>
      </c>
      <c r="R86" s="33" t="s">
        <v>350</v>
      </c>
      <c r="S86" s="33" t="s">
        <v>348</v>
      </c>
      <c r="T86" s="33" t="s">
        <v>493</v>
      </c>
      <c r="U86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6" s="33" t="s">
        <v>96</v>
      </c>
      <c r="W86" s="33" t="s">
        <v>97</v>
      </c>
      <c r="X86" s="33" t="s">
        <v>536</v>
      </c>
      <c r="Y86" s="33" t="s">
        <v>537</v>
      </c>
      <c r="Z86" s="33" t="s">
        <v>96</v>
      </c>
      <c r="AA86" s="33" t="s">
        <v>97</v>
      </c>
      <c r="AB86" s="30">
        <f>VLOOKUP(B:B,'EJECUCION 24 DE ABRIL DEL 2026'!C:Q,15,0)</f>
        <v>1789800000</v>
      </c>
      <c r="AC86" s="30">
        <f>VLOOKUP(B:B,'EJECUCION 24 DE ABRIL DEL 2026'!C:R,16,0)</f>
        <v>0</v>
      </c>
      <c r="AD86" s="30">
        <f>VLOOKUP(B:B,'EJECUCION 24 DE ABRIL DEL 2026'!C:S,17,0)</f>
        <v>0</v>
      </c>
      <c r="AE86" s="31">
        <f>VLOOKUP(B:B,'EJECUCION 24 DE ABRIL DEL 2026'!C:T,18,0)</f>
        <v>0</v>
      </c>
      <c r="AF86" s="31">
        <f>VLOOKUP(B:B,'EJECUCION 24 DE ABRIL DEL 2026'!C:U,19,0)</f>
        <v>0</v>
      </c>
      <c r="AG86" s="30">
        <f>VLOOKUP(B:B,'EJECUCION 24 DE ABRIL DEL 2026'!C:V,20,0)</f>
        <v>0</v>
      </c>
      <c r="AH86" s="30">
        <f>VLOOKUP(B:B,'EJECUCION 24 DE ABRIL DEL 2026'!C:W,21,0)</f>
        <v>0</v>
      </c>
      <c r="AI86" s="30">
        <f>VLOOKUP(B:B,'EJECUCION 24 DE ABRIL DEL 2026'!C:X,22,0)</f>
        <v>1789800000</v>
      </c>
      <c r="AJ86" s="30">
        <f>VLOOKUP(B:B,'EJECUCION 24 DE ABRIL DEL 2026'!C:Y,23,0)</f>
        <v>372764700</v>
      </c>
      <c r="AK86" s="30">
        <f>VLOOKUP(B:B,'EJECUCION 24 DE ABRIL DEL 2026'!C:Z,24,0)</f>
        <v>372764700</v>
      </c>
      <c r="AL86" s="30">
        <f>VLOOKUP(B:B,'EJECUCION 24 DE ABRIL DEL 2026'!C:AA,25,0)</f>
        <v>372764700</v>
      </c>
      <c r="AM86" s="30">
        <f>VLOOKUP(B:B,'EJECUCION 24 DE ABRIL DEL 2026'!C:AB,26,0)</f>
        <v>372764700</v>
      </c>
      <c r="AN86" s="30">
        <f>VLOOKUP(B:B,'EJECUCION 24 DE ABRIL DEL 2026'!C:AC,27,0)</f>
        <v>1417035300</v>
      </c>
      <c r="AO86" s="32">
        <f t="shared" si="4"/>
        <v>0.2082717063</v>
      </c>
      <c r="AP86" s="28" t="str">
        <f>VLOOKUP(T:T,'TOTAL POR PROYECTOS'!B:I,8,0)</f>
        <v>Secretaría de Educación</v>
      </c>
      <c r="AQ86" s="8"/>
      <c r="AR86" s="8"/>
    </row>
    <row r="87" hidden="1">
      <c r="A87" s="27" t="str">
        <f t="shared" si="1"/>
        <v>220107120245400101931.2.4.1.012.3.1.01.02.007.021.2.4.1.01</v>
      </c>
      <c r="B87" s="27" t="str">
        <f t="shared" si="2"/>
        <v>220107120245400101931.2.4.1.012.3.1.01.02.007.021.2.4.1.0103020109|187</v>
      </c>
      <c r="C87" s="28" t="str">
        <f t="shared" si="3"/>
        <v>Secretaría de Educación</v>
      </c>
      <c r="D87" s="33" t="s">
        <v>48</v>
      </c>
      <c r="E87" s="33" t="s">
        <v>49</v>
      </c>
      <c r="F87" s="33" t="s">
        <v>50</v>
      </c>
      <c r="G87" s="33" t="s">
        <v>346</v>
      </c>
      <c r="H87" s="33" t="s">
        <v>347</v>
      </c>
      <c r="I87" s="33" t="s">
        <v>348</v>
      </c>
      <c r="J87" s="33" t="s">
        <v>54</v>
      </c>
      <c r="K87" s="33" t="s">
        <v>55</v>
      </c>
      <c r="L87" s="33" t="s">
        <v>56</v>
      </c>
      <c r="M87" s="33" t="s">
        <v>57</v>
      </c>
      <c r="N87" s="33" t="s">
        <v>58</v>
      </c>
      <c r="O87" s="33" t="s">
        <v>59</v>
      </c>
      <c r="P87" s="33" t="s">
        <v>349</v>
      </c>
      <c r="Q87" s="33" t="s">
        <v>346</v>
      </c>
      <c r="R87" s="33" t="s">
        <v>350</v>
      </c>
      <c r="S87" s="33" t="s">
        <v>348</v>
      </c>
      <c r="T87" s="33" t="s">
        <v>493</v>
      </c>
      <c r="U87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7" s="33" t="s">
        <v>96</v>
      </c>
      <c r="W87" s="33" t="s">
        <v>97</v>
      </c>
      <c r="X87" s="33" t="s">
        <v>538</v>
      </c>
      <c r="Y87" s="33" t="s">
        <v>539</v>
      </c>
      <c r="Z87" s="33" t="s">
        <v>96</v>
      </c>
      <c r="AA87" s="33" t="s">
        <v>97</v>
      </c>
      <c r="AB87" s="30">
        <f>VLOOKUP(B:B,'EJECUCION 24 DE ABRIL DEL 2026'!C:Q,15,0)</f>
        <v>166000000</v>
      </c>
      <c r="AC87" s="30">
        <f>VLOOKUP(B:B,'EJECUCION 24 DE ABRIL DEL 2026'!C:R,16,0)</f>
        <v>0</v>
      </c>
      <c r="AD87" s="30">
        <f>VLOOKUP(B:B,'EJECUCION 24 DE ABRIL DEL 2026'!C:S,17,0)</f>
        <v>0</v>
      </c>
      <c r="AE87" s="31">
        <f>VLOOKUP(B:B,'EJECUCION 24 DE ABRIL DEL 2026'!C:T,18,0)</f>
        <v>0</v>
      </c>
      <c r="AF87" s="31">
        <f>VLOOKUP(B:B,'EJECUCION 24 DE ABRIL DEL 2026'!C:U,19,0)</f>
        <v>0</v>
      </c>
      <c r="AG87" s="30">
        <f>VLOOKUP(B:B,'EJECUCION 24 DE ABRIL DEL 2026'!C:V,20,0)</f>
        <v>0</v>
      </c>
      <c r="AH87" s="30">
        <f>VLOOKUP(B:B,'EJECUCION 24 DE ABRIL DEL 2026'!C:W,21,0)</f>
        <v>0</v>
      </c>
      <c r="AI87" s="30">
        <f>VLOOKUP(B:B,'EJECUCION 24 DE ABRIL DEL 2026'!C:X,22,0)</f>
        <v>166000000</v>
      </c>
      <c r="AJ87" s="30">
        <f>VLOOKUP(B:B,'EJECUCION 24 DE ABRIL DEL 2026'!C:Y,23,0)</f>
        <v>37014300</v>
      </c>
      <c r="AK87" s="30">
        <f>VLOOKUP(B:B,'EJECUCION 24 DE ABRIL DEL 2026'!C:Z,24,0)</f>
        <v>37014300</v>
      </c>
      <c r="AL87" s="30">
        <f>VLOOKUP(B:B,'EJECUCION 24 DE ABRIL DEL 2026'!C:AA,25,0)</f>
        <v>37014300</v>
      </c>
      <c r="AM87" s="30">
        <f>VLOOKUP(B:B,'EJECUCION 24 DE ABRIL DEL 2026'!C:AB,26,0)</f>
        <v>37014300</v>
      </c>
      <c r="AN87" s="30">
        <f>VLOOKUP(B:B,'EJECUCION 24 DE ABRIL DEL 2026'!C:AC,27,0)</f>
        <v>128985700</v>
      </c>
      <c r="AO87" s="32">
        <f t="shared" si="4"/>
        <v>0.2229777108</v>
      </c>
      <c r="AP87" s="28" t="str">
        <f>VLOOKUP(T:T,'TOTAL POR PROYECTOS'!B:I,8,0)</f>
        <v>Secretaría de Educación</v>
      </c>
      <c r="AQ87" s="8"/>
      <c r="AR87" s="8"/>
    </row>
    <row r="88" hidden="1">
      <c r="A88" s="27" t="str">
        <f t="shared" si="1"/>
        <v>220107120245400101931.2.4.1.012.3.1.01.02.007.031.2.4.1.01</v>
      </c>
      <c r="B88" s="27" t="str">
        <f t="shared" si="2"/>
        <v>220107120245400101931.2.4.1.012.3.1.01.02.007.031.2.4.1.0103020109|187</v>
      </c>
      <c r="C88" s="28" t="str">
        <f t="shared" si="3"/>
        <v>Secretaría de Educación</v>
      </c>
      <c r="D88" s="33" t="s">
        <v>48</v>
      </c>
      <c r="E88" s="33" t="s">
        <v>49</v>
      </c>
      <c r="F88" s="33" t="s">
        <v>50</v>
      </c>
      <c r="G88" s="33" t="s">
        <v>346</v>
      </c>
      <c r="H88" s="33" t="s">
        <v>347</v>
      </c>
      <c r="I88" s="33" t="s">
        <v>348</v>
      </c>
      <c r="J88" s="33" t="s">
        <v>54</v>
      </c>
      <c r="K88" s="33" t="s">
        <v>55</v>
      </c>
      <c r="L88" s="33" t="s">
        <v>56</v>
      </c>
      <c r="M88" s="33" t="s">
        <v>57</v>
      </c>
      <c r="N88" s="33" t="s">
        <v>58</v>
      </c>
      <c r="O88" s="33" t="s">
        <v>59</v>
      </c>
      <c r="P88" s="33" t="s">
        <v>349</v>
      </c>
      <c r="Q88" s="33" t="s">
        <v>346</v>
      </c>
      <c r="R88" s="33" t="s">
        <v>350</v>
      </c>
      <c r="S88" s="33" t="s">
        <v>348</v>
      </c>
      <c r="T88" s="33" t="s">
        <v>493</v>
      </c>
      <c r="U88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8" s="33" t="s">
        <v>96</v>
      </c>
      <c r="W88" s="33" t="s">
        <v>97</v>
      </c>
      <c r="X88" s="33" t="s">
        <v>540</v>
      </c>
      <c r="Y88" s="33" t="s">
        <v>541</v>
      </c>
      <c r="Z88" s="33" t="s">
        <v>96</v>
      </c>
      <c r="AA88" s="33" t="s">
        <v>97</v>
      </c>
      <c r="AB88" s="30">
        <f>VLOOKUP(B:B,'EJECUCION 24 DE ABRIL DEL 2026'!C:Q,15,0)</f>
        <v>125400000</v>
      </c>
      <c r="AC88" s="30">
        <f>VLOOKUP(B:B,'EJECUCION 24 DE ABRIL DEL 2026'!C:R,16,0)</f>
        <v>0</v>
      </c>
      <c r="AD88" s="30">
        <f>VLOOKUP(B:B,'EJECUCION 24 DE ABRIL DEL 2026'!C:S,17,0)</f>
        <v>0</v>
      </c>
      <c r="AE88" s="31">
        <f>VLOOKUP(B:B,'EJECUCION 24 DE ABRIL DEL 2026'!C:T,18,0)</f>
        <v>0</v>
      </c>
      <c r="AF88" s="31">
        <f>VLOOKUP(B:B,'EJECUCION 24 DE ABRIL DEL 2026'!C:U,19,0)</f>
        <v>0</v>
      </c>
      <c r="AG88" s="30">
        <f>VLOOKUP(B:B,'EJECUCION 24 DE ABRIL DEL 2026'!C:V,20,0)</f>
        <v>0</v>
      </c>
      <c r="AH88" s="30">
        <f>VLOOKUP(B:B,'EJECUCION 24 DE ABRIL DEL 2026'!C:W,21,0)</f>
        <v>0</v>
      </c>
      <c r="AI88" s="30">
        <f>VLOOKUP(B:B,'EJECUCION 24 DE ABRIL DEL 2026'!C:X,22,0)</f>
        <v>125400000</v>
      </c>
      <c r="AJ88" s="30">
        <f>VLOOKUP(B:B,'EJECUCION 24 DE ABRIL DEL 2026'!C:Y,23,0)</f>
        <v>23974900</v>
      </c>
      <c r="AK88" s="30">
        <f>VLOOKUP(B:B,'EJECUCION 24 DE ABRIL DEL 2026'!C:Z,24,0)</f>
        <v>23974900</v>
      </c>
      <c r="AL88" s="30">
        <f>VLOOKUP(B:B,'EJECUCION 24 DE ABRIL DEL 2026'!C:AA,25,0)</f>
        <v>23974900</v>
      </c>
      <c r="AM88" s="30">
        <f>VLOOKUP(B:B,'EJECUCION 24 DE ABRIL DEL 2026'!C:AB,26,0)</f>
        <v>23974900</v>
      </c>
      <c r="AN88" s="30">
        <f>VLOOKUP(B:B,'EJECUCION 24 DE ABRIL DEL 2026'!C:AC,27,0)</f>
        <v>101425100</v>
      </c>
      <c r="AO88" s="32">
        <f t="shared" si="4"/>
        <v>0.1911874003</v>
      </c>
      <c r="AP88" s="28" t="str">
        <f>VLOOKUP(T:T,'TOTAL POR PROYECTOS'!B:I,8,0)</f>
        <v>Secretaría de Educación</v>
      </c>
      <c r="AQ88" s="8"/>
      <c r="AR88" s="8"/>
    </row>
    <row r="89" hidden="1">
      <c r="A89" s="27" t="str">
        <f t="shared" si="1"/>
        <v>220107120245400101931.2.4.1.012.3.1.01.02.008.011.2.4.1.01</v>
      </c>
      <c r="B89" s="27" t="str">
        <f t="shared" si="2"/>
        <v>220107120245400101931.2.4.1.012.3.1.01.02.008.011.2.4.1.0103020109|187</v>
      </c>
      <c r="C89" s="28" t="str">
        <f t="shared" si="3"/>
        <v>Secretaría de Educación</v>
      </c>
      <c r="D89" s="33" t="s">
        <v>48</v>
      </c>
      <c r="E89" s="33" t="s">
        <v>49</v>
      </c>
      <c r="F89" s="33" t="s">
        <v>50</v>
      </c>
      <c r="G89" s="33" t="s">
        <v>346</v>
      </c>
      <c r="H89" s="33" t="s">
        <v>347</v>
      </c>
      <c r="I89" s="33" t="s">
        <v>348</v>
      </c>
      <c r="J89" s="33" t="s">
        <v>54</v>
      </c>
      <c r="K89" s="33" t="s">
        <v>55</v>
      </c>
      <c r="L89" s="33" t="s">
        <v>56</v>
      </c>
      <c r="M89" s="33" t="s">
        <v>57</v>
      </c>
      <c r="N89" s="33" t="s">
        <v>58</v>
      </c>
      <c r="O89" s="33" t="s">
        <v>59</v>
      </c>
      <c r="P89" s="33" t="s">
        <v>349</v>
      </c>
      <c r="Q89" s="33" t="s">
        <v>346</v>
      </c>
      <c r="R89" s="33" t="s">
        <v>350</v>
      </c>
      <c r="S89" s="33" t="s">
        <v>348</v>
      </c>
      <c r="T89" s="33" t="s">
        <v>493</v>
      </c>
      <c r="U89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89" s="33" t="s">
        <v>96</v>
      </c>
      <c r="W89" s="33" t="s">
        <v>97</v>
      </c>
      <c r="X89" s="33" t="s">
        <v>542</v>
      </c>
      <c r="Y89" s="33" t="s">
        <v>543</v>
      </c>
      <c r="Z89" s="33" t="s">
        <v>96</v>
      </c>
      <c r="AA89" s="33" t="s">
        <v>97</v>
      </c>
      <c r="AB89" s="30">
        <f>VLOOKUP(B:B,'EJECUCION 24 DE ABRIL DEL 2026'!C:Q,15,0)</f>
        <v>1789800000</v>
      </c>
      <c r="AC89" s="30">
        <f>VLOOKUP(B:B,'EJECUCION 24 DE ABRIL DEL 2026'!C:R,16,0)</f>
        <v>0</v>
      </c>
      <c r="AD89" s="30">
        <f>VLOOKUP(B:B,'EJECUCION 24 DE ABRIL DEL 2026'!C:S,17,0)</f>
        <v>0</v>
      </c>
      <c r="AE89" s="31">
        <f>VLOOKUP(B:B,'EJECUCION 24 DE ABRIL DEL 2026'!C:T,18,0)</f>
        <v>0</v>
      </c>
      <c r="AF89" s="31">
        <f>VLOOKUP(B:B,'EJECUCION 24 DE ABRIL DEL 2026'!C:U,19,0)</f>
        <v>0</v>
      </c>
      <c r="AG89" s="30">
        <f>VLOOKUP(B:B,'EJECUCION 24 DE ABRIL DEL 2026'!C:V,20,0)</f>
        <v>0</v>
      </c>
      <c r="AH89" s="30">
        <f>VLOOKUP(B:B,'EJECUCION 24 DE ABRIL DEL 2026'!C:W,21,0)</f>
        <v>0</v>
      </c>
      <c r="AI89" s="30">
        <f>VLOOKUP(B:B,'EJECUCION 24 DE ABRIL DEL 2026'!C:X,22,0)</f>
        <v>1789800000</v>
      </c>
      <c r="AJ89" s="30">
        <f>VLOOKUP(B:B,'EJECUCION 24 DE ABRIL DEL 2026'!C:Y,23,0)</f>
        <v>372764700</v>
      </c>
      <c r="AK89" s="30">
        <f>VLOOKUP(B:B,'EJECUCION 24 DE ABRIL DEL 2026'!C:Z,24,0)</f>
        <v>372764700</v>
      </c>
      <c r="AL89" s="30">
        <f>VLOOKUP(B:B,'EJECUCION 24 DE ABRIL DEL 2026'!C:AA,25,0)</f>
        <v>372764700</v>
      </c>
      <c r="AM89" s="30">
        <f>VLOOKUP(B:B,'EJECUCION 24 DE ABRIL DEL 2026'!C:AB,26,0)</f>
        <v>372764700</v>
      </c>
      <c r="AN89" s="30">
        <f>VLOOKUP(B:B,'EJECUCION 24 DE ABRIL DEL 2026'!C:AC,27,0)</f>
        <v>1417035300</v>
      </c>
      <c r="AO89" s="32">
        <f t="shared" si="4"/>
        <v>0.2082717063</v>
      </c>
      <c r="AP89" s="28" t="str">
        <f>VLOOKUP(T:T,'TOTAL POR PROYECTOS'!B:I,8,0)</f>
        <v>Secretaría de Educación</v>
      </c>
      <c r="AQ89" s="8"/>
      <c r="AR89" s="8"/>
    </row>
    <row r="90" hidden="1">
      <c r="A90" s="27" t="str">
        <f t="shared" si="1"/>
        <v>220107120245400101931.2.4.1.012.3.1.01.02.008.021.2.4.1.01</v>
      </c>
      <c r="B90" s="27" t="str">
        <f t="shared" si="2"/>
        <v>220107120245400101931.2.4.1.012.3.1.01.02.008.021.2.4.1.0103020109|187</v>
      </c>
      <c r="C90" s="28" t="str">
        <f t="shared" si="3"/>
        <v>Secretaría de Educación</v>
      </c>
      <c r="D90" s="33" t="s">
        <v>48</v>
      </c>
      <c r="E90" s="33" t="s">
        <v>49</v>
      </c>
      <c r="F90" s="33" t="s">
        <v>50</v>
      </c>
      <c r="G90" s="33" t="s">
        <v>346</v>
      </c>
      <c r="H90" s="33" t="s">
        <v>347</v>
      </c>
      <c r="I90" s="33" t="s">
        <v>348</v>
      </c>
      <c r="J90" s="33" t="s">
        <v>54</v>
      </c>
      <c r="K90" s="33" t="s">
        <v>55</v>
      </c>
      <c r="L90" s="33" t="s">
        <v>56</v>
      </c>
      <c r="M90" s="33" t="s">
        <v>57</v>
      </c>
      <c r="N90" s="33" t="s">
        <v>58</v>
      </c>
      <c r="O90" s="33" t="s">
        <v>59</v>
      </c>
      <c r="P90" s="33" t="s">
        <v>349</v>
      </c>
      <c r="Q90" s="33" t="s">
        <v>346</v>
      </c>
      <c r="R90" s="33" t="s">
        <v>350</v>
      </c>
      <c r="S90" s="33" t="s">
        <v>348</v>
      </c>
      <c r="T90" s="33" t="s">
        <v>493</v>
      </c>
      <c r="U90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90" s="33" t="s">
        <v>96</v>
      </c>
      <c r="W90" s="33" t="s">
        <v>97</v>
      </c>
      <c r="X90" s="33" t="s">
        <v>544</v>
      </c>
      <c r="Y90" s="33" t="s">
        <v>545</v>
      </c>
      <c r="Z90" s="33" t="s">
        <v>96</v>
      </c>
      <c r="AA90" s="33" t="s">
        <v>97</v>
      </c>
      <c r="AB90" s="30">
        <f>VLOOKUP(B:B,'EJECUCION 24 DE ABRIL DEL 2026'!C:Q,15,0)</f>
        <v>166000000</v>
      </c>
      <c r="AC90" s="30">
        <f>VLOOKUP(B:B,'EJECUCION 24 DE ABRIL DEL 2026'!C:R,16,0)</f>
        <v>0</v>
      </c>
      <c r="AD90" s="30">
        <f>VLOOKUP(B:B,'EJECUCION 24 DE ABRIL DEL 2026'!C:S,17,0)</f>
        <v>0</v>
      </c>
      <c r="AE90" s="31">
        <f>VLOOKUP(B:B,'EJECUCION 24 DE ABRIL DEL 2026'!C:T,18,0)</f>
        <v>0</v>
      </c>
      <c r="AF90" s="31">
        <f>VLOOKUP(B:B,'EJECUCION 24 DE ABRIL DEL 2026'!C:U,19,0)</f>
        <v>0</v>
      </c>
      <c r="AG90" s="30">
        <f>VLOOKUP(B:B,'EJECUCION 24 DE ABRIL DEL 2026'!C:V,20,0)</f>
        <v>0</v>
      </c>
      <c r="AH90" s="30">
        <f>VLOOKUP(B:B,'EJECUCION 24 DE ABRIL DEL 2026'!C:W,21,0)</f>
        <v>0</v>
      </c>
      <c r="AI90" s="30">
        <f>VLOOKUP(B:B,'EJECUCION 24 DE ABRIL DEL 2026'!C:X,22,0)</f>
        <v>166000000</v>
      </c>
      <c r="AJ90" s="30">
        <f>VLOOKUP(B:B,'EJECUCION 24 DE ABRIL DEL 2026'!C:Y,23,0)</f>
        <v>37014300</v>
      </c>
      <c r="AK90" s="30">
        <f>VLOOKUP(B:B,'EJECUCION 24 DE ABRIL DEL 2026'!C:Z,24,0)</f>
        <v>37014300</v>
      </c>
      <c r="AL90" s="30">
        <f>VLOOKUP(B:B,'EJECUCION 24 DE ABRIL DEL 2026'!C:AA,25,0)</f>
        <v>37014300</v>
      </c>
      <c r="AM90" s="30">
        <f>VLOOKUP(B:B,'EJECUCION 24 DE ABRIL DEL 2026'!C:AB,26,0)</f>
        <v>37014300</v>
      </c>
      <c r="AN90" s="30">
        <f>VLOOKUP(B:B,'EJECUCION 24 DE ABRIL DEL 2026'!C:AC,27,0)</f>
        <v>128985700</v>
      </c>
      <c r="AO90" s="32">
        <f t="shared" si="4"/>
        <v>0.2229777108</v>
      </c>
      <c r="AP90" s="28" t="str">
        <f>VLOOKUP(T:T,'TOTAL POR PROYECTOS'!B:I,8,0)</f>
        <v>Secretaría de Educación</v>
      </c>
      <c r="AQ90" s="8"/>
      <c r="AR90" s="8"/>
    </row>
    <row r="91" hidden="1">
      <c r="A91" s="27" t="str">
        <f t="shared" si="1"/>
        <v>220107120245400101931.2.4.1.012.3.1.01.02.008.031.2.4.1.01</v>
      </c>
      <c r="B91" s="27" t="str">
        <f t="shared" si="2"/>
        <v>220107120245400101931.2.4.1.012.3.1.01.02.008.031.2.4.1.0103020109|187</v>
      </c>
      <c r="C91" s="28" t="str">
        <f t="shared" si="3"/>
        <v>Secretaría de Educación</v>
      </c>
      <c r="D91" s="33" t="s">
        <v>48</v>
      </c>
      <c r="E91" s="33" t="s">
        <v>49</v>
      </c>
      <c r="F91" s="33" t="s">
        <v>50</v>
      </c>
      <c r="G91" s="33" t="s">
        <v>346</v>
      </c>
      <c r="H91" s="33" t="s">
        <v>347</v>
      </c>
      <c r="I91" s="33" t="s">
        <v>348</v>
      </c>
      <c r="J91" s="33" t="s">
        <v>54</v>
      </c>
      <c r="K91" s="33" t="s">
        <v>55</v>
      </c>
      <c r="L91" s="33" t="s">
        <v>56</v>
      </c>
      <c r="M91" s="33" t="s">
        <v>57</v>
      </c>
      <c r="N91" s="33" t="s">
        <v>58</v>
      </c>
      <c r="O91" s="33" t="s">
        <v>59</v>
      </c>
      <c r="P91" s="33" t="s">
        <v>349</v>
      </c>
      <c r="Q91" s="33" t="s">
        <v>346</v>
      </c>
      <c r="R91" s="33" t="s">
        <v>350</v>
      </c>
      <c r="S91" s="33" t="s">
        <v>348</v>
      </c>
      <c r="T91" s="33" t="s">
        <v>493</v>
      </c>
      <c r="U91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91" s="33" t="s">
        <v>96</v>
      </c>
      <c r="W91" s="33" t="s">
        <v>97</v>
      </c>
      <c r="X91" s="33" t="s">
        <v>546</v>
      </c>
      <c r="Y91" s="33" t="s">
        <v>547</v>
      </c>
      <c r="Z91" s="33" t="s">
        <v>96</v>
      </c>
      <c r="AA91" s="33" t="s">
        <v>97</v>
      </c>
      <c r="AB91" s="30">
        <f>VLOOKUP(B:B,'EJECUCION 24 DE ABRIL DEL 2026'!C:Q,15,0)</f>
        <v>125400000</v>
      </c>
      <c r="AC91" s="30">
        <f>VLOOKUP(B:B,'EJECUCION 24 DE ABRIL DEL 2026'!C:R,16,0)</f>
        <v>0</v>
      </c>
      <c r="AD91" s="30">
        <f>VLOOKUP(B:B,'EJECUCION 24 DE ABRIL DEL 2026'!C:S,17,0)</f>
        <v>0</v>
      </c>
      <c r="AE91" s="31">
        <f>VLOOKUP(B:B,'EJECUCION 24 DE ABRIL DEL 2026'!C:T,18,0)</f>
        <v>0</v>
      </c>
      <c r="AF91" s="31">
        <f>VLOOKUP(B:B,'EJECUCION 24 DE ABRIL DEL 2026'!C:U,19,0)</f>
        <v>0</v>
      </c>
      <c r="AG91" s="30">
        <f>VLOOKUP(B:B,'EJECUCION 24 DE ABRIL DEL 2026'!C:V,20,0)</f>
        <v>0</v>
      </c>
      <c r="AH91" s="30">
        <f>VLOOKUP(B:B,'EJECUCION 24 DE ABRIL DEL 2026'!C:W,21,0)</f>
        <v>0</v>
      </c>
      <c r="AI91" s="30">
        <f>VLOOKUP(B:B,'EJECUCION 24 DE ABRIL DEL 2026'!C:X,22,0)</f>
        <v>125400000</v>
      </c>
      <c r="AJ91" s="30">
        <f>VLOOKUP(B:B,'EJECUCION 24 DE ABRIL DEL 2026'!C:Y,23,0)</f>
        <v>23974900</v>
      </c>
      <c r="AK91" s="30">
        <f>VLOOKUP(B:B,'EJECUCION 24 DE ABRIL DEL 2026'!C:Z,24,0)</f>
        <v>23974900</v>
      </c>
      <c r="AL91" s="30">
        <f>VLOOKUP(B:B,'EJECUCION 24 DE ABRIL DEL 2026'!C:AA,25,0)</f>
        <v>23974900</v>
      </c>
      <c r="AM91" s="30">
        <f>VLOOKUP(B:B,'EJECUCION 24 DE ABRIL DEL 2026'!C:AB,26,0)</f>
        <v>23974900</v>
      </c>
      <c r="AN91" s="30">
        <f>VLOOKUP(B:B,'EJECUCION 24 DE ABRIL DEL 2026'!C:AC,27,0)</f>
        <v>101425100</v>
      </c>
      <c r="AO91" s="32">
        <f t="shared" si="4"/>
        <v>0.1911874003</v>
      </c>
      <c r="AP91" s="28" t="str">
        <f>VLOOKUP(T:T,'TOTAL POR PROYECTOS'!B:I,8,0)</f>
        <v>Secretaría de Educación</v>
      </c>
      <c r="AQ91" s="8"/>
      <c r="AR91" s="8"/>
    </row>
    <row r="92" hidden="1">
      <c r="A92" s="27" t="str">
        <f t="shared" si="1"/>
        <v>220107120245400101931.2.4.1.012.3.1.01.02.009.011.2.4.1.01</v>
      </c>
      <c r="B92" s="27" t="str">
        <f t="shared" si="2"/>
        <v>220107120245400101931.2.4.1.012.3.1.01.02.009.011.2.4.1.0103020109|187</v>
      </c>
      <c r="C92" s="28" t="str">
        <f t="shared" si="3"/>
        <v>Secretaría de Educación</v>
      </c>
      <c r="D92" s="33" t="s">
        <v>48</v>
      </c>
      <c r="E92" s="33" t="s">
        <v>49</v>
      </c>
      <c r="F92" s="33" t="s">
        <v>50</v>
      </c>
      <c r="G92" s="33" t="s">
        <v>346</v>
      </c>
      <c r="H92" s="33" t="s">
        <v>347</v>
      </c>
      <c r="I92" s="33" t="s">
        <v>348</v>
      </c>
      <c r="J92" s="33" t="s">
        <v>54</v>
      </c>
      <c r="K92" s="33" t="s">
        <v>55</v>
      </c>
      <c r="L92" s="33" t="s">
        <v>56</v>
      </c>
      <c r="M92" s="33" t="s">
        <v>57</v>
      </c>
      <c r="N92" s="33" t="s">
        <v>58</v>
      </c>
      <c r="O92" s="33" t="s">
        <v>59</v>
      </c>
      <c r="P92" s="33" t="s">
        <v>349</v>
      </c>
      <c r="Q92" s="33" t="s">
        <v>346</v>
      </c>
      <c r="R92" s="33" t="s">
        <v>350</v>
      </c>
      <c r="S92" s="33" t="s">
        <v>348</v>
      </c>
      <c r="T92" s="33" t="s">
        <v>493</v>
      </c>
      <c r="U92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92" s="33" t="s">
        <v>96</v>
      </c>
      <c r="W92" s="33" t="s">
        <v>97</v>
      </c>
      <c r="X92" s="33" t="s">
        <v>548</v>
      </c>
      <c r="Y92" s="33" t="s">
        <v>549</v>
      </c>
      <c r="Z92" s="33" t="s">
        <v>96</v>
      </c>
      <c r="AA92" s="33" t="s">
        <v>97</v>
      </c>
      <c r="AB92" s="30">
        <f>VLOOKUP(B:B,'EJECUCION 24 DE ABRIL DEL 2026'!C:Q,15,0)</f>
        <v>3579600000</v>
      </c>
      <c r="AC92" s="30">
        <f>VLOOKUP(B:B,'EJECUCION 24 DE ABRIL DEL 2026'!C:R,16,0)</f>
        <v>0</v>
      </c>
      <c r="AD92" s="30">
        <f>VLOOKUP(B:B,'EJECUCION 24 DE ABRIL DEL 2026'!C:S,17,0)</f>
        <v>0</v>
      </c>
      <c r="AE92" s="31">
        <f>VLOOKUP(B:B,'EJECUCION 24 DE ABRIL DEL 2026'!C:T,18,0)</f>
        <v>0</v>
      </c>
      <c r="AF92" s="31">
        <f>VLOOKUP(B:B,'EJECUCION 24 DE ABRIL DEL 2026'!C:U,19,0)</f>
        <v>0</v>
      </c>
      <c r="AG92" s="30">
        <f>VLOOKUP(B:B,'EJECUCION 24 DE ABRIL DEL 2026'!C:V,20,0)</f>
        <v>0</v>
      </c>
      <c r="AH92" s="30">
        <f>VLOOKUP(B:B,'EJECUCION 24 DE ABRIL DEL 2026'!C:W,21,0)</f>
        <v>0</v>
      </c>
      <c r="AI92" s="30">
        <f>VLOOKUP(B:B,'EJECUCION 24 DE ABRIL DEL 2026'!C:X,22,0)</f>
        <v>3579600000</v>
      </c>
      <c r="AJ92" s="30">
        <f>VLOOKUP(B:B,'EJECUCION 24 DE ABRIL DEL 2026'!C:Y,23,0)</f>
        <v>744720000</v>
      </c>
      <c r="AK92" s="30">
        <f>VLOOKUP(B:B,'EJECUCION 24 DE ABRIL DEL 2026'!C:Z,24,0)</f>
        <v>744720000</v>
      </c>
      <c r="AL92" s="30">
        <f>VLOOKUP(B:B,'EJECUCION 24 DE ABRIL DEL 2026'!C:AA,25,0)</f>
        <v>744720000</v>
      </c>
      <c r="AM92" s="30">
        <f>VLOOKUP(B:B,'EJECUCION 24 DE ABRIL DEL 2026'!C:AB,26,0)</f>
        <v>744720000</v>
      </c>
      <c r="AN92" s="30">
        <f>VLOOKUP(B:B,'EJECUCION 24 DE ABRIL DEL 2026'!C:AC,27,0)</f>
        <v>2834880000</v>
      </c>
      <c r="AO92" s="32">
        <f t="shared" si="4"/>
        <v>0.2080455917</v>
      </c>
      <c r="AP92" s="28" t="str">
        <f>VLOOKUP(T:T,'TOTAL POR PROYECTOS'!B:I,8,0)</f>
        <v>Secretaría de Educación</v>
      </c>
      <c r="AQ92" s="8"/>
      <c r="AR92" s="8"/>
    </row>
    <row r="93" hidden="1">
      <c r="A93" s="27" t="str">
        <f t="shared" si="1"/>
        <v>220107120245400101931.2.4.1.012.3.1.01.02.009.021.2.4.1.01</v>
      </c>
      <c r="B93" s="27" t="str">
        <f t="shared" si="2"/>
        <v>220107120245400101931.2.4.1.012.3.1.01.02.009.021.2.4.1.0103020109|187</v>
      </c>
      <c r="C93" s="28" t="str">
        <f t="shared" si="3"/>
        <v>Secretaría de Educación</v>
      </c>
      <c r="D93" s="33" t="s">
        <v>48</v>
      </c>
      <c r="E93" s="33" t="s">
        <v>49</v>
      </c>
      <c r="F93" s="33" t="s">
        <v>50</v>
      </c>
      <c r="G93" s="33" t="s">
        <v>346</v>
      </c>
      <c r="H93" s="33" t="s">
        <v>347</v>
      </c>
      <c r="I93" s="33" t="s">
        <v>348</v>
      </c>
      <c r="J93" s="33" t="s">
        <v>54</v>
      </c>
      <c r="K93" s="33" t="s">
        <v>55</v>
      </c>
      <c r="L93" s="33" t="s">
        <v>56</v>
      </c>
      <c r="M93" s="33" t="s">
        <v>57</v>
      </c>
      <c r="N93" s="33" t="s">
        <v>58</v>
      </c>
      <c r="O93" s="33" t="s">
        <v>59</v>
      </c>
      <c r="P93" s="33" t="s">
        <v>349</v>
      </c>
      <c r="Q93" s="33" t="s">
        <v>346</v>
      </c>
      <c r="R93" s="33" t="s">
        <v>350</v>
      </c>
      <c r="S93" s="33" t="s">
        <v>348</v>
      </c>
      <c r="T93" s="33" t="s">
        <v>493</v>
      </c>
      <c r="U93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93" s="33" t="s">
        <v>96</v>
      </c>
      <c r="W93" s="33" t="s">
        <v>97</v>
      </c>
      <c r="X93" s="33" t="s">
        <v>550</v>
      </c>
      <c r="Y93" s="33" t="s">
        <v>551</v>
      </c>
      <c r="Z93" s="33" t="s">
        <v>96</v>
      </c>
      <c r="AA93" s="33" t="s">
        <v>97</v>
      </c>
      <c r="AB93" s="30">
        <f>VLOOKUP(B:B,'EJECUCION 24 DE ABRIL DEL 2026'!C:Q,15,0)</f>
        <v>332000000</v>
      </c>
      <c r="AC93" s="30">
        <f>VLOOKUP(B:B,'EJECUCION 24 DE ABRIL DEL 2026'!C:R,16,0)</f>
        <v>0</v>
      </c>
      <c r="AD93" s="30">
        <f>VLOOKUP(B:B,'EJECUCION 24 DE ABRIL DEL 2026'!C:S,17,0)</f>
        <v>0</v>
      </c>
      <c r="AE93" s="31">
        <f>VLOOKUP(B:B,'EJECUCION 24 DE ABRIL DEL 2026'!C:T,18,0)</f>
        <v>0</v>
      </c>
      <c r="AF93" s="31">
        <f>VLOOKUP(B:B,'EJECUCION 24 DE ABRIL DEL 2026'!C:U,19,0)</f>
        <v>0</v>
      </c>
      <c r="AG93" s="30">
        <f>VLOOKUP(B:B,'EJECUCION 24 DE ABRIL DEL 2026'!C:V,20,0)</f>
        <v>0</v>
      </c>
      <c r="AH93" s="30">
        <f>VLOOKUP(B:B,'EJECUCION 24 DE ABRIL DEL 2026'!C:W,21,0)</f>
        <v>0</v>
      </c>
      <c r="AI93" s="30">
        <f>VLOOKUP(B:B,'EJECUCION 24 DE ABRIL DEL 2026'!C:X,22,0)</f>
        <v>332000000</v>
      </c>
      <c r="AJ93" s="30">
        <f>VLOOKUP(B:B,'EJECUCION 24 DE ABRIL DEL 2026'!C:Y,23,0)</f>
        <v>73987400</v>
      </c>
      <c r="AK93" s="30">
        <f>VLOOKUP(B:B,'EJECUCION 24 DE ABRIL DEL 2026'!C:Z,24,0)</f>
        <v>73987400</v>
      </c>
      <c r="AL93" s="30">
        <f>VLOOKUP(B:B,'EJECUCION 24 DE ABRIL DEL 2026'!C:AA,25,0)</f>
        <v>73987400</v>
      </c>
      <c r="AM93" s="30">
        <f>VLOOKUP(B:B,'EJECUCION 24 DE ABRIL DEL 2026'!C:AB,26,0)</f>
        <v>73987400</v>
      </c>
      <c r="AN93" s="30">
        <f>VLOOKUP(B:B,'EJECUCION 24 DE ABRIL DEL 2026'!C:AC,27,0)</f>
        <v>258012600</v>
      </c>
      <c r="AO93" s="32">
        <f t="shared" si="4"/>
        <v>0.2228536145</v>
      </c>
      <c r="AP93" s="28" t="str">
        <f>VLOOKUP(T:T,'TOTAL POR PROYECTOS'!B:I,8,0)</f>
        <v>Secretaría de Educación</v>
      </c>
      <c r="AQ93" s="8"/>
      <c r="AR93" s="8"/>
    </row>
    <row r="94" hidden="1">
      <c r="A94" s="27" t="str">
        <f t="shared" si="1"/>
        <v>220107120245400101931.2.4.1.012.3.1.01.02.009.031.2.4.1.01</v>
      </c>
      <c r="B94" s="27" t="str">
        <f t="shared" si="2"/>
        <v>220107120245400101931.2.4.1.012.3.1.01.02.009.031.2.4.1.0103020109|187</v>
      </c>
      <c r="C94" s="28" t="str">
        <f t="shared" si="3"/>
        <v>Secretaría de Educación</v>
      </c>
      <c r="D94" s="33" t="s">
        <v>48</v>
      </c>
      <c r="E94" s="33" t="s">
        <v>49</v>
      </c>
      <c r="F94" s="33" t="s">
        <v>50</v>
      </c>
      <c r="G94" s="33" t="s">
        <v>346</v>
      </c>
      <c r="H94" s="33" t="s">
        <v>347</v>
      </c>
      <c r="I94" s="33" t="s">
        <v>348</v>
      </c>
      <c r="J94" s="33" t="s">
        <v>54</v>
      </c>
      <c r="K94" s="33" t="s">
        <v>55</v>
      </c>
      <c r="L94" s="33" t="s">
        <v>56</v>
      </c>
      <c r="M94" s="33" t="s">
        <v>57</v>
      </c>
      <c r="N94" s="33" t="s">
        <v>58</v>
      </c>
      <c r="O94" s="33" t="s">
        <v>59</v>
      </c>
      <c r="P94" s="33" t="s">
        <v>349</v>
      </c>
      <c r="Q94" s="33" t="s">
        <v>346</v>
      </c>
      <c r="R94" s="33" t="s">
        <v>350</v>
      </c>
      <c r="S94" s="33" t="s">
        <v>348</v>
      </c>
      <c r="T94" s="33" t="s">
        <v>493</v>
      </c>
      <c r="U94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94" s="33" t="s">
        <v>96</v>
      </c>
      <c r="W94" s="33" t="s">
        <v>97</v>
      </c>
      <c r="X94" s="33" t="s">
        <v>552</v>
      </c>
      <c r="Y94" s="33" t="s">
        <v>553</v>
      </c>
      <c r="Z94" s="33" t="s">
        <v>96</v>
      </c>
      <c r="AA94" s="33" t="s">
        <v>97</v>
      </c>
      <c r="AB94" s="30">
        <f>VLOOKUP(B:B,'EJECUCION 24 DE ABRIL DEL 2026'!C:Q,15,0)</f>
        <v>250800000</v>
      </c>
      <c r="AC94" s="30">
        <f>VLOOKUP(B:B,'EJECUCION 24 DE ABRIL DEL 2026'!C:R,16,0)</f>
        <v>0</v>
      </c>
      <c r="AD94" s="30">
        <f>VLOOKUP(B:B,'EJECUCION 24 DE ABRIL DEL 2026'!C:S,17,0)</f>
        <v>0</v>
      </c>
      <c r="AE94" s="31">
        <f>VLOOKUP(B:B,'EJECUCION 24 DE ABRIL DEL 2026'!C:T,18,0)</f>
        <v>0</v>
      </c>
      <c r="AF94" s="31">
        <f>VLOOKUP(B:B,'EJECUCION 24 DE ABRIL DEL 2026'!C:U,19,0)</f>
        <v>0</v>
      </c>
      <c r="AG94" s="30">
        <f>VLOOKUP(B:B,'EJECUCION 24 DE ABRIL DEL 2026'!C:V,20,0)</f>
        <v>0</v>
      </c>
      <c r="AH94" s="30">
        <f>VLOOKUP(B:B,'EJECUCION 24 DE ABRIL DEL 2026'!C:W,21,0)</f>
        <v>0</v>
      </c>
      <c r="AI94" s="30">
        <f>VLOOKUP(B:B,'EJECUCION 24 DE ABRIL DEL 2026'!C:X,22,0)</f>
        <v>250800000</v>
      </c>
      <c r="AJ94" s="30">
        <f>VLOOKUP(B:B,'EJECUCION 24 DE ABRIL DEL 2026'!C:Y,23,0)</f>
        <v>47846200</v>
      </c>
      <c r="AK94" s="30">
        <f>VLOOKUP(B:B,'EJECUCION 24 DE ABRIL DEL 2026'!C:Z,24,0)</f>
        <v>47846200</v>
      </c>
      <c r="AL94" s="30">
        <f>VLOOKUP(B:B,'EJECUCION 24 DE ABRIL DEL 2026'!C:AA,25,0)</f>
        <v>47846200</v>
      </c>
      <c r="AM94" s="30">
        <f>VLOOKUP(B:B,'EJECUCION 24 DE ABRIL DEL 2026'!C:AB,26,0)</f>
        <v>47846200</v>
      </c>
      <c r="AN94" s="30">
        <f>VLOOKUP(B:B,'EJECUCION 24 DE ABRIL DEL 2026'!C:AC,27,0)</f>
        <v>202953800</v>
      </c>
      <c r="AO94" s="32">
        <f t="shared" si="4"/>
        <v>0.1907743222</v>
      </c>
      <c r="AP94" s="28" t="str">
        <f>VLOOKUP(T:T,'TOTAL POR PROYECTOS'!B:I,8,0)</f>
        <v>Secretaría de Educación</v>
      </c>
      <c r="AQ94" s="8"/>
      <c r="AR94" s="8"/>
    </row>
    <row r="95" hidden="1">
      <c r="A95" s="27" t="str">
        <f t="shared" si="1"/>
        <v>220107120245400101931.2.4.1.012.3.2.02.02.0091.2.4.1.01</v>
      </c>
      <c r="B95" s="27" t="str">
        <f t="shared" si="2"/>
        <v>220107120245400101931.2.4.1.012.3.2.02.02.0091.2.4.1.0103020109|187</v>
      </c>
      <c r="C95" s="28" t="str">
        <f t="shared" si="3"/>
        <v>Secretaría de Educación</v>
      </c>
      <c r="D95" s="33" t="s">
        <v>48</v>
      </c>
      <c r="E95" s="33" t="s">
        <v>49</v>
      </c>
      <c r="F95" s="33" t="s">
        <v>50</v>
      </c>
      <c r="G95" s="33" t="s">
        <v>346</v>
      </c>
      <c r="H95" s="33" t="s">
        <v>347</v>
      </c>
      <c r="I95" s="33" t="s">
        <v>348</v>
      </c>
      <c r="J95" s="33" t="s">
        <v>54</v>
      </c>
      <c r="K95" s="33" t="s">
        <v>55</v>
      </c>
      <c r="L95" s="33" t="s">
        <v>56</v>
      </c>
      <c r="M95" s="33" t="s">
        <v>57</v>
      </c>
      <c r="N95" s="33" t="s">
        <v>58</v>
      </c>
      <c r="O95" s="33" t="s">
        <v>59</v>
      </c>
      <c r="P95" s="33" t="s">
        <v>349</v>
      </c>
      <c r="Q95" s="33" t="s">
        <v>346</v>
      </c>
      <c r="R95" s="33" t="s">
        <v>350</v>
      </c>
      <c r="S95" s="33" t="s">
        <v>348</v>
      </c>
      <c r="T95" s="33" t="s">
        <v>493</v>
      </c>
      <c r="U95" s="29" t="str">
        <f>VLOOKUP(T:T,'TOTAL POR PROYECTOS'!B:C,2,0)</f>
        <v>Aportes al pago de nómina del personal docente directivo docente y administrativo para la prestación del servicio educativo en las instituciones oficiales del municipio de San José De Cúcuta</v>
      </c>
      <c r="V95" s="33" t="s">
        <v>96</v>
      </c>
      <c r="W95" s="33" t="s">
        <v>97</v>
      </c>
      <c r="X95" s="33" t="s">
        <v>66</v>
      </c>
      <c r="Y95" s="33" t="s">
        <v>67</v>
      </c>
      <c r="Z95" s="33" t="s">
        <v>96</v>
      </c>
      <c r="AA95" s="33" t="s">
        <v>97</v>
      </c>
      <c r="AB95" s="30">
        <f>VLOOKUP(B:B,'EJECUCION 24 DE ABRIL DEL 2026'!C:Q,15,0)</f>
        <v>93500000</v>
      </c>
      <c r="AC95" s="30">
        <f>VLOOKUP(B:B,'EJECUCION 24 DE ABRIL DEL 2026'!C:R,16,0)</f>
        <v>0</v>
      </c>
      <c r="AD95" s="30">
        <f>VLOOKUP(B:B,'EJECUCION 24 DE ABRIL DEL 2026'!C:S,17,0)</f>
        <v>0</v>
      </c>
      <c r="AE95" s="31">
        <f>VLOOKUP(B:B,'EJECUCION 24 DE ABRIL DEL 2026'!C:T,18,0)</f>
        <v>0</v>
      </c>
      <c r="AF95" s="31">
        <f>VLOOKUP(B:B,'EJECUCION 24 DE ABRIL DEL 2026'!C:U,19,0)</f>
        <v>0</v>
      </c>
      <c r="AG95" s="30">
        <f>VLOOKUP(B:B,'EJECUCION 24 DE ABRIL DEL 2026'!C:V,20,0)</f>
        <v>0</v>
      </c>
      <c r="AH95" s="30">
        <f>VLOOKUP(B:B,'EJECUCION 24 DE ABRIL DEL 2026'!C:W,21,0)</f>
        <v>0</v>
      </c>
      <c r="AI95" s="30">
        <f>VLOOKUP(B:B,'EJECUCION 24 DE ABRIL DEL 2026'!C:X,22,0)</f>
        <v>93500000</v>
      </c>
      <c r="AJ95" s="30">
        <f>VLOOKUP(B:B,'EJECUCION 24 DE ABRIL DEL 2026'!C:Y,23,0)</f>
        <v>93500000</v>
      </c>
      <c r="AK95" s="30">
        <f>VLOOKUP(B:B,'EJECUCION 24 DE ABRIL DEL 2026'!C:Z,24,0)</f>
        <v>93500000</v>
      </c>
      <c r="AL95" s="30">
        <f>VLOOKUP(B:B,'EJECUCION 24 DE ABRIL DEL 2026'!C:AA,25,0)</f>
        <v>0</v>
      </c>
      <c r="AM95" s="30">
        <f>VLOOKUP(B:B,'EJECUCION 24 DE ABRIL DEL 2026'!C:AB,26,0)</f>
        <v>0</v>
      </c>
      <c r="AN95" s="30">
        <f>VLOOKUP(B:B,'EJECUCION 24 DE ABRIL DEL 2026'!C:AC,27,0)</f>
        <v>0</v>
      </c>
      <c r="AO95" s="32">
        <f t="shared" si="4"/>
        <v>0</v>
      </c>
      <c r="AP95" s="28" t="str">
        <f>VLOOKUP(T:T,'TOTAL POR PROYECTOS'!B:I,8,0)</f>
        <v>Secretaría de Educación</v>
      </c>
      <c r="AQ95" s="8"/>
      <c r="AR95" s="8"/>
    </row>
    <row r="96" hidden="1">
      <c r="A96" s="27" t="str">
        <f t="shared" si="1"/>
        <v>220107120245400101361.2.4.1.032.3.2.02.02.0091.2.4.1.03</v>
      </c>
      <c r="B96" s="27" t="str">
        <f t="shared" si="2"/>
        <v>220107120245400101361.2.4.1.032.3.2.02.02.0091.2.4.1.0303020109|187</v>
      </c>
      <c r="C96" s="28" t="str">
        <f t="shared" si="3"/>
        <v>Secretaría de Educación</v>
      </c>
      <c r="D96" s="33" t="s">
        <v>48</v>
      </c>
      <c r="E96" s="33" t="s">
        <v>49</v>
      </c>
      <c r="F96" s="33" t="s">
        <v>50</v>
      </c>
      <c r="G96" s="33" t="s">
        <v>346</v>
      </c>
      <c r="H96" s="33" t="s">
        <v>347</v>
      </c>
      <c r="I96" s="33" t="s">
        <v>348</v>
      </c>
      <c r="J96" s="33" t="s">
        <v>54</v>
      </c>
      <c r="K96" s="33" t="s">
        <v>55</v>
      </c>
      <c r="L96" s="33" t="s">
        <v>56</v>
      </c>
      <c r="M96" s="33" t="s">
        <v>57</v>
      </c>
      <c r="N96" s="33" t="s">
        <v>58</v>
      </c>
      <c r="O96" s="33" t="s">
        <v>59</v>
      </c>
      <c r="P96" s="33" t="s">
        <v>349</v>
      </c>
      <c r="Q96" s="33" t="s">
        <v>346</v>
      </c>
      <c r="R96" s="33" t="s">
        <v>350</v>
      </c>
      <c r="S96" s="33" t="s">
        <v>348</v>
      </c>
      <c r="T96" s="33" t="s">
        <v>554</v>
      </c>
      <c r="U96" s="29" t="str">
        <f>VLOOKUP(T:T,'TOTAL POR PROYECTOS'!B:C,2,0)</f>
        <v>Aportes para el pago de los servicios públicos en instituciones educativas del municipio de San José De Cúcuta</v>
      </c>
      <c r="V96" s="33" t="s">
        <v>555</v>
      </c>
      <c r="W96" s="33" t="s">
        <v>556</v>
      </c>
      <c r="X96" s="33" t="s">
        <v>66</v>
      </c>
      <c r="Y96" s="33" t="s">
        <v>67</v>
      </c>
      <c r="Z96" s="33" t="s">
        <v>555</v>
      </c>
      <c r="AA96" s="33" t="s">
        <v>556</v>
      </c>
      <c r="AB96" s="30">
        <f>VLOOKUP(B:B,'EJECUCION 24 DE ABRIL DEL 2026'!C:Q,15,0)</f>
        <v>6890000000</v>
      </c>
      <c r="AC96" s="30">
        <f>VLOOKUP(B:B,'EJECUCION 24 DE ABRIL DEL 2026'!C:R,16,0)</f>
        <v>0</v>
      </c>
      <c r="AD96" s="30">
        <f>VLOOKUP(B:B,'EJECUCION 24 DE ABRIL DEL 2026'!C:S,17,0)</f>
        <v>0</v>
      </c>
      <c r="AE96" s="31">
        <f>VLOOKUP(B:B,'EJECUCION 24 DE ABRIL DEL 2026'!C:T,18,0)</f>
        <v>0</v>
      </c>
      <c r="AF96" s="31">
        <f>VLOOKUP(B:B,'EJECUCION 24 DE ABRIL DEL 2026'!C:U,19,0)</f>
        <v>0</v>
      </c>
      <c r="AG96" s="30">
        <f>VLOOKUP(B:B,'EJECUCION 24 DE ABRIL DEL 2026'!C:V,20,0)</f>
        <v>0</v>
      </c>
      <c r="AH96" s="30">
        <f>VLOOKUP(B:B,'EJECUCION 24 DE ABRIL DEL 2026'!C:W,21,0)</f>
        <v>0</v>
      </c>
      <c r="AI96" s="30">
        <f>VLOOKUP(B:B,'EJECUCION 24 DE ABRIL DEL 2026'!C:X,22,0)</f>
        <v>6890000000</v>
      </c>
      <c r="AJ96" s="30">
        <f>VLOOKUP(B:B,'EJECUCION 24 DE ABRIL DEL 2026'!C:Y,23,0)</f>
        <v>677419298</v>
      </c>
      <c r="AK96" s="30">
        <f>VLOOKUP(B:B,'EJECUCION 24 DE ABRIL DEL 2026'!C:Z,24,0)</f>
        <v>677419298</v>
      </c>
      <c r="AL96" s="30">
        <f>VLOOKUP(B:B,'EJECUCION 24 DE ABRIL DEL 2026'!C:AA,25,0)</f>
        <v>677419298</v>
      </c>
      <c r="AM96" s="30">
        <f>VLOOKUP(B:B,'EJECUCION 24 DE ABRIL DEL 2026'!C:AB,26,0)</f>
        <v>338550598</v>
      </c>
      <c r="AN96" s="30">
        <f>VLOOKUP(B:B,'EJECUCION 24 DE ABRIL DEL 2026'!C:AC,27,0)</f>
        <v>6212580702</v>
      </c>
      <c r="AO96" s="32">
        <f t="shared" si="4"/>
        <v>0.09831920145</v>
      </c>
      <c r="AP96" s="28" t="str">
        <f>VLOOKUP(T:T,'TOTAL POR PROYECTOS'!B:I,8,0)</f>
        <v>Secretaría de Educación</v>
      </c>
      <c r="AQ96" s="8"/>
      <c r="AR96" s="8"/>
    </row>
    <row r="97" hidden="1">
      <c r="A97" s="27" t="str">
        <f t="shared" si="1"/>
        <v>220107120245400101771.2.1.0.00.12.3.2.02.02.0091.2.1.0.00</v>
      </c>
      <c r="B97" s="27" t="str">
        <f t="shared" si="2"/>
        <v>220107120245400101771.2.1.0.00.12.3.2.02.02.0091.2.1.0.0003020109|187</v>
      </c>
      <c r="C97" s="28" t="str">
        <f t="shared" si="3"/>
        <v>Secretaría de Educación</v>
      </c>
      <c r="D97" s="33" t="s">
        <v>48</v>
      </c>
      <c r="E97" s="33" t="s">
        <v>49</v>
      </c>
      <c r="F97" s="33" t="s">
        <v>50</v>
      </c>
      <c r="G97" s="33" t="s">
        <v>346</v>
      </c>
      <c r="H97" s="33" t="s">
        <v>347</v>
      </c>
      <c r="I97" s="33" t="s">
        <v>348</v>
      </c>
      <c r="J97" s="33" t="s">
        <v>54</v>
      </c>
      <c r="K97" s="33" t="s">
        <v>55</v>
      </c>
      <c r="L97" s="33" t="s">
        <v>56</v>
      </c>
      <c r="M97" s="33" t="s">
        <v>57</v>
      </c>
      <c r="N97" s="33" t="s">
        <v>58</v>
      </c>
      <c r="O97" s="33" t="s">
        <v>59</v>
      </c>
      <c r="P97" s="33" t="s">
        <v>349</v>
      </c>
      <c r="Q97" s="33" t="s">
        <v>346</v>
      </c>
      <c r="R97" s="33" t="s">
        <v>350</v>
      </c>
      <c r="S97" s="33" t="s">
        <v>348</v>
      </c>
      <c r="T97" s="33" t="s">
        <v>557</v>
      </c>
      <c r="U97" s="29" t="str">
        <f>VLOOKUP(T:T,'TOTAL POR PROYECTOS'!B:C,2,0)</f>
        <v>Apoyo a los procesos estratégicos y misionales inherentes a actividades administrativas y operativas del sector educación en el municipio de San José De Cúcuta</v>
      </c>
      <c r="V97" s="33" t="s">
        <v>106</v>
      </c>
      <c r="W97" s="33" t="s">
        <v>107</v>
      </c>
      <c r="X97" s="33" t="s">
        <v>66</v>
      </c>
      <c r="Y97" s="33" t="s">
        <v>67</v>
      </c>
      <c r="Z97" s="33" t="s">
        <v>108</v>
      </c>
      <c r="AA97" s="33" t="s">
        <v>109</v>
      </c>
      <c r="AB97" s="30">
        <f>VLOOKUP(B:B,'EJECUCION 24 DE ABRIL DEL 2026'!C:Q,15,0)</f>
        <v>528800000</v>
      </c>
      <c r="AC97" s="30">
        <f>VLOOKUP(B:B,'EJECUCION 24 DE ABRIL DEL 2026'!C:R,16,0)</f>
        <v>0</v>
      </c>
      <c r="AD97" s="30">
        <f>VLOOKUP(B:B,'EJECUCION 24 DE ABRIL DEL 2026'!C:S,17,0)</f>
        <v>0</v>
      </c>
      <c r="AE97" s="31">
        <f>VLOOKUP(B:B,'EJECUCION 24 DE ABRIL DEL 2026'!C:T,18,0)</f>
        <v>175000000</v>
      </c>
      <c r="AF97" s="31">
        <f>VLOOKUP(B:B,'EJECUCION 24 DE ABRIL DEL 2026'!C:U,19,0)</f>
        <v>0</v>
      </c>
      <c r="AG97" s="30">
        <f>VLOOKUP(B:B,'EJECUCION 24 DE ABRIL DEL 2026'!C:V,20,0)</f>
        <v>0</v>
      </c>
      <c r="AH97" s="30">
        <f>VLOOKUP(B:B,'EJECUCION 24 DE ABRIL DEL 2026'!C:W,21,0)</f>
        <v>0</v>
      </c>
      <c r="AI97" s="30">
        <f>VLOOKUP(B:B,'EJECUCION 24 DE ABRIL DEL 2026'!C:X,22,0)</f>
        <v>703800000</v>
      </c>
      <c r="AJ97" s="30">
        <f>VLOOKUP(B:B,'EJECUCION 24 DE ABRIL DEL 2026'!C:Y,23,0)</f>
        <v>650633333.3</v>
      </c>
      <c r="AK97" s="30">
        <f>VLOOKUP(B:B,'EJECUCION 24 DE ABRIL DEL 2026'!C:Z,24,0)</f>
        <v>528500000</v>
      </c>
      <c r="AL97" s="30">
        <f>VLOOKUP(B:B,'EJECUCION 24 DE ABRIL DEL 2026'!C:AA,25,0)</f>
        <v>312400000</v>
      </c>
      <c r="AM97" s="30">
        <f>VLOOKUP(B:B,'EJECUCION 24 DE ABRIL DEL 2026'!C:AB,26,0)</f>
        <v>213700000</v>
      </c>
      <c r="AN97" s="30">
        <f>VLOOKUP(B:B,'EJECUCION 24 DE ABRIL DEL 2026'!C:AC,27,0)</f>
        <v>175300000</v>
      </c>
      <c r="AO97" s="32">
        <f t="shared" si="4"/>
        <v>0.4438761012</v>
      </c>
      <c r="AP97" s="28" t="str">
        <f>VLOOKUP(T:T,'TOTAL POR PROYECTOS'!B:I,8,0)</f>
        <v>Secretaría de Educación</v>
      </c>
      <c r="AQ97" s="8"/>
      <c r="AR97" s="8"/>
    </row>
    <row r="98" hidden="1">
      <c r="A98" s="27" t="str">
        <f t="shared" si="1"/>
        <v>220106920245400101571.2.4.1.032.3.2.01.01.004.01.01.041.2.4.1.03</v>
      </c>
      <c r="B98" s="27" t="str">
        <f t="shared" si="2"/>
        <v>220106920245400101571.2.4.1.032.3.2.01.01.004.01.01.041.2.4.1.0303020214|202</v>
      </c>
      <c r="C98" s="28" t="str">
        <f t="shared" si="3"/>
        <v>Secretaría de Educación</v>
      </c>
      <c r="D98" s="33" t="s">
        <v>48</v>
      </c>
      <c r="E98" s="33" t="s">
        <v>49</v>
      </c>
      <c r="F98" s="33" t="s">
        <v>87</v>
      </c>
      <c r="G98" s="33" t="s">
        <v>558</v>
      </c>
      <c r="H98" s="33" t="s">
        <v>559</v>
      </c>
      <c r="I98" s="33" t="s">
        <v>560</v>
      </c>
      <c r="J98" s="33" t="s">
        <v>54</v>
      </c>
      <c r="K98" s="33" t="s">
        <v>55</v>
      </c>
      <c r="L98" s="33" t="s">
        <v>56</v>
      </c>
      <c r="M98" s="33" t="s">
        <v>57</v>
      </c>
      <c r="N98" s="33" t="s">
        <v>58</v>
      </c>
      <c r="O98" s="33" t="s">
        <v>59</v>
      </c>
      <c r="P98" s="33" t="s">
        <v>561</v>
      </c>
      <c r="Q98" s="33" t="s">
        <v>558</v>
      </c>
      <c r="R98" s="33" t="s">
        <v>562</v>
      </c>
      <c r="S98" s="33" t="s">
        <v>560</v>
      </c>
      <c r="T98" s="33" t="s">
        <v>563</v>
      </c>
      <c r="U98" s="29" t="str">
        <f>VLOOKUP(T:T,'TOTAL POR PROYECTOS'!B:C,2,0)</f>
        <v>Mejoramiento ampliación adecuación mantenimiento y dotación de la infraestructura de las instituciones educativas en el municipio de San José De Cúcuta</v>
      </c>
      <c r="V98" s="33" t="s">
        <v>555</v>
      </c>
      <c r="W98" s="33" t="s">
        <v>556</v>
      </c>
      <c r="X98" s="33" t="s">
        <v>564</v>
      </c>
      <c r="Y98" s="33" t="s">
        <v>565</v>
      </c>
      <c r="Z98" s="33" t="s">
        <v>555</v>
      </c>
      <c r="AA98" s="33" t="s">
        <v>556</v>
      </c>
      <c r="AB98" s="30">
        <f>VLOOKUP(B:B,'EJECUCION 24 DE ABRIL DEL 2026'!C:Q,15,0)</f>
        <v>300000000</v>
      </c>
      <c r="AC98" s="30">
        <f>VLOOKUP(B:B,'EJECUCION 24 DE ABRIL DEL 2026'!C:R,16,0)</f>
        <v>0</v>
      </c>
      <c r="AD98" s="30">
        <f>VLOOKUP(B:B,'EJECUCION 24 DE ABRIL DEL 2026'!C:S,17,0)</f>
        <v>0</v>
      </c>
      <c r="AE98" s="31">
        <f>VLOOKUP(B:B,'EJECUCION 24 DE ABRIL DEL 2026'!C:T,18,0)</f>
        <v>0</v>
      </c>
      <c r="AF98" s="31">
        <f>VLOOKUP(B:B,'EJECUCION 24 DE ABRIL DEL 2026'!C:U,19,0)</f>
        <v>0</v>
      </c>
      <c r="AG98" s="30">
        <f>VLOOKUP(B:B,'EJECUCION 24 DE ABRIL DEL 2026'!C:V,20,0)</f>
        <v>0</v>
      </c>
      <c r="AH98" s="30">
        <f>VLOOKUP(B:B,'EJECUCION 24 DE ABRIL DEL 2026'!C:W,21,0)</f>
        <v>0</v>
      </c>
      <c r="AI98" s="30">
        <f>VLOOKUP(B:B,'EJECUCION 24 DE ABRIL DEL 2026'!C:X,22,0)</f>
        <v>300000000</v>
      </c>
      <c r="AJ98" s="30">
        <f>VLOOKUP(B:B,'EJECUCION 24 DE ABRIL DEL 2026'!C:Y,23,0)</f>
        <v>0</v>
      </c>
      <c r="AK98" s="30">
        <f>VLOOKUP(B:B,'EJECUCION 24 DE ABRIL DEL 2026'!C:Z,24,0)</f>
        <v>0</v>
      </c>
      <c r="AL98" s="30">
        <f>VLOOKUP(B:B,'EJECUCION 24 DE ABRIL DEL 2026'!C:AA,25,0)</f>
        <v>0</v>
      </c>
      <c r="AM98" s="30">
        <f>VLOOKUP(B:B,'EJECUCION 24 DE ABRIL DEL 2026'!C:AB,26,0)</f>
        <v>0</v>
      </c>
      <c r="AN98" s="30">
        <f>VLOOKUP(B:B,'EJECUCION 24 DE ABRIL DEL 2026'!C:AC,27,0)</f>
        <v>300000000</v>
      </c>
      <c r="AO98" s="32">
        <f t="shared" si="4"/>
        <v>0</v>
      </c>
      <c r="AP98" s="28" t="str">
        <f>VLOOKUP(T:T,'TOTAL POR PROYECTOS'!B:I,8,0)</f>
        <v>Secretaría de Educación</v>
      </c>
      <c r="AQ98" s="8"/>
      <c r="AR98" s="8"/>
    </row>
    <row r="99" hidden="1">
      <c r="A99" s="27" t="str">
        <f t="shared" si="1"/>
        <v>220106820245400101711.2.1.0.00.12.3.2.02.02.0091.2.1.0.00</v>
      </c>
      <c r="B99" s="27" t="str">
        <f t="shared" si="2"/>
        <v>220106820245400101711.2.1.0.00.12.3.2.02.02.0091.2.1.0.0003020403|213</v>
      </c>
      <c r="C99" s="28" t="str">
        <f t="shared" si="3"/>
        <v>Secretaría de Educación</v>
      </c>
      <c r="D99" s="37" t="s">
        <v>48</v>
      </c>
      <c r="E99" s="37" t="s">
        <v>49</v>
      </c>
      <c r="F99" s="37" t="s">
        <v>566</v>
      </c>
      <c r="G99" s="37" t="s">
        <v>567</v>
      </c>
      <c r="H99" s="37" t="s">
        <v>568</v>
      </c>
      <c r="I99" s="37" t="s">
        <v>569</v>
      </c>
      <c r="J99" s="37" t="s">
        <v>54</v>
      </c>
      <c r="K99" s="37" t="s">
        <v>55</v>
      </c>
      <c r="L99" s="37" t="s">
        <v>56</v>
      </c>
      <c r="M99" s="37" t="s">
        <v>57</v>
      </c>
      <c r="N99" s="37" t="s">
        <v>58</v>
      </c>
      <c r="O99" s="37" t="s">
        <v>59</v>
      </c>
      <c r="P99" s="37" t="s">
        <v>570</v>
      </c>
      <c r="Q99" s="37" t="s">
        <v>567</v>
      </c>
      <c r="R99" s="37" t="s">
        <v>571</v>
      </c>
      <c r="S99" s="37" t="s">
        <v>569</v>
      </c>
      <c r="T99" s="37" t="s">
        <v>95</v>
      </c>
      <c r="U99" s="29" t="str">
        <f>VLOOKUP(T:T,'TOTAL POR PROYECTOS'!B:C,2,0)</f>
        <v>Mejoramiento de la permanencia de niños niñas y adolescentes en el sistema educativo de San José De Cúcuta</v>
      </c>
      <c r="V99" s="37" t="s">
        <v>106</v>
      </c>
      <c r="W99" s="37" t="s">
        <v>107</v>
      </c>
      <c r="X99" s="37" t="s">
        <v>66</v>
      </c>
      <c r="Y99" s="37" t="s">
        <v>67</v>
      </c>
      <c r="Z99" s="38" t="s">
        <v>108</v>
      </c>
      <c r="AA99" s="39" t="s">
        <v>109</v>
      </c>
      <c r="AB99" s="30">
        <f>VLOOKUP(B:B,'EJECUCION 24 DE ABRIL DEL 2026'!C:Q,15,0)</f>
        <v>42800000</v>
      </c>
      <c r="AC99" s="30">
        <f>VLOOKUP(B:B,'EJECUCION 24 DE ABRIL DEL 2026'!C:R,16,0)</f>
        <v>0</v>
      </c>
      <c r="AD99" s="30">
        <f>VLOOKUP(B:B,'EJECUCION 24 DE ABRIL DEL 2026'!C:S,17,0)</f>
        <v>0</v>
      </c>
      <c r="AE99" s="31">
        <f>VLOOKUP(B:B,'EJECUCION 24 DE ABRIL DEL 2026'!C:T,18,0)</f>
        <v>11750000</v>
      </c>
      <c r="AF99" s="31">
        <f>VLOOKUP(B:B,'EJECUCION 24 DE ABRIL DEL 2026'!C:U,19,0)</f>
        <v>0</v>
      </c>
      <c r="AG99" s="30">
        <f>VLOOKUP(B:B,'EJECUCION 24 DE ABRIL DEL 2026'!C:V,20,0)</f>
        <v>0</v>
      </c>
      <c r="AH99" s="30">
        <f>VLOOKUP(B:B,'EJECUCION 24 DE ABRIL DEL 2026'!C:W,21,0)</f>
        <v>0</v>
      </c>
      <c r="AI99" s="30">
        <f>VLOOKUP(B:B,'EJECUCION 24 DE ABRIL DEL 2026'!C:X,22,0)</f>
        <v>54550000</v>
      </c>
      <c r="AJ99" s="30">
        <f>VLOOKUP(B:B,'EJECUCION 24 DE ABRIL DEL 2026'!C:Y,23,0)</f>
        <v>41125000</v>
      </c>
      <c r="AK99" s="30">
        <f>VLOOKUP(B:B,'EJECUCION 24 DE ABRIL DEL 2026'!C:Z,24,0)</f>
        <v>41125000</v>
      </c>
      <c r="AL99" s="30">
        <f>VLOOKUP(B:B,'EJECUCION 24 DE ABRIL DEL 2026'!C:AA,25,0)</f>
        <v>13000000</v>
      </c>
      <c r="AM99" s="30">
        <f>VLOOKUP(B:B,'EJECUCION 24 DE ABRIL DEL 2026'!C:AB,26,0)</f>
        <v>3500000</v>
      </c>
      <c r="AN99" s="30">
        <f>VLOOKUP(B:B,'EJECUCION 24 DE ABRIL DEL 2026'!C:AC,27,0)</f>
        <v>13425000</v>
      </c>
      <c r="AO99" s="32">
        <f t="shared" si="4"/>
        <v>0.2383134739</v>
      </c>
      <c r="AP99" s="28" t="str">
        <f>VLOOKUP(T:T,'TOTAL POR PROYECTOS'!B:I,8,0)</f>
        <v>Secretaría de Educación</v>
      </c>
      <c r="AQ99" s="8"/>
      <c r="AR99" s="8"/>
    </row>
    <row r="100" hidden="1">
      <c r="A100" s="27" t="str">
        <f t="shared" si="1"/>
        <v>220105620245400101711.2.1.0.00.12.3.2.02.02.0091.2.1.0.00</v>
      </c>
      <c r="B100" s="27" t="str">
        <f t="shared" si="2"/>
        <v>220105620245400101711.2.1.0.00.12.3.2.02.02.0091.2.1.0.0003020302|205</v>
      </c>
      <c r="C100" s="28" t="str">
        <f t="shared" si="3"/>
        <v>Secretaría de Educación</v>
      </c>
      <c r="D100" s="37" t="s">
        <v>48</v>
      </c>
      <c r="E100" s="37" t="s">
        <v>49</v>
      </c>
      <c r="F100" s="37" t="s">
        <v>462</v>
      </c>
      <c r="G100" s="37" t="s">
        <v>572</v>
      </c>
      <c r="H100" s="37" t="s">
        <v>573</v>
      </c>
      <c r="I100" s="37" t="s">
        <v>574</v>
      </c>
      <c r="J100" s="37" t="s">
        <v>54</v>
      </c>
      <c r="K100" s="37" t="s">
        <v>55</v>
      </c>
      <c r="L100" s="37" t="s">
        <v>56</v>
      </c>
      <c r="M100" s="37" t="s">
        <v>57</v>
      </c>
      <c r="N100" s="37" t="s">
        <v>58</v>
      </c>
      <c r="O100" s="37" t="s">
        <v>59</v>
      </c>
      <c r="P100" s="37" t="s">
        <v>575</v>
      </c>
      <c r="Q100" s="37" t="s">
        <v>572</v>
      </c>
      <c r="R100" s="37" t="s">
        <v>576</v>
      </c>
      <c r="S100" s="37" t="s">
        <v>574</v>
      </c>
      <c r="T100" s="37" t="s">
        <v>95</v>
      </c>
      <c r="U100" s="29" t="str">
        <f>VLOOKUP(T:T,'TOTAL POR PROYECTOS'!B:C,2,0)</f>
        <v>Mejoramiento de la permanencia de niños niñas y adolescentes en el sistema educativo de San José De Cúcuta</v>
      </c>
      <c r="V100" s="37" t="s">
        <v>106</v>
      </c>
      <c r="W100" s="37" t="s">
        <v>107</v>
      </c>
      <c r="X100" s="37" t="s">
        <v>66</v>
      </c>
      <c r="Y100" s="37" t="s">
        <v>67</v>
      </c>
      <c r="Z100" s="38" t="s">
        <v>108</v>
      </c>
      <c r="AA100" s="39" t="s">
        <v>109</v>
      </c>
      <c r="AB100" s="30">
        <f>VLOOKUP(B:B,'EJECUCION 24 DE ABRIL DEL 2026'!C:Q,15,0)</f>
        <v>16000000</v>
      </c>
      <c r="AC100" s="30">
        <f>VLOOKUP(B:B,'EJECUCION 24 DE ABRIL DEL 2026'!C:R,16,0)</f>
        <v>0</v>
      </c>
      <c r="AD100" s="30">
        <f>VLOOKUP(B:B,'EJECUCION 24 DE ABRIL DEL 2026'!C:S,17,0)</f>
        <v>0</v>
      </c>
      <c r="AE100" s="31">
        <f>VLOOKUP(B:B,'EJECUCION 24 DE ABRIL DEL 2026'!C:T,18,0)</f>
        <v>3700000</v>
      </c>
      <c r="AF100" s="31">
        <f>VLOOKUP(B:B,'EJECUCION 24 DE ABRIL DEL 2026'!C:U,19,0)</f>
        <v>0</v>
      </c>
      <c r="AG100" s="30">
        <f>VLOOKUP(B:B,'EJECUCION 24 DE ABRIL DEL 2026'!C:V,20,0)</f>
        <v>0</v>
      </c>
      <c r="AH100" s="30">
        <f>VLOOKUP(B:B,'EJECUCION 24 DE ABRIL DEL 2026'!C:W,21,0)</f>
        <v>0</v>
      </c>
      <c r="AI100" s="30">
        <f>VLOOKUP(B:B,'EJECUCION 24 DE ABRIL DEL 2026'!C:X,22,0)</f>
        <v>19700000</v>
      </c>
      <c r="AJ100" s="30">
        <f>VLOOKUP(B:B,'EJECUCION 24 DE ABRIL DEL 2026'!C:Y,23,0)</f>
        <v>12950000</v>
      </c>
      <c r="AK100" s="30">
        <f>VLOOKUP(B:B,'EJECUCION 24 DE ABRIL DEL 2026'!C:Z,24,0)</f>
        <v>12950000</v>
      </c>
      <c r="AL100" s="30">
        <f>VLOOKUP(B:B,'EJECUCION 24 DE ABRIL DEL 2026'!C:AA,25,0)</f>
        <v>7400000</v>
      </c>
      <c r="AM100" s="30">
        <f>VLOOKUP(B:B,'EJECUCION 24 DE ABRIL DEL 2026'!C:AB,26,0)</f>
        <v>3700000</v>
      </c>
      <c r="AN100" s="30">
        <f>VLOOKUP(B:B,'EJECUCION 24 DE ABRIL DEL 2026'!C:AC,27,0)</f>
        <v>6750000</v>
      </c>
      <c r="AO100" s="32">
        <f t="shared" si="4"/>
        <v>0.3756345178</v>
      </c>
      <c r="AP100" s="28" t="str">
        <f>VLOOKUP(T:T,'TOTAL POR PROYECTOS'!B:I,8,0)</f>
        <v>Secretaría de Educación</v>
      </c>
      <c r="AQ100" s="8"/>
      <c r="AR100" s="8"/>
    </row>
    <row r="101" hidden="1">
      <c r="A101" s="27" t="str">
        <f t="shared" si="1"/>
        <v>220105520245400101711.2.1.0.00.12.3.2.02.02.0091.2.1.0.00</v>
      </c>
      <c r="B101" s="27" t="str">
        <f t="shared" si="2"/>
        <v>220105520245400101711.2.1.0.00.12.3.2.02.02.0091.2.1.0.0003020108|186</v>
      </c>
      <c r="C101" s="28" t="str">
        <f t="shared" si="3"/>
        <v>Secretaría de Educación</v>
      </c>
      <c r="D101" s="37" t="s">
        <v>48</v>
      </c>
      <c r="E101" s="37" t="s">
        <v>49</v>
      </c>
      <c r="F101" s="37" t="s">
        <v>50</v>
      </c>
      <c r="G101" s="37" t="s">
        <v>577</v>
      </c>
      <c r="H101" s="37" t="s">
        <v>578</v>
      </c>
      <c r="I101" s="37" t="s">
        <v>579</v>
      </c>
      <c r="J101" s="37" t="s">
        <v>54</v>
      </c>
      <c r="K101" s="37" t="s">
        <v>55</v>
      </c>
      <c r="L101" s="37" t="s">
        <v>56</v>
      </c>
      <c r="M101" s="37" t="s">
        <v>57</v>
      </c>
      <c r="N101" s="37" t="s">
        <v>58</v>
      </c>
      <c r="O101" s="37" t="s">
        <v>59</v>
      </c>
      <c r="P101" s="37" t="s">
        <v>580</v>
      </c>
      <c r="Q101" s="37" t="s">
        <v>577</v>
      </c>
      <c r="R101" s="37" t="s">
        <v>581</v>
      </c>
      <c r="S101" s="37" t="s">
        <v>579</v>
      </c>
      <c r="T101" s="37" t="s">
        <v>95</v>
      </c>
      <c r="U101" s="29" t="str">
        <f>VLOOKUP(T:T,'TOTAL POR PROYECTOS'!B:C,2,0)</f>
        <v>Mejoramiento de la permanencia de niños niñas y adolescentes en el sistema educativo de San José De Cúcuta</v>
      </c>
      <c r="V101" s="37" t="s">
        <v>106</v>
      </c>
      <c r="W101" s="37" t="s">
        <v>107</v>
      </c>
      <c r="X101" s="37" t="s">
        <v>66</v>
      </c>
      <c r="Y101" s="37" t="s">
        <v>67</v>
      </c>
      <c r="Z101" s="38" t="s">
        <v>108</v>
      </c>
      <c r="AA101" s="39" t="s">
        <v>109</v>
      </c>
      <c r="AB101" s="30">
        <f>VLOOKUP(B:B,'EJECUCION 24 DE ABRIL DEL 2026'!C:Q,15,0)</f>
        <v>39200000</v>
      </c>
      <c r="AC101" s="30">
        <f>VLOOKUP(B:B,'EJECUCION 24 DE ABRIL DEL 2026'!C:R,16,0)</f>
        <v>0</v>
      </c>
      <c r="AD101" s="30">
        <f>VLOOKUP(B:B,'EJECUCION 24 DE ABRIL DEL 2026'!C:S,17,0)</f>
        <v>0</v>
      </c>
      <c r="AE101" s="31">
        <f>VLOOKUP(B:B,'EJECUCION 24 DE ABRIL DEL 2026'!C:T,18,0)</f>
        <v>9000000</v>
      </c>
      <c r="AF101" s="31">
        <f>VLOOKUP(B:B,'EJECUCION 24 DE ABRIL DEL 2026'!C:U,19,0)</f>
        <v>0</v>
      </c>
      <c r="AG101" s="30">
        <f>VLOOKUP(B:B,'EJECUCION 24 DE ABRIL DEL 2026'!C:V,20,0)</f>
        <v>0</v>
      </c>
      <c r="AH101" s="30">
        <f>VLOOKUP(B:B,'EJECUCION 24 DE ABRIL DEL 2026'!C:W,21,0)</f>
        <v>0</v>
      </c>
      <c r="AI101" s="30">
        <f>VLOOKUP(B:B,'EJECUCION 24 DE ABRIL DEL 2026'!C:X,22,0)</f>
        <v>48200000</v>
      </c>
      <c r="AJ101" s="30">
        <f>VLOOKUP(B:B,'EJECUCION 24 DE ABRIL DEL 2026'!C:Y,23,0)</f>
        <v>35000000</v>
      </c>
      <c r="AK101" s="30">
        <f>VLOOKUP(B:B,'EJECUCION 24 DE ABRIL DEL 2026'!C:Z,24,0)</f>
        <v>31500000</v>
      </c>
      <c r="AL101" s="30">
        <f>VLOOKUP(B:B,'EJECUCION 24 DE ABRIL DEL 2026'!C:AA,25,0)</f>
        <v>10000000</v>
      </c>
      <c r="AM101" s="30">
        <f>VLOOKUP(B:B,'EJECUCION 24 DE ABRIL DEL 2026'!C:AB,26,0)</f>
        <v>3500000</v>
      </c>
      <c r="AN101" s="30">
        <f>VLOOKUP(B:B,'EJECUCION 24 DE ABRIL DEL 2026'!C:AC,27,0)</f>
        <v>16700000</v>
      </c>
      <c r="AO101" s="32">
        <f t="shared" si="4"/>
        <v>0.2074688797</v>
      </c>
      <c r="AP101" s="28" t="str">
        <f>VLOOKUP(T:T,'TOTAL POR PROYECTOS'!B:I,8,0)</f>
        <v>Secretaría de Educación</v>
      </c>
      <c r="AQ101" s="8"/>
      <c r="AR101" s="8"/>
    </row>
    <row r="102" hidden="1">
      <c r="A102" s="27" t="str">
        <f t="shared" si="1"/>
        <v>220105520245400101711.2.4.1.012.3.2.02.02.0061.2.4.1.01</v>
      </c>
      <c r="B102" s="27" t="str">
        <f t="shared" si="2"/>
        <v>220105520245400101711.2.4.1.012.3.2.02.02.0061.2.4.1.0103020108|186</v>
      </c>
      <c r="C102" s="28" t="str">
        <f t="shared" si="3"/>
        <v>Secretaría de Educación</v>
      </c>
      <c r="D102" s="37" t="s">
        <v>48</v>
      </c>
      <c r="E102" s="37" t="s">
        <v>49</v>
      </c>
      <c r="F102" s="37" t="s">
        <v>50</v>
      </c>
      <c r="G102" s="37" t="s">
        <v>577</v>
      </c>
      <c r="H102" s="37" t="s">
        <v>578</v>
      </c>
      <c r="I102" s="37" t="s">
        <v>579</v>
      </c>
      <c r="J102" s="37" t="s">
        <v>54</v>
      </c>
      <c r="K102" s="37" t="s">
        <v>55</v>
      </c>
      <c r="L102" s="37" t="s">
        <v>56</v>
      </c>
      <c r="M102" s="37" t="s">
        <v>57</v>
      </c>
      <c r="N102" s="37" t="s">
        <v>58</v>
      </c>
      <c r="O102" s="37" t="s">
        <v>59</v>
      </c>
      <c r="P102" s="37" t="s">
        <v>580</v>
      </c>
      <c r="Q102" s="37" t="s">
        <v>577</v>
      </c>
      <c r="R102" s="37" t="s">
        <v>581</v>
      </c>
      <c r="S102" s="37" t="s">
        <v>579</v>
      </c>
      <c r="T102" s="37" t="s">
        <v>95</v>
      </c>
      <c r="U102" s="29" t="str">
        <f>VLOOKUP(T:T,'TOTAL POR PROYECTOS'!B:C,2,0)</f>
        <v>Mejoramiento de la permanencia de niños niñas y adolescentes en el sistema educativo de San José De Cúcuta</v>
      </c>
      <c r="V102" s="37" t="s">
        <v>96</v>
      </c>
      <c r="W102" s="37" t="s">
        <v>97</v>
      </c>
      <c r="X102" s="37" t="s">
        <v>582</v>
      </c>
      <c r="Y102" s="37" t="s">
        <v>583</v>
      </c>
      <c r="Z102" s="38" t="s">
        <v>96</v>
      </c>
      <c r="AA102" s="39" t="s">
        <v>97</v>
      </c>
      <c r="AB102" s="30">
        <f>VLOOKUP(B:B,'EJECUCION 24 DE ABRIL DEL 2026'!C:Q,15,0)</f>
        <v>26295031</v>
      </c>
      <c r="AC102" s="30">
        <f>VLOOKUP(B:B,'EJECUCION 24 DE ABRIL DEL 2026'!C:R,16,0)</f>
        <v>0</v>
      </c>
      <c r="AD102" s="30">
        <f>VLOOKUP(B:B,'EJECUCION 24 DE ABRIL DEL 2026'!C:S,17,0)</f>
        <v>0</v>
      </c>
      <c r="AE102" s="31">
        <f>VLOOKUP(B:B,'EJECUCION 24 DE ABRIL DEL 2026'!C:T,18,0)</f>
        <v>0</v>
      </c>
      <c r="AF102" s="31">
        <f>VLOOKUP(B:B,'EJECUCION 24 DE ABRIL DEL 2026'!C:U,19,0)</f>
        <v>0</v>
      </c>
      <c r="AG102" s="30">
        <f>VLOOKUP(B:B,'EJECUCION 24 DE ABRIL DEL 2026'!C:V,20,0)</f>
        <v>0</v>
      </c>
      <c r="AH102" s="30">
        <f>VLOOKUP(B:B,'EJECUCION 24 DE ABRIL DEL 2026'!C:W,21,0)</f>
        <v>0</v>
      </c>
      <c r="AI102" s="30">
        <f>VLOOKUP(B:B,'EJECUCION 24 DE ABRIL DEL 2026'!C:X,22,0)</f>
        <v>26295031</v>
      </c>
      <c r="AJ102" s="30">
        <f>VLOOKUP(B:B,'EJECUCION 24 DE ABRIL DEL 2026'!C:Y,23,0)</f>
        <v>0</v>
      </c>
      <c r="AK102" s="30">
        <f>VLOOKUP(B:B,'EJECUCION 24 DE ABRIL DEL 2026'!C:Z,24,0)</f>
        <v>0</v>
      </c>
      <c r="AL102" s="30">
        <f>VLOOKUP(B:B,'EJECUCION 24 DE ABRIL DEL 2026'!C:AA,25,0)</f>
        <v>0</v>
      </c>
      <c r="AM102" s="30">
        <f>VLOOKUP(B:B,'EJECUCION 24 DE ABRIL DEL 2026'!C:AB,26,0)</f>
        <v>0</v>
      </c>
      <c r="AN102" s="30">
        <f>VLOOKUP(B:B,'EJECUCION 24 DE ABRIL DEL 2026'!C:AC,27,0)</f>
        <v>26295031</v>
      </c>
      <c r="AO102" s="32">
        <f t="shared" si="4"/>
        <v>0</v>
      </c>
      <c r="AP102" s="28" t="str">
        <f>VLOOKUP(T:T,'TOTAL POR PROYECTOS'!B:I,8,0)</f>
        <v>Secretaría de Educación</v>
      </c>
      <c r="AQ102" s="8"/>
      <c r="AR102" s="8"/>
    </row>
    <row r="103" hidden="1">
      <c r="A103" s="27" t="str">
        <f t="shared" si="1"/>
        <v>220105520245400101711.2.4.1.012.3.2.02.02.0091.2.4.1.01</v>
      </c>
      <c r="B103" s="27" t="str">
        <f t="shared" si="2"/>
        <v>220105520245400101711.2.4.1.012.3.2.02.02.0091.2.4.1.0103020108|186</v>
      </c>
      <c r="C103" s="28" t="str">
        <f t="shared" si="3"/>
        <v>Secretaría de Educación</v>
      </c>
      <c r="D103" s="37" t="s">
        <v>48</v>
      </c>
      <c r="E103" s="37" t="s">
        <v>49</v>
      </c>
      <c r="F103" s="37" t="s">
        <v>50</v>
      </c>
      <c r="G103" s="37" t="s">
        <v>577</v>
      </c>
      <c r="H103" s="37" t="s">
        <v>578</v>
      </c>
      <c r="I103" s="37" t="s">
        <v>579</v>
      </c>
      <c r="J103" s="37" t="s">
        <v>54</v>
      </c>
      <c r="K103" s="37" t="s">
        <v>55</v>
      </c>
      <c r="L103" s="37" t="s">
        <v>56</v>
      </c>
      <c r="M103" s="37" t="s">
        <v>57</v>
      </c>
      <c r="N103" s="37" t="s">
        <v>58</v>
      </c>
      <c r="O103" s="37" t="s">
        <v>59</v>
      </c>
      <c r="P103" s="37" t="s">
        <v>580</v>
      </c>
      <c r="Q103" s="37" t="s">
        <v>577</v>
      </c>
      <c r="R103" s="37" t="s">
        <v>581</v>
      </c>
      <c r="S103" s="37" t="s">
        <v>579</v>
      </c>
      <c r="T103" s="37" t="s">
        <v>95</v>
      </c>
      <c r="U103" s="29" t="str">
        <f>VLOOKUP(T:T,'TOTAL POR PROYECTOS'!B:C,2,0)</f>
        <v>Mejoramiento de la permanencia de niños niñas y adolescentes en el sistema educativo de San José De Cúcuta</v>
      </c>
      <c r="V103" s="37" t="s">
        <v>96</v>
      </c>
      <c r="W103" s="37" t="s">
        <v>97</v>
      </c>
      <c r="X103" s="37" t="s">
        <v>66</v>
      </c>
      <c r="Y103" s="37" t="s">
        <v>67</v>
      </c>
      <c r="Z103" s="38" t="s">
        <v>96</v>
      </c>
      <c r="AA103" s="39" t="s">
        <v>97</v>
      </c>
      <c r="AB103" s="30">
        <f>VLOOKUP(B:B,'EJECUCION 24 DE ABRIL DEL 2026'!C:Q,15,0)</f>
        <v>48400000</v>
      </c>
      <c r="AC103" s="30">
        <f>VLOOKUP(B:B,'EJECUCION 24 DE ABRIL DEL 2026'!C:R,16,0)</f>
        <v>0</v>
      </c>
      <c r="AD103" s="30">
        <f>VLOOKUP(B:B,'EJECUCION 24 DE ABRIL DEL 2026'!C:S,17,0)</f>
        <v>0</v>
      </c>
      <c r="AE103" s="31">
        <f>VLOOKUP(B:B,'EJECUCION 24 DE ABRIL DEL 2026'!C:T,18,0)</f>
        <v>0</v>
      </c>
      <c r="AF103" s="31">
        <f>VLOOKUP(B:B,'EJECUCION 24 DE ABRIL DEL 2026'!C:U,19,0)</f>
        <v>0</v>
      </c>
      <c r="AG103" s="30">
        <f>VLOOKUP(B:B,'EJECUCION 24 DE ABRIL DEL 2026'!C:V,20,0)</f>
        <v>0</v>
      </c>
      <c r="AH103" s="30">
        <f>VLOOKUP(B:B,'EJECUCION 24 DE ABRIL DEL 2026'!C:W,21,0)</f>
        <v>0</v>
      </c>
      <c r="AI103" s="30">
        <f>VLOOKUP(B:B,'EJECUCION 24 DE ABRIL DEL 2026'!C:X,22,0)</f>
        <v>48400000</v>
      </c>
      <c r="AJ103" s="30">
        <f>VLOOKUP(B:B,'EJECUCION 24 DE ABRIL DEL 2026'!C:Y,23,0)</f>
        <v>20300000</v>
      </c>
      <c r="AK103" s="30">
        <f>VLOOKUP(B:B,'EJECUCION 24 DE ABRIL DEL 2026'!C:Z,24,0)</f>
        <v>20300000</v>
      </c>
      <c r="AL103" s="30">
        <f>VLOOKUP(B:B,'EJECUCION 24 DE ABRIL DEL 2026'!C:AA,25,0)</f>
        <v>4600000</v>
      </c>
      <c r="AM103" s="30">
        <f>VLOOKUP(B:B,'EJECUCION 24 DE ABRIL DEL 2026'!C:AB,26,0)</f>
        <v>4600000</v>
      </c>
      <c r="AN103" s="30">
        <f>VLOOKUP(B:B,'EJECUCION 24 DE ABRIL DEL 2026'!C:AC,27,0)</f>
        <v>28100000</v>
      </c>
      <c r="AO103" s="32">
        <f t="shared" si="4"/>
        <v>0.09504132231</v>
      </c>
      <c r="AP103" s="28" t="str">
        <f>VLOOKUP(T:T,'TOTAL POR PROYECTOS'!B:I,8,0)</f>
        <v>Secretaría de Educación</v>
      </c>
      <c r="AQ103" s="8"/>
      <c r="AR103" s="8"/>
    </row>
    <row r="104" hidden="1">
      <c r="A104" s="27" t="str">
        <f t="shared" si="1"/>
        <v>220104920245400101691.2.1.0.00.12.3.2.02.02.0091.2.1.0.00</v>
      </c>
      <c r="B104" s="27" t="str">
        <f t="shared" si="2"/>
        <v>220104920245400101691.2.1.0.00.12.3.2.02.02.0091.2.1.0.0003020402|212</v>
      </c>
      <c r="C104" s="28" t="str">
        <f t="shared" si="3"/>
        <v>Secretaría de Educación</v>
      </c>
      <c r="D104" s="37" t="s">
        <v>48</v>
      </c>
      <c r="E104" s="37" t="s">
        <v>49</v>
      </c>
      <c r="F104" s="37" t="s">
        <v>566</v>
      </c>
      <c r="G104" s="37" t="s">
        <v>100</v>
      </c>
      <c r="H104" s="37" t="s">
        <v>584</v>
      </c>
      <c r="I104" s="37" t="s">
        <v>102</v>
      </c>
      <c r="J104" s="37" t="s">
        <v>54</v>
      </c>
      <c r="K104" s="37" t="s">
        <v>55</v>
      </c>
      <c r="L104" s="37" t="s">
        <v>56</v>
      </c>
      <c r="M104" s="37" t="s">
        <v>57</v>
      </c>
      <c r="N104" s="37" t="s">
        <v>58</v>
      </c>
      <c r="O104" s="37" t="s">
        <v>59</v>
      </c>
      <c r="P104" s="37" t="s">
        <v>103</v>
      </c>
      <c r="Q104" s="37" t="s">
        <v>100</v>
      </c>
      <c r="R104" s="37" t="s">
        <v>104</v>
      </c>
      <c r="S104" s="37" t="s">
        <v>102</v>
      </c>
      <c r="T104" s="37" t="s">
        <v>585</v>
      </c>
      <c r="U104" s="29" t="str">
        <f>VLOOKUP(T:T,'TOTAL POR PROYECTOS'!B:C,2,0)</f>
        <v>Fortalecimiento a los programas que benefician a los docentes directivos docentes y administrativos de las instituciones educativas del municipio de San José De Cúcuta</v>
      </c>
      <c r="V104" s="37" t="s">
        <v>106</v>
      </c>
      <c r="W104" s="37" t="s">
        <v>107</v>
      </c>
      <c r="X104" s="37" t="s">
        <v>66</v>
      </c>
      <c r="Y104" s="37" t="s">
        <v>67</v>
      </c>
      <c r="Z104" s="38" t="s">
        <v>108</v>
      </c>
      <c r="AA104" s="39" t="s">
        <v>109</v>
      </c>
      <c r="AB104" s="30">
        <f>VLOOKUP(B:B,'EJECUCION 24 DE ABRIL DEL 2026'!C:Q,15,0)</f>
        <v>65200000</v>
      </c>
      <c r="AC104" s="30">
        <f>VLOOKUP(B:B,'EJECUCION 24 DE ABRIL DEL 2026'!C:R,16,0)</f>
        <v>0</v>
      </c>
      <c r="AD104" s="30">
        <f>VLOOKUP(B:B,'EJECUCION 24 DE ABRIL DEL 2026'!C:S,17,0)</f>
        <v>0</v>
      </c>
      <c r="AE104" s="31">
        <f>VLOOKUP(B:B,'EJECUCION 24 DE ABRIL DEL 2026'!C:T,18,0)</f>
        <v>15000000</v>
      </c>
      <c r="AF104" s="31">
        <f>VLOOKUP(B:B,'EJECUCION 24 DE ABRIL DEL 2026'!C:U,19,0)</f>
        <v>0</v>
      </c>
      <c r="AG104" s="30">
        <f>VLOOKUP(B:B,'EJECUCION 24 DE ABRIL DEL 2026'!C:V,20,0)</f>
        <v>0</v>
      </c>
      <c r="AH104" s="30">
        <f>VLOOKUP(B:B,'EJECUCION 24 DE ABRIL DEL 2026'!C:W,21,0)</f>
        <v>0</v>
      </c>
      <c r="AI104" s="30">
        <f>VLOOKUP(B:B,'EJECUCION 24 DE ABRIL DEL 2026'!C:X,22,0)</f>
        <v>80200000</v>
      </c>
      <c r="AJ104" s="30">
        <f>VLOOKUP(B:B,'EJECUCION 24 DE ABRIL DEL 2026'!C:Y,23,0)</f>
        <v>71950000</v>
      </c>
      <c r="AK104" s="30">
        <f>VLOOKUP(B:B,'EJECUCION 24 DE ABRIL DEL 2026'!C:Z,24,0)</f>
        <v>61750000</v>
      </c>
      <c r="AL104" s="30">
        <f>VLOOKUP(B:B,'EJECUCION 24 DE ABRIL DEL 2026'!C:AA,25,0)</f>
        <v>37000000</v>
      </c>
      <c r="AM104" s="30">
        <f>VLOOKUP(B:B,'EJECUCION 24 DE ABRIL DEL 2026'!C:AB,26,0)</f>
        <v>18900000</v>
      </c>
      <c r="AN104" s="30">
        <f>VLOOKUP(B:B,'EJECUCION 24 DE ABRIL DEL 2026'!C:AC,27,0)</f>
        <v>18450000</v>
      </c>
      <c r="AO104" s="32">
        <f t="shared" si="4"/>
        <v>0.4613466334</v>
      </c>
      <c r="AP104" s="28" t="str">
        <f>VLOOKUP(T:T,'TOTAL POR PROYECTOS'!B:I,8,0)</f>
        <v>Secretaría de Educación</v>
      </c>
      <c r="AQ104" s="8"/>
      <c r="AR104" s="8"/>
    </row>
    <row r="105" hidden="1">
      <c r="A105" s="27" t="str">
        <f t="shared" si="1"/>
        <v>220104920245400101131.2.4.1.032.3.2.02.02.0081.2.4.1.03</v>
      </c>
      <c r="B105" s="27" t="str">
        <f t="shared" si="2"/>
        <v>220104920245400101131.2.4.1.032.3.2.02.02.0081.2.4.1.0303020212|200</v>
      </c>
      <c r="C105" s="28" t="str">
        <f t="shared" si="3"/>
        <v>Secretaría de Educación</v>
      </c>
      <c r="D105" s="37" t="s">
        <v>48</v>
      </c>
      <c r="E105" s="37" t="s">
        <v>49</v>
      </c>
      <c r="F105" s="37" t="s">
        <v>87</v>
      </c>
      <c r="G105" s="37" t="s">
        <v>100</v>
      </c>
      <c r="H105" s="37" t="s">
        <v>101</v>
      </c>
      <c r="I105" s="37" t="s">
        <v>102</v>
      </c>
      <c r="J105" s="37" t="s">
        <v>54</v>
      </c>
      <c r="K105" s="37" t="s">
        <v>55</v>
      </c>
      <c r="L105" s="37" t="s">
        <v>56</v>
      </c>
      <c r="M105" s="37" t="s">
        <v>57</v>
      </c>
      <c r="N105" s="37" t="s">
        <v>58</v>
      </c>
      <c r="O105" s="37" t="s">
        <v>59</v>
      </c>
      <c r="P105" s="37" t="s">
        <v>103</v>
      </c>
      <c r="Q105" s="37" t="s">
        <v>100</v>
      </c>
      <c r="R105" s="37" t="s">
        <v>104</v>
      </c>
      <c r="S105" s="37" t="s">
        <v>102</v>
      </c>
      <c r="T105" s="37" t="s">
        <v>105</v>
      </c>
      <c r="U105" s="29" t="str">
        <f>VLOOKUP(T:T,'TOTAL POR PROYECTOS'!B:C,2,0)</f>
        <v>Fortalecimiento para una calidad educativa participativa productiva e integral en el Municipio de San José De Cúcuta</v>
      </c>
      <c r="V105" s="37" t="s">
        <v>555</v>
      </c>
      <c r="W105" s="37" t="s">
        <v>556</v>
      </c>
      <c r="X105" s="37" t="s">
        <v>98</v>
      </c>
      <c r="Y105" s="37" t="s">
        <v>99</v>
      </c>
      <c r="Z105" s="38" t="s">
        <v>555</v>
      </c>
      <c r="AA105" s="39" t="s">
        <v>556</v>
      </c>
      <c r="AB105" s="30">
        <f>VLOOKUP(B:B,'EJECUCION 24 DE ABRIL DEL 2026'!C:Q,15,0)</f>
        <v>170000000</v>
      </c>
      <c r="AC105" s="30">
        <f>VLOOKUP(B:B,'EJECUCION 24 DE ABRIL DEL 2026'!C:R,16,0)</f>
        <v>0</v>
      </c>
      <c r="AD105" s="30">
        <f>VLOOKUP(B:B,'EJECUCION 24 DE ABRIL DEL 2026'!C:S,17,0)</f>
        <v>0</v>
      </c>
      <c r="AE105" s="31">
        <f>VLOOKUP(B:B,'EJECUCION 24 DE ABRIL DEL 2026'!C:T,18,0)</f>
        <v>0</v>
      </c>
      <c r="AF105" s="31">
        <f>VLOOKUP(B:B,'EJECUCION 24 DE ABRIL DEL 2026'!C:U,19,0)</f>
        <v>0</v>
      </c>
      <c r="AG105" s="30">
        <f>VLOOKUP(B:B,'EJECUCION 24 DE ABRIL DEL 2026'!C:V,20,0)</f>
        <v>0</v>
      </c>
      <c r="AH105" s="30">
        <f>VLOOKUP(B:B,'EJECUCION 24 DE ABRIL DEL 2026'!C:W,21,0)</f>
        <v>0</v>
      </c>
      <c r="AI105" s="30">
        <f>VLOOKUP(B:B,'EJECUCION 24 DE ABRIL DEL 2026'!C:X,22,0)</f>
        <v>170000000</v>
      </c>
      <c r="AJ105" s="30">
        <f>VLOOKUP(B:B,'EJECUCION 24 DE ABRIL DEL 2026'!C:Y,23,0)</f>
        <v>170000000</v>
      </c>
      <c r="AK105" s="30">
        <f>VLOOKUP(B:B,'EJECUCION 24 DE ABRIL DEL 2026'!C:Z,24,0)</f>
        <v>0</v>
      </c>
      <c r="AL105" s="30">
        <f>VLOOKUP(B:B,'EJECUCION 24 DE ABRIL DEL 2026'!C:AA,25,0)</f>
        <v>0</v>
      </c>
      <c r="AM105" s="30">
        <f>VLOOKUP(B:B,'EJECUCION 24 DE ABRIL DEL 2026'!C:AB,26,0)</f>
        <v>0</v>
      </c>
      <c r="AN105" s="30">
        <f>VLOOKUP(B:B,'EJECUCION 24 DE ABRIL DEL 2026'!C:AC,27,0)</f>
        <v>170000000</v>
      </c>
      <c r="AO105" s="32">
        <f t="shared" si="4"/>
        <v>0</v>
      </c>
      <c r="AP105" s="28" t="str">
        <f>VLOOKUP(T:T,'TOTAL POR PROYECTOS'!B:I,8,0)</f>
        <v>Secretaría de Educación</v>
      </c>
      <c r="AQ105" s="8"/>
      <c r="AR105" s="8"/>
    </row>
    <row r="106" hidden="1">
      <c r="A106" s="27" t="str">
        <f t="shared" si="1"/>
        <v>220104620245400101791.2.1.0.00.12.3.2.02.02.0091.2.1.0.00</v>
      </c>
      <c r="B106" s="27" t="str">
        <f t="shared" si="2"/>
        <v>220104620245400101791.2.1.0.00.12.3.2.02.02.0091.2.1.0.0003020210|198</v>
      </c>
      <c r="C106" s="28" t="str">
        <f t="shared" si="3"/>
        <v>Secretaría de Educación</v>
      </c>
      <c r="D106" s="37" t="s">
        <v>48</v>
      </c>
      <c r="E106" s="37" t="s">
        <v>49</v>
      </c>
      <c r="F106" s="37" t="s">
        <v>87</v>
      </c>
      <c r="G106" s="37" t="s">
        <v>586</v>
      </c>
      <c r="H106" s="37" t="s">
        <v>587</v>
      </c>
      <c r="I106" s="37" t="s">
        <v>588</v>
      </c>
      <c r="J106" s="37" t="s">
        <v>54</v>
      </c>
      <c r="K106" s="37" t="s">
        <v>55</v>
      </c>
      <c r="L106" s="37" t="s">
        <v>56</v>
      </c>
      <c r="M106" s="37" t="s">
        <v>57</v>
      </c>
      <c r="N106" s="37" t="s">
        <v>58</v>
      </c>
      <c r="O106" s="37" t="s">
        <v>59</v>
      </c>
      <c r="P106" s="37" t="s">
        <v>589</v>
      </c>
      <c r="Q106" s="37" t="s">
        <v>586</v>
      </c>
      <c r="R106" s="37" t="s">
        <v>590</v>
      </c>
      <c r="S106" s="37" t="s">
        <v>588</v>
      </c>
      <c r="T106" s="37" t="s">
        <v>591</v>
      </c>
      <c r="U106" s="29" t="str">
        <f>VLOOKUP(T:T,'TOTAL POR PROYECTOS'!B:C,2,0)</f>
        <v>Fortalecimiento en innovación educativa a las instituciones oficiales del municipio de San José De Cúcuta</v>
      </c>
      <c r="V106" s="37" t="s">
        <v>106</v>
      </c>
      <c r="W106" s="37" t="s">
        <v>107</v>
      </c>
      <c r="X106" s="37" t="s">
        <v>66</v>
      </c>
      <c r="Y106" s="37" t="s">
        <v>67</v>
      </c>
      <c r="Z106" s="38" t="s">
        <v>108</v>
      </c>
      <c r="AA106" s="39" t="s">
        <v>109</v>
      </c>
      <c r="AB106" s="30">
        <f>VLOOKUP(B:B,'EJECUCION 24 DE ABRIL DEL 2026'!C:Q,15,0)</f>
        <v>147828736.3</v>
      </c>
      <c r="AC106" s="30">
        <f>VLOOKUP(B:B,'EJECUCION 24 DE ABRIL DEL 2026'!C:R,16,0)</f>
        <v>0</v>
      </c>
      <c r="AD106" s="30">
        <f>VLOOKUP(B:B,'EJECUCION 24 DE ABRIL DEL 2026'!C:S,17,0)</f>
        <v>0</v>
      </c>
      <c r="AE106" s="31">
        <f>VLOOKUP(B:B,'EJECUCION 24 DE ABRIL DEL 2026'!C:T,18,0)</f>
        <v>0</v>
      </c>
      <c r="AF106" s="31">
        <f>VLOOKUP(B:B,'EJECUCION 24 DE ABRIL DEL 2026'!C:U,19,0)</f>
        <v>0</v>
      </c>
      <c r="AG106" s="30">
        <f>VLOOKUP(B:B,'EJECUCION 24 DE ABRIL DEL 2026'!C:V,20,0)</f>
        <v>0</v>
      </c>
      <c r="AH106" s="30">
        <f>VLOOKUP(B:B,'EJECUCION 24 DE ABRIL DEL 2026'!C:W,21,0)</f>
        <v>0</v>
      </c>
      <c r="AI106" s="30">
        <f>VLOOKUP(B:B,'EJECUCION 24 DE ABRIL DEL 2026'!C:X,22,0)</f>
        <v>147828736.3</v>
      </c>
      <c r="AJ106" s="30">
        <f>VLOOKUP(B:B,'EJECUCION 24 DE ABRIL DEL 2026'!C:Y,23,0)</f>
        <v>0</v>
      </c>
      <c r="AK106" s="30">
        <f>VLOOKUP(B:B,'EJECUCION 24 DE ABRIL DEL 2026'!C:Z,24,0)</f>
        <v>0</v>
      </c>
      <c r="AL106" s="30">
        <f>VLOOKUP(B:B,'EJECUCION 24 DE ABRIL DEL 2026'!C:AA,25,0)</f>
        <v>0</v>
      </c>
      <c r="AM106" s="30">
        <f>VLOOKUP(B:B,'EJECUCION 24 DE ABRIL DEL 2026'!C:AB,26,0)</f>
        <v>0</v>
      </c>
      <c r="AN106" s="30">
        <f>VLOOKUP(B:B,'EJECUCION 24 DE ABRIL DEL 2026'!C:AC,27,0)</f>
        <v>147828736.3</v>
      </c>
      <c r="AO106" s="32">
        <f t="shared" si="4"/>
        <v>0</v>
      </c>
      <c r="AP106" s="28" t="str">
        <f>VLOOKUP(T:T,'TOTAL POR PROYECTOS'!B:I,8,0)</f>
        <v>Secretaría de Educación</v>
      </c>
      <c r="AQ106" s="8"/>
      <c r="AR106" s="8"/>
    </row>
    <row r="107" hidden="1">
      <c r="A107" s="27" t="str">
        <f t="shared" si="1"/>
        <v>220104420245400101691.2.4.1.012.3.2.02.02.0061.2.4.1.01</v>
      </c>
      <c r="B107" s="27" t="str">
        <f t="shared" si="2"/>
        <v>220104420245400101691.2.4.1.012.3.2.02.02.0061.2.4.1.0103020209|197</v>
      </c>
      <c r="C107" s="28" t="str">
        <f t="shared" si="3"/>
        <v>Secretaría de Educación</v>
      </c>
      <c r="D107" s="37" t="s">
        <v>48</v>
      </c>
      <c r="E107" s="37" t="s">
        <v>49</v>
      </c>
      <c r="F107" s="37" t="s">
        <v>87</v>
      </c>
      <c r="G107" s="37" t="s">
        <v>592</v>
      </c>
      <c r="H107" s="37" t="s">
        <v>593</v>
      </c>
      <c r="I107" s="37" t="s">
        <v>594</v>
      </c>
      <c r="J107" s="37" t="s">
        <v>54</v>
      </c>
      <c r="K107" s="37" t="s">
        <v>55</v>
      </c>
      <c r="L107" s="37" t="s">
        <v>56</v>
      </c>
      <c r="M107" s="37" t="s">
        <v>57</v>
      </c>
      <c r="N107" s="37" t="s">
        <v>58</v>
      </c>
      <c r="O107" s="37" t="s">
        <v>59</v>
      </c>
      <c r="P107" s="37" t="s">
        <v>595</v>
      </c>
      <c r="Q107" s="37" t="s">
        <v>596</v>
      </c>
      <c r="R107" s="37" t="s">
        <v>597</v>
      </c>
      <c r="S107" s="37" t="s">
        <v>594</v>
      </c>
      <c r="T107" s="37" t="s">
        <v>585</v>
      </c>
      <c r="U107" s="29" t="str">
        <f>VLOOKUP(T:T,'TOTAL POR PROYECTOS'!B:C,2,0)</f>
        <v>Fortalecimiento a los programas que benefician a los docentes directivos docentes y administrativos de las instituciones educativas del municipio de San José De Cúcuta</v>
      </c>
      <c r="V107" s="37" t="s">
        <v>96</v>
      </c>
      <c r="W107" s="37" t="s">
        <v>97</v>
      </c>
      <c r="X107" s="37" t="s">
        <v>582</v>
      </c>
      <c r="Y107" s="37" t="s">
        <v>583</v>
      </c>
      <c r="Z107" s="38" t="s">
        <v>96</v>
      </c>
      <c r="AA107" s="39" t="s">
        <v>97</v>
      </c>
      <c r="AB107" s="30">
        <f>VLOOKUP(B:B,'EJECUCION 24 DE ABRIL DEL 2026'!C:Q,15,0)</f>
        <v>186340000</v>
      </c>
      <c r="AC107" s="30">
        <f>VLOOKUP(B:B,'EJECUCION 24 DE ABRIL DEL 2026'!C:R,16,0)</f>
        <v>0</v>
      </c>
      <c r="AD107" s="30">
        <f>VLOOKUP(B:B,'EJECUCION 24 DE ABRIL DEL 2026'!C:S,17,0)</f>
        <v>0</v>
      </c>
      <c r="AE107" s="31">
        <f>VLOOKUP(B:B,'EJECUCION 24 DE ABRIL DEL 2026'!C:T,18,0)</f>
        <v>0</v>
      </c>
      <c r="AF107" s="31">
        <f>VLOOKUP(B:B,'EJECUCION 24 DE ABRIL DEL 2026'!C:U,19,0)</f>
        <v>0</v>
      </c>
      <c r="AG107" s="30">
        <f>VLOOKUP(B:B,'EJECUCION 24 DE ABRIL DEL 2026'!C:V,20,0)</f>
        <v>0</v>
      </c>
      <c r="AH107" s="30">
        <f>VLOOKUP(B:B,'EJECUCION 24 DE ABRIL DEL 2026'!C:W,21,0)</f>
        <v>0</v>
      </c>
      <c r="AI107" s="30">
        <f>VLOOKUP(B:B,'EJECUCION 24 DE ABRIL DEL 2026'!C:X,22,0)</f>
        <v>186340000</v>
      </c>
      <c r="AJ107" s="30">
        <f>VLOOKUP(B:B,'EJECUCION 24 DE ABRIL DEL 2026'!C:Y,23,0)</f>
        <v>175090500</v>
      </c>
      <c r="AK107" s="30">
        <f>VLOOKUP(B:B,'EJECUCION 24 DE ABRIL DEL 2026'!C:Z,24,0)</f>
        <v>0</v>
      </c>
      <c r="AL107" s="30">
        <f>VLOOKUP(B:B,'EJECUCION 24 DE ABRIL DEL 2026'!C:AA,25,0)</f>
        <v>0</v>
      </c>
      <c r="AM107" s="30">
        <f>VLOOKUP(B:B,'EJECUCION 24 DE ABRIL DEL 2026'!C:AB,26,0)</f>
        <v>0</v>
      </c>
      <c r="AN107" s="30">
        <f>VLOOKUP(B:B,'EJECUCION 24 DE ABRIL DEL 2026'!C:AC,27,0)</f>
        <v>186340000</v>
      </c>
      <c r="AO107" s="32">
        <f t="shared" si="4"/>
        <v>0</v>
      </c>
      <c r="AP107" s="28" t="str">
        <f>VLOOKUP(T:T,'TOTAL POR PROYECTOS'!B:I,8,0)</f>
        <v>Secretaría de Educación</v>
      </c>
      <c r="AQ107" s="8"/>
      <c r="AR107" s="8"/>
    </row>
    <row r="108" hidden="1">
      <c r="A108" s="27" t="str">
        <f t="shared" si="1"/>
        <v>220104420245400101691.2.1.0.00.12.3.2.02.02.0081.2.1.0.00</v>
      </c>
      <c r="B108" s="27" t="str">
        <f t="shared" si="2"/>
        <v>220104420245400101691.2.1.0.00.12.3.2.02.02.0081.2.1.0.0003020209|197</v>
      </c>
      <c r="C108" s="28" t="str">
        <f t="shared" si="3"/>
        <v>Secretaría de Educación</v>
      </c>
      <c r="D108" s="37" t="s">
        <v>48</v>
      </c>
      <c r="E108" s="37" t="s">
        <v>49</v>
      </c>
      <c r="F108" s="37" t="s">
        <v>87</v>
      </c>
      <c r="G108" s="37" t="s">
        <v>592</v>
      </c>
      <c r="H108" s="37" t="s">
        <v>593</v>
      </c>
      <c r="I108" s="37" t="s">
        <v>594</v>
      </c>
      <c r="J108" s="37" t="s">
        <v>54</v>
      </c>
      <c r="K108" s="37" t="s">
        <v>55</v>
      </c>
      <c r="L108" s="37" t="s">
        <v>56</v>
      </c>
      <c r="M108" s="37" t="s">
        <v>57</v>
      </c>
      <c r="N108" s="37" t="s">
        <v>58</v>
      </c>
      <c r="O108" s="37" t="s">
        <v>59</v>
      </c>
      <c r="P108" s="37" t="s">
        <v>595</v>
      </c>
      <c r="Q108" s="37" t="s">
        <v>596</v>
      </c>
      <c r="R108" s="37" t="s">
        <v>597</v>
      </c>
      <c r="S108" s="37" t="s">
        <v>594</v>
      </c>
      <c r="T108" s="37" t="s">
        <v>585</v>
      </c>
      <c r="U108" s="29" t="str">
        <f>VLOOKUP(T:T,'TOTAL POR PROYECTOS'!B:C,2,0)</f>
        <v>Fortalecimiento a los programas que benefician a los docentes directivos docentes y administrativos de las instituciones educativas del municipio de San José De Cúcuta</v>
      </c>
      <c r="V108" s="37" t="s">
        <v>106</v>
      </c>
      <c r="W108" s="37" t="s">
        <v>107</v>
      </c>
      <c r="X108" s="37" t="s">
        <v>98</v>
      </c>
      <c r="Y108" s="37" t="s">
        <v>99</v>
      </c>
      <c r="Z108" s="38" t="s">
        <v>108</v>
      </c>
      <c r="AA108" s="39" t="s">
        <v>109</v>
      </c>
      <c r="AB108" s="30">
        <f>VLOOKUP(B:B,'EJECUCION 24 DE ABRIL DEL 2026'!C:Q,15,0)</f>
        <v>345000000</v>
      </c>
      <c r="AC108" s="30">
        <f>VLOOKUP(B:B,'EJECUCION 24 DE ABRIL DEL 2026'!C:R,16,0)</f>
        <v>0</v>
      </c>
      <c r="AD108" s="30">
        <f>VLOOKUP(B:B,'EJECUCION 24 DE ABRIL DEL 2026'!C:S,17,0)</f>
        <v>0</v>
      </c>
      <c r="AE108" s="31">
        <f>VLOOKUP(B:B,'EJECUCION 24 DE ABRIL DEL 2026'!C:T,18,0)</f>
        <v>0</v>
      </c>
      <c r="AF108" s="31">
        <f>VLOOKUP(B:B,'EJECUCION 24 DE ABRIL DEL 2026'!C:U,19,0)</f>
        <v>0</v>
      </c>
      <c r="AG108" s="30">
        <f>VLOOKUP(B:B,'EJECUCION 24 DE ABRIL DEL 2026'!C:V,20,0)</f>
        <v>0</v>
      </c>
      <c r="AH108" s="30">
        <f>VLOOKUP(B:B,'EJECUCION 24 DE ABRIL DEL 2026'!C:W,21,0)</f>
        <v>0</v>
      </c>
      <c r="AI108" s="30">
        <f>VLOOKUP(B:B,'EJECUCION 24 DE ABRIL DEL 2026'!C:X,22,0)</f>
        <v>345000000</v>
      </c>
      <c r="AJ108" s="30">
        <f>VLOOKUP(B:B,'EJECUCION 24 DE ABRIL DEL 2026'!C:Y,23,0)</f>
        <v>345000000</v>
      </c>
      <c r="AK108" s="30">
        <f>VLOOKUP(B:B,'EJECUCION 24 DE ABRIL DEL 2026'!C:Z,24,0)</f>
        <v>0</v>
      </c>
      <c r="AL108" s="30">
        <f>VLOOKUP(B:B,'EJECUCION 24 DE ABRIL DEL 2026'!C:AA,25,0)</f>
        <v>0</v>
      </c>
      <c r="AM108" s="30">
        <f>VLOOKUP(B:B,'EJECUCION 24 DE ABRIL DEL 2026'!C:AB,26,0)</f>
        <v>0</v>
      </c>
      <c r="AN108" s="30">
        <f>VLOOKUP(B:B,'EJECUCION 24 DE ABRIL DEL 2026'!C:AC,27,0)</f>
        <v>345000000</v>
      </c>
      <c r="AO108" s="32">
        <f t="shared" si="4"/>
        <v>0</v>
      </c>
      <c r="AP108" s="28" t="str">
        <f>VLOOKUP(T:T,'TOTAL POR PROYECTOS'!B:I,8,0)</f>
        <v>Secretaría de Educación</v>
      </c>
      <c r="AQ108" s="8"/>
      <c r="AR108" s="8"/>
    </row>
    <row r="109" hidden="1">
      <c r="A109" s="27" t="str">
        <f t="shared" si="1"/>
        <v>220104420245400101691.2.1.0.00.12.3.2.02.02.0091.2.1.0.00</v>
      </c>
      <c r="B109" s="27" t="str">
        <f t="shared" si="2"/>
        <v>220104420245400101691.2.1.0.00.12.3.2.02.02.0091.2.1.0.0003020209|197</v>
      </c>
      <c r="C109" s="28" t="str">
        <f t="shared" si="3"/>
        <v>Secretaría de Educación</v>
      </c>
      <c r="D109" s="37" t="s">
        <v>48</v>
      </c>
      <c r="E109" s="37" t="s">
        <v>49</v>
      </c>
      <c r="F109" s="37" t="s">
        <v>87</v>
      </c>
      <c r="G109" s="37" t="s">
        <v>592</v>
      </c>
      <c r="H109" s="37" t="s">
        <v>593</v>
      </c>
      <c r="I109" s="37" t="s">
        <v>594</v>
      </c>
      <c r="J109" s="37" t="s">
        <v>54</v>
      </c>
      <c r="K109" s="37" t="s">
        <v>55</v>
      </c>
      <c r="L109" s="37" t="s">
        <v>56</v>
      </c>
      <c r="M109" s="37" t="s">
        <v>57</v>
      </c>
      <c r="N109" s="37" t="s">
        <v>58</v>
      </c>
      <c r="O109" s="37" t="s">
        <v>59</v>
      </c>
      <c r="P109" s="37" t="s">
        <v>595</v>
      </c>
      <c r="Q109" s="37" t="s">
        <v>596</v>
      </c>
      <c r="R109" s="37" t="s">
        <v>597</v>
      </c>
      <c r="S109" s="37" t="s">
        <v>594</v>
      </c>
      <c r="T109" s="37" t="s">
        <v>585</v>
      </c>
      <c r="U109" s="29" t="str">
        <f>VLOOKUP(T:T,'TOTAL POR PROYECTOS'!B:C,2,0)</f>
        <v>Fortalecimiento a los programas que benefician a los docentes directivos docentes y administrativos de las instituciones educativas del municipio de San José De Cúcuta</v>
      </c>
      <c r="V109" s="37" t="s">
        <v>106</v>
      </c>
      <c r="W109" s="37" t="s">
        <v>107</v>
      </c>
      <c r="X109" s="37" t="s">
        <v>66</v>
      </c>
      <c r="Y109" s="37" t="s">
        <v>67</v>
      </c>
      <c r="Z109" s="38" t="s">
        <v>108</v>
      </c>
      <c r="AA109" s="39" t="s">
        <v>109</v>
      </c>
      <c r="AB109" s="30">
        <f>VLOOKUP(B:B,'EJECUCION 24 DE ABRIL DEL 2026'!C:Q,15,0)</f>
        <v>128000000</v>
      </c>
      <c r="AC109" s="30">
        <f>VLOOKUP(B:B,'EJECUCION 24 DE ABRIL DEL 2026'!C:R,16,0)</f>
        <v>0</v>
      </c>
      <c r="AD109" s="30">
        <f>VLOOKUP(B:B,'EJECUCION 24 DE ABRIL DEL 2026'!C:S,17,0)</f>
        <v>0</v>
      </c>
      <c r="AE109" s="31">
        <f>VLOOKUP(B:B,'EJECUCION 24 DE ABRIL DEL 2026'!C:T,18,0)</f>
        <v>0</v>
      </c>
      <c r="AF109" s="31">
        <f>VLOOKUP(B:B,'EJECUCION 24 DE ABRIL DEL 2026'!C:U,19,0)</f>
        <v>0</v>
      </c>
      <c r="AG109" s="30">
        <f>VLOOKUP(B:B,'EJECUCION 24 DE ABRIL DEL 2026'!C:V,20,0)</f>
        <v>0</v>
      </c>
      <c r="AH109" s="30">
        <f>VLOOKUP(B:B,'EJECUCION 24 DE ABRIL DEL 2026'!C:W,21,0)</f>
        <v>0</v>
      </c>
      <c r="AI109" s="30">
        <f>VLOOKUP(B:B,'EJECUCION 24 DE ABRIL DEL 2026'!C:X,22,0)</f>
        <v>128000000</v>
      </c>
      <c r="AJ109" s="30">
        <f>VLOOKUP(B:B,'EJECUCION 24 DE ABRIL DEL 2026'!C:Y,23,0)</f>
        <v>102000000</v>
      </c>
      <c r="AK109" s="30">
        <f>VLOOKUP(B:B,'EJECUCION 24 DE ABRIL DEL 2026'!C:Z,24,0)</f>
        <v>94500000</v>
      </c>
      <c r="AL109" s="30">
        <f>VLOOKUP(B:B,'EJECUCION 24 DE ABRIL DEL 2026'!C:AA,25,0)</f>
        <v>48200000</v>
      </c>
      <c r="AM109" s="30">
        <f>VLOOKUP(B:B,'EJECUCION 24 DE ABRIL DEL 2026'!C:AB,26,0)</f>
        <v>25200000</v>
      </c>
      <c r="AN109" s="30">
        <f>VLOOKUP(B:B,'EJECUCION 24 DE ABRIL DEL 2026'!C:AC,27,0)</f>
        <v>33500000</v>
      </c>
      <c r="AO109" s="32">
        <f t="shared" si="4"/>
        <v>0.3765625</v>
      </c>
      <c r="AP109" s="28" t="str">
        <f>VLOOKUP(T:T,'TOTAL POR PROYECTOS'!B:I,8,0)</f>
        <v>Secretaría de Educación</v>
      </c>
      <c r="AQ109" s="8"/>
      <c r="AR109" s="8"/>
    </row>
    <row r="110" hidden="1">
      <c r="A110" s="27" t="str">
        <f t="shared" si="1"/>
        <v>220103720245400101131.2.1.0.00.12.3.2.02.02.0091.2.1.0.00</v>
      </c>
      <c r="B110" s="27" t="str">
        <f t="shared" si="2"/>
        <v>220103720245400101131.2.1.0.00.12.3.2.02.02.0091.2.1.0.0003020301|204</v>
      </c>
      <c r="C110" s="28" t="str">
        <f t="shared" si="3"/>
        <v>Secretaría de Educación</v>
      </c>
      <c r="D110" s="37" t="s">
        <v>48</v>
      </c>
      <c r="E110" s="37" t="s">
        <v>49</v>
      </c>
      <c r="F110" s="37" t="s">
        <v>462</v>
      </c>
      <c r="G110" s="37" t="s">
        <v>598</v>
      </c>
      <c r="H110" s="37" t="s">
        <v>599</v>
      </c>
      <c r="I110" s="37" t="s">
        <v>600</v>
      </c>
      <c r="J110" s="37" t="s">
        <v>54</v>
      </c>
      <c r="K110" s="37" t="s">
        <v>55</v>
      </c>
      <c r="L110" s="37" t="s">
        <v>56</v>
      </c>
      <c r="M110" s="37" t="s">
        <v>57</v>
      </c>
      <c r="N110" s="37" t="s">
        <v>58</v>
      </c>
      <c r="O110" s="37" t="s">
        <v>59</v>
      </c>
      <c r="P110" s="37" t="s">
        <v>601</v>
      </c>
      <c r="Q110" s="37" t="s">
        <v>598</v>
      </c>
      <c r="R110" s="37" t="s">
        <v>602</v>
      </c>
      <c r="S110" s="37" t="s">
        <v>603</v>
      </c>
      <c r="T110" s="37" t="s">
        <v>105</v>
      </c>
      <c r="U110" s="29" t="str">
        <f>VLOOKUP(T:T,'TOTAL POR PROYECTOS'!B:C,2,0)</f>
        <v>Fortalecimiento para una calidad educativa participativa productiva e integral en el Municipio de San José De Cúcuta</v>
      </c>
      <c r="V110" s="37" t="s">
        <v>106</v>
      </c>
      <c r="W110" s="37" t="s">
        <v>107</v>
      </c>
      <c r="X110" s="37" t="s">
        <v>66</v>
      </c>
      <c r="Y110" s="37" t="s">
        <v>67</v>
      </c>
      <c r="Z110" s="38" t="s">
        <v>108</v>
      </c>
      <c r="AA110" s="39" t="s">
        <v>109</v>
      </c>
      <c r="AB110" s="30">
        <f>VLOOKUP(B:B,'EJECUCION 24 DE ABRIL DEL 2026'!C:Q,15,0)</f>
        <v>41600000</v>
      </c>
      <c r="AC110" s="30">
        <f>VLOOKUP(B:B,'EJECUCION 24 DE ABRIL DEL 2026'!C:R,16,0)</f>
        <v>0</v>
      </c>
      <c r="AD110" s="30">
        <f>VLOOKUP(B:B,'EJECUCION 24 DE ABRIL DEL 2026'!C:S,17,0)</f>
        <v>0</v>
      </c>
      <c r="AE110" s="31">
        <f>VLOOKUP(B:B,'EJECUCION 24 DE ABRIL DEL 2026'!C:T,18,0)</f>
        <v>11600000</v>
      </c>
      <c r="AF110" s="31">
        <f>VLOOKUP(B:B,'EJECUCION 24 DE ABRIL DEL 2026'!C:U,19,0)</f>
        <v>0</v>
      </c>
      <c r="AG110" s="30">
        <f>VLOOKUP(B:B,'EJECUCION 24 DE ABRIL DEL 2026'!C:V,20,0)</f>
        <v>0</v>
      </c>
      <c r="AH110" s="30">
        <f>VLOOKUP(B:B,'EJECUCION 24 DE ABRIL DEL 2026'!C:W,21,0)</f>
        <v>0</v>
      </c>
      <c r="AI110" s="30">
        <f>VLOOKUP(B:B,'EJECUCION 24 DE ABRIL DEL 2026'!C:X,22,0)</f>
        <v>53200000</v>
      </c>
      <c r="AJ110" s="30">
        <f>VLOOKUP(B:B,'EJECUCION 24 DE ABRIL DEL 2026'!C:Y,23,0)</f>
        <v>40600000</v>
      </c>
      <c r="AK110" s="30">
        <f>VLOOKUP(B:B,'EJECUCION 24 DE ABRIL DEL 2026'!C:Z,24,0)</f>
        <v>40600000</v>
      </c>
      <c r="AL110" s="30">
        <f>VLOOKUP(B:B,'EJECUCION 24 DE ABRIL DEL 2026'!C:AA,25,0)</f>
        <v>20200000</v>
      </c>
      <c r="AM110" s="30">
        <f>VLOOKUP(B:B,'EJECUCION 24 DE ABRIL DEL 2026'!C:AB,26,0)</f>
        <v>11600000</v>
      </c>
      <c r="AN110" s="30">
        <f>VLOOKUP(B:B,'EJECUCION 24 DE ABRIL DEL 2026'!C:AC,27,0)</f>
        <v>12600000</v>
      </c>
      <c r="AO110" s="32">
        <f t="shared" si="4"/>
        <v>0.3796992481</v>
      </c>
      <c r="AP110" s="28" t="str">
        <f>VLOOKUP(T:T,'TOTAL POR PROYECTOS'!B:I,8,0)</f>
        <v>Secretaría de Educación</v>
      </c>
      <c r="AQ110" s="8"/>
      <c r="AR110" s="8"/>
    </row>
    <row r="111" hidden="1">
      <c r="A111" s="27" t="str">
        <f t="shared" si="1"/>
        <v>220103520245400101761.2.1.0.00.12.3.2.02.02.0071.2.1.0.00</v>
      </c>
      <c r="B111" s="27" t="str">
        <f t="shared" si="2"/>
        <v>220103520245400101761.2.1.0.00.12.3.2.02.02.0071.2.1.0.0003020208|196</v>
      </c>
      <c r="C111" s="28" t="str">
        <f t="shared" si="3"/>
        <v>Secretaría de Educación</v>
      </c>
      <c r="D111" s="37" t="s">
        <v>48</v>
      </c>
      <c r="E111" s="37" t="s">
        <v>49</v>
      </c>
      <c r="F111" s="37" t="s">
        <v>87</v>
      </c>
      <c r="G111" s="37" t="s">
        <v>604</v>
      </c>
      <c r="H111" s="37" t="s">
        <v>605</v>
      </c>
      <c r="I111" s="37" t="s">
        <v>606</v>
      </c>
      <c r="J111" s="37" t="s">
        <v>54</v>
      </c>
      <c r="K111" s="37" t="s">
        <v>55</v>
      </c>
      <c r="L111" s="37" t="s">
        <v>56</v>
      </c>
      <c r="M111" s="37" t="s">
        <v>57</v>
      </c>
      <c r="N111" s="37" t="s">
        <v>58</v>
      </c>
      <c r="O111" s="37" t="s">
        <v>59</v>
      </c>
      <c r="P111" s="37" t="s">
        <v>607</v>
      </c>
      <c r="Q111" s="37" t="s">
        <v>608</v>
      </c>
      <c r="R111" s="37" t="s">
        <v>609</v>
      </c>
      <c r="S111" s="37" t="s">
        <v>606</v>
      </c>
      <c r="T111" s="37" t="s">
        <v>610</v>
      </c>
      <c r="U111" s="29" t="str">
        <f>VLOOKUP(T:T,'TOTAL POR PROYECTOS'!B:C,2,0)</f>
        <v>Aportes al pago de riesgos laborales a estudiantes de media técnica de los establecimientos educativos oficiales del municipio de San José De Cúcuta</v>
      </c>
      <c r="V111" s="37" t="s">
        <v>106</v>
      </c>
      <c r="W111" s="37" t="s">
        <v>107</v>
      </c>
      <c r="X111" s="37" t="s">
        <v>491</v>
      </c>
      <c r="Y111" s="37" t="s">
        <v>492</v>
      </c>
      <c r="Z111" s="38" t="s">
        <v>108</v>
      </c>
      <c r="AA111" s="39" t="s">
        <v>109</v>
      </c>
      <c r="AB111" s="30">
        <f>VLOOKUP(B:B,'EJECUCION 24 DE ABRIL DEL 2026'!C:Q,15,0)</f>
        <v>415000000</v>
      </c>
      <c r="AC111" s="30">
        <f>VLOOKUP(B:B,'EJECUCION 24 DE ABRIL DEL 2026'!C:R,16,0)</f>
        <v>0</v>
      </c>
      <c r="AD111" s="30">
        <f>VLOOKUP(B:B,'EJECUCION 24 DE ABRIL DEL 2026'!C:S,17,0)</f>
        <v>0</v>
      </c>
      <c r="AE111" s="31">
        <f>VLOOKUP(B:B,'EJECUCION 24 DE ABRIL DEL 2026'!C:T,18,0)</f>
        <v>0</v>
      </c>
      <c r="AF111" s="31">
        <f>VLOOKUP(B:B,'EJECUCION 24 DE ABRIL DEL 2026'!C:U,19,0)</f>
        <v>0</v>
      </c>
      <c r="AG111" s="30">
        <f>VLOOKUP(B:B,'EJECUCION 24 DE ABRIL DEL 2026'!C:V,20,0)</f>
        <v>0</v>
      </c>
      <c r="AH111" s="30">
        <f>VLOOKUP(B:B,'EJECUCION 24 DE ABRIL DEL 2026'!C:W,21,0)</f>
        <v>0</v>
      </c>
      <c r="AI111" s="30">
        <f>VLOOKUP(B:B,'EJECUCION 24 DE ABRIL DEL 2026'!C:X,22,0)</f>
        <v>415000000</v>
      </c>
      <c r="AJ111" s="30">
        <f>VLOOKUP(B:B,'EJECUCION 24 DE ABRIL DEL 2026'!C:Y,23,0)</f>
        <v>415000000</v>
      </c>
      <c r="AK111" s="30">
        <f>VLOOKUP(B:B,'EJECUCION 24 DE ABRIL DEL 2026'!C:Z,24,0)</f>
        <v>42053200</v>
      </c>
      <c r="AL111" s="30">
        <f>VLOOKUP(B:B,'EJECUCION 24 DE ABRIL DEL 2026'!C:AA,25,0)</f>
        <v>42053200</v>
      </c>
      <c r="AM111" s="30">
        <f>VLOOKUP(B:B,'EJECUCION 24 DE ABRIL DEL 2026'!C:AB,26,0)</f>
        <v>42053200</v>
      </c>
      <c r="AN111" s="30">
        <f>VLOOKUP(B:B,'EJECUCION 24 DE ABRIL DEL 2026'!C:AC,27,0)</f>
        <v>372946800</v>
      </c>
      <c r="AO111" s="32">
        <f t="shared" si="4"/>
        <v>0.101333012</v>
      </c>
      <c r="AP111" s="28" t="str">
        <f>VLOOKUP(T:T,'TOTAL POR PROYECTOS'!B:I,8,0)</f>
        <v>Secretaría de Educación</v>
      </c>
      <c r="AQ111" s="8"/>
      <c r="AR111" s="8"/>
    </row>
    <row r="112" hidden="1">
      <c r="A112" s="27" t="str">
        <f t="shared" si="1"/>
        <v>220103320245400101711.2.1.0.00.12.3.2.02.02.0091.2.1.0.00</v>
      </c>
      <c r="B112" s="27" t="str">
        <f t="shared" si="2"/>
        <v>220103320245400101711.2.1.0.00.12.3.2.02.02.0091.2.1.0.0003020106|184</v>
      </c>
      <c r="C112" s="28" t="str">
        <f t="shared" si="3"/>
        <v>Secretaría de Educación</v>
      </c>
      <c r="D112" s="37" t="s">
        <v>48</v>
      </c>
      <c r="E112" s="37" t="s">
        <v>49</v>
      </c>
      <c r="F112" s="37" t="s">
        <v>50</v>
      </c>
      <c r="G112" s="37" t="s">
        <v>110</v>
      </c>
      <c r="H112" s="37" t="s">
        <v>111</v>
      </c>
      <c r="I112" s="37" t="s">
        <v>112</v>
      </c>
      <c r="J112" s="37" t="s">
        <v>54</v>
      </c>
      <c r="K112" s="37" t="s">
        <v>55</v>
      </c>
      <c r="L112" s="37" t="s">
        <v>56</v>
      </c>
      <c r="M112" s="37" t="s">
        <v>57</v>
      </c>
      <c r="N112" s="37" t="s">
        <v>58</v>
      </c>
      <c r="O112" s="37" t="s">
        <v>59</v>
      </c>
      <c r="P112" s="37" t="s">
        <v>113</v>
      </c>
      <c r="Q112" s="37" t="s">
        <v>110</v>
      </c>
      <c r="R112" s="37" t="s">
        <v>114</v>
      </c>
      <c r="S112" s="37" t="s">
        <v>112</v>
      </c>
      <c r="T112" s="37" t="s">
        <v>95</v>
      </c>
      <c r="U112" s="29" t="str">
        <f>VLOOKUP(T:T,'TOTAL POR PROYECTOS'!B:C,2,0)</f>
        <v>Mejoramiento de la permanencia de niños niñas y adolescentes en el sistema educativo de San José De Cúcuta</v>
      </c>
      <c r="V112" s="37" t="s">
        <v>106</v>
      </c>
      <c r="W112" s="37" t="s">
        <v>107</v>
      </c>
      <c r="X112" s="37" t="s">
        <v>66</v>
      </c>
      <c r="Y112" s="37" t="s">
        <v>67</v>
      </c>
      <c r="Z112" s="38" t="s">
        <v>108</v>
      </c>
      <c r="AA112" s="39" t="s">
        <v>109</v>
      </c>
      <c r="AB112" s="30">
        <f>VLOOKUP(B:B,'EJECUCION 24 DE ABRIL DEL 2026'!C:Q,15,0)</f>
        <v>60868208</v>
      </c>
      <c r="AC112" s="30">
        <f>VLOOKUP(B:B,'EJECUCION 24 DE ABRIL DEL 2026'!C:R,16,0)</f>
        <v>0</v>
      </c>
      <c r="AD112" s="30">
        <f>VLOOKUP(B:B,'EJECUCION 24 DE ABRIL DEL 2026'!C:S,17,0)</f>
        <v>0</v>
      </c>
      <c r="AE112" s="31">
        <f>VLOOKUP(B:B,'EJECUCION 24 DE ABRIL DEL 2026'!C:T,18,0)</f>
        <v>17100000</v>
      </c>
      <c r="AF112" s="31">
        <f>VLOOKUP(B:B,'EJECUCION 24 DE ABRIL DEL 2026'!C:U,19,0)</f>
        <v>0</v>
      </c>
      <c r="AG112" s="30">
        <f>VLOOKUP(B:B,'EJECUCION 24 DE ABRIL DEL 2026'!C:V,20,0)</f>
        <v>0</v>
      </c>
      <c r="AH112" s="30">
        <f>VLOOKUP(B:B,'EJECUCION 24 DE ABRIL DEL 2026'!C:W,21,0)</f>
        <v>0</v>
      </c>
      <c r="AI112" s="30">
        <f>VLOOKUP(B:B,'EJECUCION 24 DE ABRIL DEL 2026'!C:X,22,0)</f>
        <v>77968208</v>
      </c>
      <c r="AJ112" s="30">
        <f>VLOOKUP(B:B,'EJECUCION 24 DE ABRIL DEL 2026'!C:Y,23,0)</f>
        <v>71550000</v>
      </c>
      <c r="AK112" s="30">
        <f>VLOOKUP(B:B,'EJECUCION 24 DE ABRIL DEL 2026'!C:Z,24,0)</f>
        <v>59850000</v>
      </c>
      <c r="AL112" s="30">
        <f>VLOOKUP(B:B,'EJECUCION 24 DE ABRIL DEL 2026'!C:AA,25,0)</f>
        <v>27300000</v>
      </c>
      <c r="AM112" s="30">
        <f>VLOOKUP(B:B,'EJECUCION 24 DE ABRIL DEL 2026'!C:AB,26,0)</f>
        <v>21300000</v>
      </c>
      <c r="AN112" s="30">
        <f>VLOOKUP(B:B,'EJECUCION 24 DE ABRIL DEL 2026'!C:AC,27,0)</f>
        <v>18118208</v>
      </c>
      <c r="AO112" s="32">
        <f t="shared" si="4"/>
        <v>0.3501427146</v>
      </c>
      <c r="AP112" s="28" t="str">
        <f>VLOOKUP(T:T,'TOTAL POR PROYECTOS'!B:I,8,0)</f>
        <v>Secretaría de Educación</v>
      </c>
      <c r="AQ112" s="8"/>
      <c r="AR112" s="8"/>
    </row>
    <row r="113" hidden="1">
      <c r="A113" s="27" t="str">
        <f t="shared" si="1"/>
        <v>220103020245400101131.2.1.0.00.12.3.2.02.02.0061.2.1.0.00</v>
      </c>
      <c r="B113" s="27" t="str">
        <f t="shared" si="2"/>
        <v>220103020245400101131.2.1.0.00.12.3.2.02.02.0061.2.1.0.0003020105|183</v>
      </c>
      <c r="C113" s="28" t="str">
        <f t="shared" si="3"/>
        <v>Secretaría de Educación</v>
      </c>
      <c r="D113" s="37" t="s">
        <v>48</v>
      </c>
      <c r="E113" s="37" t="s">
        <v>49</v>
      </c>
      <c r="F113" s="37" t="s">
        <v>50</v>
      </c>
      <c r="G113" s="37" t="s">
        <v>611</v>
      </c>
      <c r="H113" s="37" t="s">
        <v>612</v>
      </c>
      <c r="I113" s="37" t="s">
        <v>613</v>
      </c>
      <c r="J113" s="37" t="s">
        <v>54</v>
      </c>
      <c r="K113" s="37" t="s">
        <v>55</v>
      </c>
      <c r="L113" s="37" t="s">
        <v>56</v>
      </c>
      <c r="M113" s="37" t="s">
        <v>57</v>
      </c>
      <c r="N113" s="37" t="s">
        <v>58</v>
      </c>
      <c r="O113" s="37" t="s">
        <v>59</v>
      </c>
      <c r="P113" s="37" t="s">
        <v>614</v>
      </c>
      <c r="Q113" s="37" t="s">
        <v>611</v>
      </c>
      <c r="R113" s="37" t="s">
        <v>615</v>
      </c>
      <c r="S113" s="37" t="s">
        <v>613</v>
      </c>
      <c r="T113" s="37" t="s">
        <v>105</v>
      </c>
      <c r="U113" s="29" t="str">
        <f>VLOOKUP(T:T,'TOTAL POR PROYECTOS'!B:C,2,0)</f>
        <v>Fortalecimiento para una calidad educativa participativa productiva e integral en el Municipio de San José De Cúcuta</v>
      </c>
      <c r="V113" s="37" t="s">
        <v>106</v>
      </c>
      <c r="W113" s="37" t="s">
        <v>107</v>
      </c>
      <c r="X113" s="37" t="s">
        <v>582</v>
      </c>
      <c r="Y113" s="37" t="s">
        <v>583</v>
      </c>
      <c r="Z113" s="38" t="s">
        <v>108</v>
      </c>
      <c r="AA113" s="39" t="s">
        <v>109</v>
      </c>
      <c r="AB113" s="30">
        <f>VLOOKUP(B:B,'EJECUCION 24 DE ABRIL DEL 2026'!C:Q,15,0)</f>
        <v>50867810</v>
      </c>
      <c r="AC113" s="30">
        <f>VLOOKUP(B:B,'EJECUCION 24 DE ABRIL DEL 2026'!C:R,16,0)</f>
        <v>0</v>
      </c>
      <c r="AD113" s="30">
        <f>VLOOKUP(B:B,'EJECUCION 24 DE ABRIL DEL 2026'!C:S,17,0)</f>
        <v>0</v>
      </c>
      <c r="AE113" s="31">
        <f>VLOOKUP(B:B,'EJECUCION 24 DE ABRIL DEL 2026'!C:T,18,0)</f>
        <v>0</v>
      </c>
      <c r="AF113" s="31">
        <f>VLOOKUP(B:B,'EJECUCION 24 DE ABRIL DEL 2026'!C:U,19,0)</f>
        <v>0</v>
      </c>
      <c r="AG113" s="30">
        <f>VLOOKUP(B:B,'EJECUCION 24 DE ABRIL DEL 2026'!C:V,20,0)</f>
        <v>0</v>
      </c>
      <c r="AH113" s="30">
        <f>VLOOKUP(B:B,'EJECUCION 24 DE ABRIL DEL 2026'!C:W,21,0)</f>
        <v>0</v>
      </c>
      <c r="AI113" s="30">
        <f>VLOOKUP(B:B,'EJECUCION 24 DE ABRIL DEL 2026'!C:X,22,0)</f>
        <v>50867810</v>
      </c>
      <c r="AJ113" s="30">
        <f>VLOOKUP(B:B,'EJECUCION 24 DE ABRIL DEL 2026'!C:Y,23,0)</f>
        <v>0</v>
      </c>
      <c r="AK113" s="30">
        <f>VLOOKUP(B:B,'EJECUCION 24 DE ABRIL DEL 2026'!C:Z,24,0)</f>
        <v>0</v>
      </c>
      <c r="AL113" s="30">
        <f>VLOOKUP(B:B,'EJECUCION 24 DE ABRIL DEL 2026'!C:AA,25,0)</f>
        <v>0</v>
      </c>
      <c r="AM113" s="30">
        <f>VLOOKUP(B:B,'EJECUCION 24 DE ABRIL DEL 2026'!C:AB,26,0)</f>
        <v>0</v>
      </c>
      <c r="AN113" s="30">
        <f>VLOOKUP(B:B,'EJECUCION 24 DE ABRIL DEL 2026'!C:AC,27,0)</f>
        <v>50867810</v>
      </c>
      <c r="AO113" s="32">
        <f t="shared" si="4"/>
        <v>0</v>
      </c>
      <c r="AP113" s="28" t="str">
        <f>VLOOKUP(T:T,'TOTAL POR PROYECTOS'!B:I,8,0)</f>
        <v>Secretaría de Educación</v>
      </c>
      <c r="AQ113" s="8"/>
      <c r="AR113" s="8"/>
    </row>
    <row r="114" hidden="1">
      <c r="A114" s="27" t="str">
        <f t="shared" si="1"/>
        <v>220102920245400101341.2.4.1.012.3.2.02.02.0061.2.4.1.01</v>
      </c>
      <c r="B114" s="27" t="str">
        <f t="shared" si="2"/>
        <v>220102920245400101341.2.4.1.012.3.2.02.02.0061.2.4.1.0103020104|182</v>
      </c>
      <c r="C114" s="28" t="str">
        <f t="shared" si="3"/>
        <v>Secretaría de Educación</v>
      </c>
      <c r="D114" s="37" t="s">
        <v>48</v>
      </c>
      <c r="E114" s="37" t="s">
        <v>49</v>
      </c>
      <c r="F114" s="37" t="s">
        <v>50</v>
      </c>
      <c r="G114" s="37" t="s">
        <v>616</v>
      </c>
      <c r="H114" s="37" t="s">
        <v>617</v>
      </c>
      <c r="I114" s="37" t="s">
        <v>618</v>
      </c>
      <c r="J114" s="37" t="s">
        <v>54</v>
      </c>
      <c r="K114" s="37" t="s">
        <v>55</v>
      </c>
      <c r="L114" s="37" t="s">
        <v>56</v>
      </c>
      <c r="M114" s="37" t="s">
        <v>57</v>
      </c>
      <c r="N114" s="37" t="s">
        <v>58</v>
      </c>
      <c r="O114" s="37" t="s">
        <v>59</v>
      </c>
      <c r="P114" s="37" t="s">
        <v>619</v>
      </c>
      <c r="Q114" s="37" t="s">
        <v>616</v>
      </c>
      <c r="R114" s="37" t="s">
        <v>620</v>
      </c>
      <c r="S114" s="37" t="s">
        <v>618</v>
      </c>
      <c r="T114" s="37" t="s">
        <v>621</v>
      </c>
      <c r="U114" s="29" t="str">
        <f>VLOOKUP(T:T,'TOTAL POR PROYECTOS'!B:C,2,0)</f>
        <v>Desarrollo del programa transporte escolar en el municipio de San José De Cúcuta</v>
      </c>
      <c r="V114" s="37" t="s">
        <v>96</v>
      </c>
      <c r="W114" s="37" t="s">
        <v>97</v>
      </c>
      <c r="X114" s="37" t="s">
        <v>582</v>
      </c>
      <c r="Y114" s="37" t="s">
        <v>583</v>
      </c>
      <c r="Z114" s="38" t="s">
        <v>96</v>
      </c>
      <c r="AA114" s="39" t="s">
        <v>97</v>
      </c>
      <c r="AB114" s="30">
        <f>VLOOKUP(B:B,'EJECUCION 24 DE ABRIL DEL 2026'!C:Q,15,0)</f>
        <v>2000000000</v>
      </c>
      <c r="AC114" s="30">
        <f>VLOOKUP(B:B,'EJECUCION 24 DE ABRIL DEL 2026'!C:R,16,0)</f>
        <v>0</v>
      </c>
      <c r="AD114" s="30">
        <f>VLOOKUP(B:B,'EJECUCION 24 DE ABRIL DEL 2026'!C:S,17,0)</f>
        <v>0</v>
      </c>
      <c r="AE114" s="31">
        <f>VLOOKUP(B:B,'EJECUCION 24 DE ABRIL DEL 2026'!C:T,18,0)</f>
        <v>0</v>
      </c>
      <c r="AF114" s="31">
        <f>VLOOKUP(B:B,'EJECUCION 24 DE ABRIL DEL 2026'!C:U,19,0)</f>
        <v>0</v>
      </c>
      <c r="AG114" s="30">
        <f>VLOOKUP(B:B,'EJECUCION 24 DE ABRIL DEL 2026'!C:V,20,0)</f>
        <v>0</v>
      </c>
      <c r="AH114" s="30">
        <f>VLOOKUP(B:B,'EJECUCION 24 DE ABRIL DEL 2026'!C:W,21,0)</f>
        <v>0</v>
      </c>
      <c r="AI114" s="30">
        <f>VLOOKUP(B:B,'EJECUCION 24 DE ABRIL DEL 2026'!C:X,22,0)</f>
        <v>2000000000</v>
      </c>
      <c r="AJ114" s="30">
        <f>VLOOKUP(B:B,'EJECUCION 24 DE ABRIL DEL 2026'!C:Y,23,0)</f>
        <v>1750687374</v>
      </c>
      <c r="AK114" s="30">
        <f>VLOOKUP(B:B,'EJECUCION 24 DE ABRIL DEL 2026'!C:Z,24,0)</f>
        <v>1750687374</v>
      </c>
      <c r="AL114" s="30">
        <f>VLOOKUP(B:B,'EJECUCION 24 DE ABRIL DEL 2026'!C:AA,25,0)</f>
        <v>157444246.4</v>
      </c>
      <c r="AM114" s="30">
        <f>VLOOKUP(B:B,'EJECUCION 24 DE ABRIL DEL 2026'!C:AB,26,0)</f>
        <v>157444246.4</v>
      </c>
      <c r="AN114" s="30">
        <f>VLOOKUP(B:B,'EJECUCION 24 DE ABRIL DEL 2026'!C:AC,27,0)</f>
        <v>249312625.6</v>
      </c>
      <c r="AO114" s="32">
        <f t="shared" si="4"/>
        <v>0.0787221232</v>
      </c>
      <c r="AP114" s="28" t="str">
        <f>VLOOKUP(T:T,'TOTAL POR PROYECTOS'!B:I,8,0)</f>
        <v>Secretaría de Educación</v>
      </c>
      <c r="AQ114" s="8"/>
      <c r="AR114" s="8"/>
    </row>
    <row r="115" hidden="1">
      <c r="A115" s="27" t="str">
        <f t="shared" si="1"/>
        <v>220102920245400101341.2.4.3.032.3.2.02.02.0061.2.4.3.03</v>
      </c>
      <c r="B115" s="27" t="str">
        <f t="shared" si="2"/>
        <v>220102920245400101341.2.4.3.032.3.2.02.02.0061.2.4.3.0303020104|182</v>
      </c>
      <c r="C115" s="28" t="str">
        <f t="shared" si="3"/>
        <v>Secretaría de Educación</v>
      </c>
      <c r="D115" s="37" t="s">
        <v>48</v>
      </c>
      <c r="E115" s="37" t="s">
        <v>49</v>
      </c>
      <c r="F115" s="37" t="s">
        <v>50</v>
      </c>
      <c r="G115" s="37" t="s">
        <v>616</v>
      </c>
      <c r="H115" s="37" t="s">
        <v>617</v>
      </c>
      <c r="I115" s="37" t="s">
        <v>618</v>
      </c>
      <c r="J115" s="37" t="s">
        <v>54</v>
      </c>
      <c r="K115" s="37" t="s">
        <v>55</v>
      </c>
      <c r="L115" s="37" t="s">
        <v>56</v>
      </c>
      <c r="M115" s="37" t="s">
        <v>57</v>
      </c>
      <c r="N115" s="37" t="s">
        <v>58</v>
      </c>
      <c r="O115" s="37" t="s">
        <v>59</v>
      </c>
      <c r="P115" s="37" t="s">
        <v>619</v>
      </c>
      <c r="Q115" s="37" t="s">
        <v>616</v>
      </c>
      <c r="R115" s="37" t="s">
        <v>620</v>
      </c>
      <c r="S115" s="37" t="s">
        <v>618</v>
      </c>
      <c r="T115" s="37" t="s">
        <v>621</v>
      </c>
      <c r="U115" s="29" t="str">
        <f>VLOOKUP(T:T,'TOTAL POR PROYECTOS'!B:C,2,0)</f>
        <v>Desarrollo del programa transporte escolar en el municipio de San José De Cúcuta</v>
      </c>
      <c r="V115" s="37" t="s">
        <v>333</v>
      </c>
      <c r="W115" s="37" t="s">
        <v>334</v>
      </c>
      <c r="X115" s="37" t="s">
        <v>582</v>
      </c>
      <c r="Y115" s="37" t="s">
        <v>583</v>
      </c>
      <c r="Z115" s="38" t="s">
        <v>333</v>
      </c>
      <c r="AA115" s="39" t="s">
        <v>335</v>
      </c>
      <c r="AB115" s="30">
        <f>VLOOKUP(B:B,'EJECUCION 24 DE ABRIL DEL 2026'!C:Q,15,0)</f>
        <v>1086220000</v>
      </c>
      <c r="AC115" s="30">
        <f>VLOOKUP(B:B,'EJECUCION 24 DE ABRIL DEL 2026'!C:R,16,0)</f>
        <v>0</v>
      </c>
      <c r="AD115" s="30">
        <f>VLOOKUP(B:B,'EJECUCION 24 DE ABRIL DEL 2026'!C:S,17,0)</f>
        <v>0</v>
      </c>
      <c r="AE115" s="31">
        <f>VLOOKUP(B:B,'EJECUCION 24 DE ABRIL DEL 2026'!C:T,18,0)</f>
        <v>0</v>
      </c>
      <c r="AF115" s="31">
        <f>VLOOKUP(B:B,'EJECUCION 24 DE ABRIL DEL 2026'!C:U,19,0)</f>
        <v>0</v>
      </c>
      <c r="AG115" s="30">
        <f>VLOOKUP(B:B,'EJECUCION 24 DE ABRIL DEL 2026'!C:V,20,0)</f>
        <v>0</v>
      </c>
      <c r="AH115" s="30">
        <f>VLOOKUP(B:B,'EJECUCION 24 DE ABRIL DEL 2026'!C:W,21,0)</f>
        <v>0</v>
      </c>
      <c r="AI115" s="30">
        <f>VLOOKUP(B:B,'EJECUCION 24 DE ABRIL DEL 2026'!C:X,22,0)</f>
        <v>1086220000</v>
      </c>
      <c r="AJ115" s="30">
        <f>VLOOKUP(B:B,'EJECUCION 24 DE ABRIL DEL 2026'!C:Y,23,0)</f>
        <v>872508043.6</v>
      </c>
      <c r="AK115" s="30">
        <f>VLOOKUP(B:B,'EJECUCION 24 DE ABRIL DEL 2026'!C:Z,24,0)</f>
        <v>872093611.3</v>
      </c>
      <c r="AL115" s="30">
        <f>VLOOKUP(B:B,'EJECUCION 24 DE ABRIL DEL 2026'!C:AA,25,0)</f>
        <v>64459093.01</v>
      </c>
      <c r="AM115" s="30">
        <f>VLOOKUP(B:B,'EJECUCION 24 DE ABRIL DEL 2026'!C:AB,26,0)</f>
        <v>64459093.01</v>
      </c>
      <c r="AN115" s="30">
        <f>VLOOKUP(B:B,'EJECUCION 24 DE ABRIL DEL 2026'!C:AC,27,0)</f>
        <v>214126388.7</v>
      </c>
      <c r="AO115" s="32">
        <f t="shared" si="4"/>
        <v>0.0593425761</v>
      </c>
      <c r="AP115" s="28" t="str">
        <f>VLOOKUP(T:T,'TOTAL POR PROYECTOS'!B:I,8,0)</f>
        <v>Secretaría de Educación</v>
      </c>
      <c r="AQ115" s="8"/>
      <c r="AR115" s="8"/>
    </row>
    <row r="116" hidden="1">
      <c r="A116" s="27" t="str">
        <f t="shared" si="1"/>
        <v>220102920245400101341.2.4.1.032.3.2.02.02.0061.2.4.1.03</v>
      </c>
      <c r="B116" s="27" t="str">
        <f t="shared" si="2"/>
        <v>220102920245400101341.2.4.1.032.3.2.02.02.0061.2.4.1.0303020104|182</v>
      </c>
      <c r="C116" s="28" t="str">
        <f t="shared" si="3"/>
        <v>Secretaría de Educación</v>
      </c>
      <c r="D116" s="37" t="s">
        <v>48</v>
      </c>
      <c r="E116" s="37" t="s">
        <v>49</v>
      </c>
      <c r="F116" s="37" t="s">
        <v>50</v>
      </c>
      <c r="G116" s="37" t="s">
        <v>616</v>
      </c>
      <c r="H116" s="37" t="s">
        <v>617</v>
      </c>
      <c r="I116" s="37" t="s">
        <v>618</v>
      </c>
      <c r="J116" s="37" t="s">
        <v>54</v>
      </c>
      <c r="K116" s="37" t="s">
        <v>55</v>
      </c>
      <c r="L116" s="37" t="s">
        <v>56</v>
      </c>
      <c r="M116" s="37" t="s">
        <v>57</v>
      </c>
      <c r="N116" s="37" t="s">
        <v>58</v>
      </c>
      <c r="O116" s="37" t="s">
        <v>59</v>
      </c>
      <c r="P116" s="37" t="s">
        <v>619</v>
      </c>
      <c r="Q116" s="37" t="s">
        <v>616</v>
      </c>
      <c r="R116" s="37" t="s">
        <v>620</v>
      </c>
      <c r="S116" s="37" t="s">
        <v>618</v>
      </c>
      <c r="T116" s="37" t="s">
        <v>621</v>
      </c>
      <c r="U116" s="29" t="str">
        <f>VLOOKUP(T:T,'TOTAL POR PROYECTOS'!B:C,2,0)</f>
        <v>Desarrollo del programa transporte escolar en el municipio de San José De Cúcuta</v>
      </c>
      <c r="V116" s="37" t="s">
        <v>555</v>
      </c>
      <c r="W116" s="37" t="s">
        <v>556</v>
      </c>
      <c r="X116" s="37" t="s">
        <v>582</v>
      </c>
      <c r="Y116" s="37" t="s">
        <v>583</v>
      </c>
      <c r="Z116" s="38" t="s">
        <v>555</v>
      </c>
      <c r="AA116" s="39" t="s">
        <v>556</v>
      </c>
      <c r="AB116" s="30">
        <f>VLOOKUP(B:B,'EJECUCION 24 DE ABRIL DEL 2026'!C:Q,15,0)</f>
        <v>5340803589</v>
      </c>
      <c r="AC116" s="30">
        <f>VLOOKUP(B:B,'EJECUCION 24 DE ABRIL DEL 2026'!C:R,16,0)</f>
        <v>0</v>
      </c>
      <c r="AD116" s="30">
        <f>VLOOKUP(B:B,'EJECUCION 24 DE ABRIL DEL 2026'!C:S,17,0)</f>
        <v>0</v>
      </c>
      <c r="AE116" s="31">
        <f>VLOOKUP(B:B,'EJECUCION 24 DE ABRIL DEL 2026'!C:T,18,0)</f>
        <v>0</v>
      </c>
      <c r="AF116" s="31">
        <f>VLOOKUP(B:B,'EJECUCION 24 DE ABRIL DEL 2026'!C:U,19,0)</f>
        <v>0</v>
      </c>
      <c r="AG116" s="30">
        <f>VLOOKUP(B:B,'EJECUCION 24 DE ABRIL DEL 2026'!C:V,20,0)</f>
        <v>0</v>
      </c>
      <c r="AH116" s="30">
        <f>VLOOKUP(B:B,'EJECUCION 24 DE ABRIL DEL 2026'!C:W,21,0)</f>
        <v>0</v>
      </c>
      <c r="AI116" s="30">
        <f>VLOOKUP(B:B,'EJECUCION 24 DE ABRIL DEL 2026'!C:X,22,0)</f>
        <v>5340803589</v>
      </c>
      <c r="AJ116" s="30">
        <f>VLOOKUP(B:B,'EJECUCION 24 DE ABRIL DEL 2026'!C:Y,23,0)</f>
        <v>4791423049</v>
      </c>
      <c r="AK116" s="30">
        <f>VLOOKUP(B:B,'EJECUCION 24 DE ABRIL DEL 2026'!C:Z,24,0)</f>
        <v>4791423049</v>
      </c>
      <c r="AL116" s="30">
        <f>VLOOKUP(B:B,'EJECUCION 24 DE ABRIL DEL 2026'!C:AA,25,0)</f>
        <v>1273268417</v>
      </c>
      <c r="AM116" s="30">
        <f>VLOOKUP(B:B,'EJECUCION 24 DE ABRIL DEL 2026'!C:AB,26,0)</f>
        <v>1273268417</v>
      </c>
      <c r="AN116" s="30">
        <f>VLOOKUP(B:B,'EJECUCION 24 DE ABRIL DEL 2026'!C:AC,27,0)</f>
        <v>549380539.9</v>
      </c>
      <c r="AO116" s="32">
        <f t="shared" si="4"/>
        <v>0.2384039023</v>
      </c>
      <c r="AP116" s="28" t="str">
        <f>VLOOKUP(T:T,'TOTAL POR PROYECTOS'!B:I,8,0)</f>
        <v>Secretaría de Educación</v>
      </c>
      <c r="AQ116" s="8"/>
      <c r="AR116" s="8"/>
    </row>
    <row r="117" hidden="1">
      <c r="A117" s="27" t="str">
        <f t="shared" si="1"/>
        <v>220102820245400101161.2.1.0.00.12.3.2.02.02.0091.2.1.0.00</v>
      </c>
      <c r="B117" s="27" t="str">
        <f t="shared" si="2"/>
        <v>220102820245400101161.2.1.0.00.12.3.2.02.02.0091.2.1.0.0003020103|181</v>
      </c>
      <c r="C117" s="28" t="str">
        <f t="shared" si="3"/>
        <v>Secretaría de Educación</v>
      </c>
      <c r="D117" s="37" t="s">
        <v>48</v>
      </c>
      <c r="E117" s="37" t="s">
        <v>49</v>
      </c>
      <c r="F117" s="37" t="s">
        <v>50</v>
      </c>
      <c r="G117" s="37" t="s">
        <v>51</v>
      </c>
      <c r="H117" s="37" t="s">
        <v>52</v>
      </c>
      <c r="I117" s="37" t="s">
        <v>53</v>
      </c>
      <c r="J117" s="37" t="s">
        <v>54</v>
      </c>
      <c r="K117" s="37" t="s">
        <v>55</v>
      </c>
      <c r="L117" s="37" t="s">
        <v>56</v>
      </c>
      <c r="M117" s="37" t="s">
        <v>57</v>
      </c>
      <c r="N117" s="37" t="s">
        <v>58</v>
      </c>
      <c r="O117" s="37" t="s">
        <v>59</v>
      </c>
      <c r="P117" s="37" t="s">
        <v>60</v>
      </c>
      <c r="Q117" s="37" t="s">
        <v>61</v>
      </c>
      <c r="R117" s="37" t="s">
        <v>62</v>
      </c>
      <c r="S117" s="37" t="s">
        <v>53</v>
      </c>
      <c r="T117" s="37" t="s">
        <v>63</v>
      </c>
      <c r="U117" s="29" t="str">
        <f>VLOOKUP(T:T,'TOTAL POR PROYECTOS'!B:C,2,0)</f>
        <v>Desarrollo del programa de alimentación escolar en el municipio de San José De Cúcuta</v>
      </c>
      <c r="V117" s="37" t="s">
        <v>106</v>
      </c>
      <c r="W117" s="37" t="s">
        <v>107</v>
      </c>
      <c r="X117" s="37" t="s">
        <v>66</v>
      </c>
      <c r="Y117" s="37" t="s">
        <v>67</v>
      </c>
      <c r="Z117" s="38" t="s">
        <v>108</v>
      </c>
      <c r="AA117" s="39" t="s">
        <v>109</v>
      </c>
      <c r="AB117" s="30">
        <f>VLOOKUP(B:B,'EJECUCION 24 DE ABRIL DEL 2026'!C:Q,15,0)</f>
        <v>327200000</v>
      </c>
      <c r="AC117" s="30">
        <f>VLOOKUP(B:B,'EJECUCION 24 DE ABRIL DEL 2026'!C:R,16,0)</f>
        <v>0</v>
      </c>
      <c r="AD117" s="30">
        <f>VLOOKUP(B:B,'EJECUCION 24 DE ABRIL DEL 2026'!C:S,17,0)</f>
        <v>0</v>
      </c>
      <c r="AE117" s="31">
        <f>VLOOKUP(B:B,'EJECUCION 24 DE ABRIL DEL 2026'!C:T,18,0)</f>
        <v>67000000</v>
      </c>
      <c r="AF117" s="31">
        <f>VLOOKUP(B:B,'EJECUCION 24 DE ABRIL DEL 2026'!C:U,19,0)</f>
        <v>0</v>
      </c>
      <c r="AG117" s="30">
        <f>VLOOKUP(B:B,'EJECUCION 24 DE ABRIL DEL 2026'!C:V,20,0)</f>
        <v>0</v>
      </c>
      <c r="AH117" s="30">
        <f>VLOOKUP(B:B,'EJECUCION 24 DE ABRIL DEL 2026'!C:W,21,0)</f>
        <v>0</v>
      </c>
      <c r="AI117" s="30">
        <f>VLOOKUP(B:B,'EJECUCION 24 DE ABRIL DEL 2026'!C:X,22,0)</f>
        <v>394200000</v>
      </c>
      <c r="AJ117" s="30">
        <f>VLOOKUP(B:B,'EJECUCION 24 DE ABRIL DEL 2026'!C:Y,23,0)</f>
        <v>316633273.3</v>
      </c>
      <c r="AK117" s="30">
        <f>VLOOKUP(B:B,'EJECUCION 24 DE ABRIL DEL 2026'!C:Z,24,0)</f>
        <v>294000000</v>
      </c>
      <c r="AL117" s="30">
        <f>VLOOKUP(B:B,'EJECUCION 24 DE ABRIL DEL 2026'!C:AA,25,0)</f>
        <v>162200000</v>
      </c>
      <c r="AM117" s="30">
        <f>VLOOKUP(B:B,'EJECUCION 24 DE ABRIL DEL 2026'!C:AB,26,0)</f>
        <v>108200000</v>
      </c>
      <c r="AN117" s="30">
        <f>VLOOKUP(B:B,'EJECUCION 24 DE ABRIL DEL 2026'!C:AC,27,0)</f>
        <v>100200000</v>
      </c>
      <c r="AO117" s="32">
        <f t="shared" si="4"/>
        <v>0.4114662608</v>
      </c>
      <c r="AP117" s="28" t="str">
        <f>VLOOKUP(T:T,'TOTAL POR PROYECTOS'!B:I,8,0)</f>
        <v>Secretaría de Educación</v>
      </c>
      <c r="AQ117" s="8"/>
      <c r="AR117" s="8"/>
    </row>
    <row r="118" hidden="1">
      <c r="A118" s="27" t="str">
        <f t="shared" si="1"/>
        <v>220105220245400101571.2.4.3.032.3.2.02.02.0051.2.4.3.03</v>
      </c>
      <c r="B118" s="27" t="str">
        <f t="shared" si="2"/>
        <v>220105220245400101571.2.4.3.032.3.2.02.02.0051.2.4.3.0303020107|185</v>
      </c>
      <c r="C118" s="28" t="str">
        <f t="shared" si="3"/>
        <v>Secretaría de Educación</v>
      </c>
      <c r="D118" s="37" t="s">
        <v>48</v>
      </c>
      <c r="E118" s="37" t="s">
        <v>49</v>
      </c>
      <c r="F118" s="37" t="s">
        <v>50</v>
      </c>
      <c r="G118" s="37" t="s">
        <v>622</v>
      </c>
      <c r="H118" s="37" t="s">
        <v>623</v>
      </c>
      <c r="I118" s="37" t="s">
        <v>624</v>
      </c>
      <c r="J118" s="37" t="s">
        <v>54</v>
      </c>
      <c r="K118" s="37" t="s">
        <v>55</v>
      </c>
      <c r="L118" s="37" t="s">
        <v>56</v>
      </c>
      <c r="M118" s="37" t="s">
        <v>57</v>
      </c>
      <c r="N118" s="37" t="s">
        <v>58</v>
      </c>
      <c r="O118" s="37" t="s">
        <v>59</v>
      </c>
      <c r="P118" s="37" t="s">
        <v>625</v>
      </c>
      <c r="Q118" s="37" t="s">
        <v>622</v>
      </c>
      <c r="R118" s="37" t="s">
        <v>626</v>
      </c>
      <c r="S118" s="37" t="s">
        <v>624</v>
      </c>
      <c r="T118" s="37" t="s">
        <v>563</v>
      </c>
      <c r="U118" s="29" t="str">
        <f>VLOOKUP(T:T,'TOTAL POR PROYECTOS'!B:C,2,0)</f>
        <v>Mejoramiento ampliación adecuación mantenimiento y dotación de la infraestructura de las instituciones educativas en el municipio de San José De Cúcuta</v>
      </c>
      <c r="V118" s="37" t="s">
        <v>333</v>
      </c>
      <c r="W118" s="37" t="s">
        <v>334</v>
      </c>
      <c r="X118" s="37" t="s">
        <v>627</v>
      </c>
      <c r="Y118" s="37" t="s">
        <v>628</v>
      </c>
      <c r="Z118" s="38" t="s">
        <v>333</v>
      </c>
      <c r="AA118" s="39" t="s">
        <v>335</v>
      </c>
      <c r="AB118" s="30">
        <f>VLOOKUP(B:B,'EJECUCION 24 DE ABRIL DEL 2026'!C:Q,15,0)</f>
        <v>200000000</v>
      </c>
      <c r="AC118" s="30">
        <f>VLOOKUP(B:B,'EJECUCION 24 DE ABRIL DEL 2026'!C:R,16,0)</f>
        <v>0</v>
      </c>
      <c r="AD118" s="30">
        <f>VLOOKUP(B:B,'EJECUCION 24 DE ABRIL DEL 2026'!C:S,17,0)</f>
        <v>0</v>
      </c>
      <c r="AE118" s="31">
        <f>VLOOKUP(B:B,'EJECUCION 24 DE ABRIL DEL 2026'!C:T,18,0)</f>
        <v>0</v>
      </c>
      <c r="AF118" s="31">
        <f>VLOOKUP(B:B,'EJECUCION 24 DE ABRIL DEL 2026'!C:U,19,0)</f>
        <v>0</v>
      </c>
      <c r="AG118" s="30">
        <f>VLOOKUP(B:B,'EJECUCION 24 DE ABRIL DEL 2026'!C:V,20,0)</f>
        <v>0</v>
      </c>
      <c r="AH118" s="30">
        <f>VLOOKUP(B:B,'EJECUCION 24 DE ABRIL DEL 2026'!C:W,21,0)</f>
        <v>0</v>
      </c>
      <c r="AI118" s="30">
        <f>VLOOKUP(B:B,'EJECUCION 24 DE ABRIL DEL 2026'!C:X,22,0)</f>
        <v>200000000</v>
      </c>
      <c r="AJ118" s="30">
        <f>VLOOKUP(B:B,'EJECUCION 24 DE ABRIL DEL 2026'!C:Y,23,0)</f>
        <v>0</v>
      </c>
      <c r="AK118" s="30">
        <f>VLOOKUP(B:B,'EJECUCION 24 DE ABRIL DEL 2026'!C:Z,24,0)</f>
        <v>0</v>
      </c>
      <c r="AL118" s="30">
        <f>VLOOKUP(B:B,'EJECUCION 24 DE ABRIL DEL 2026'!C:AA,25,0)</f>
        <v>0</v>
      </c>
      <c r="AM118" s="30">
        <f>VLOOKUP(B:B,'EJECUCION 24 DE ABRIL DEL 2026'!C:AB,26,0)</f>
        <v>0</v>
      </c>
      <c r="AN118" s="30">
        <f>VLOOKUP(B:B,'EJECUCION 24 DE ABRIL DEL 2026'!C:AC,27,0)</f>
        <v>200000000</v>
      </c>
      <c r="AO118" s="32">
        <f t="shared" si="4"/>
        <v>0</v>
      </c>
      <c r="AP118" s="28" t="str">
        <f>VLOOKUP(T:T,'TOTAL POR PROYECTOS'!B:I,8,0)</f>
        <v>Secretaría de Educación</v>
      </c>
      <c r="AQ118" s="8"/>
      <c r="AR118" s="8"/>
    </row>
    <row r="119" hidden="1">
      <c r="A119" s="27" t="str">
        <f t="shared" si="1"/>
        <v>220102620245400101571.2.1.0.00.12.3.2.02.02.0061.2.1.0.00</v>
      </c>
      <c r="B119" s="27" t="str">
        <f t="shared" si="2"/>
        <v>220102620245400101571.2.1.0.00.12.3.2.02.02.0061.2.1.0.0003020206|194</v>
      </c>
      <c r="C119" s="28" t="str">
        <f t="shared" si="3"/>
        <v>Secretaría de Educación</v>
      </c>
      <c r="D119" s="37" t="s">
        <v>48</v>
      </c>
      <c r="E119" s="37" t="s">
        <v>49</v>
      </c>
      <c r="F119" s="37" t="s">
        <v>87</v>
      </c>
      <c r="G119" s="37" t="s">
        <v>629</v>
      </c>
      <c r="H119" s="37" t="s">
        <v>630</v>
      </c>
      <c r="I119" s="37" t="s">
        <v>631</v>
      </c>
      <c r="J119" s="37" t="s">
        <v>54</v>
      </c>
      <c r="K119" s="37" t="s">
        <v>55</v>
      </c>
      <c r="L119" s="37" t="s">
        <v>56</v>
      </c>
      <c r="M119" s="37" t="s">
        <v>57</v>
      </c>
      <c r="N119" s="37" t="s">
        <v>58</v>
      </c>
      <c r="O119" s="37" t="s">
        <v>59</v>
      </c>
      <c r="P119" s="37" t="s">
        <v>632</v>
      </c>
      <c r="Q119" s="37" t="s">
        <v>633</v>
      </c>
      <c r="R119" s="37" t="s">
        <v>634</v>
      </c>
      <c r="S119" s="37" t="s">
        <v>631</v>
      </c>
      <c r="T119" s="37" t="s">
        <v>563</v>
      </c>
      <c r="U119" s="29" t="str">
        <f>VLOOKUP(T:T,'TOTAL POR PROYECTOS'!B:C,2,0)</f>
        <v>Mejoramiento ampliación adecuación mantenimiento y dotación de la infraestructura de las instituciones educativas en el municipio de San José De Cúcuta</v>
      </c>
      <c r="V119" s="37" t="s">
        <v>106</v>
      </c>
      <c r="W119" s="37" t="s">
        <v>107</v>
      </c>
      <c r="X119" s="37" t="s">
        <v>582</v>
      </c>
      <c r="Y119" s="37" t="s">
        <v>583</v>
      </c>
      <c r="Z119" s="38" t="s">
        <v>108</v>
      </c>
      <c r="AA119" s="39" t="s">
        <v>109</v>
      </c>
      <c r="AB119" s="30">
        <f>VLOOKUP(B:B,'EJECUCION 24 DE ABRIL DEL 2026'!C:Q,15,0)</f>
        <v>500000000</v>
      </c>
      <c r="AC119" s="30">
        <f>VLOOKUP(B:B,'EJECUCION 24 DE ABRIL DEL 2026'!C:R,16,0)</f>
        <v>0</v>
      </c>
      <c r="AD119" s="30">
        <f>VLOOKUP(B:B,'EJECUCION 24 DE ABRIL DEL 2026'!C:S,17,0)</f>
        <v>0</v>
      </c>
      <c r="AE119" s="31">
        <f>VLOOKUP(B:B,'EJECUCION 24 DE ABRIL DEL 2026'!C:T,18,0)</f>
        <v>0</v>
      </c>
      <c r="AF119" s="31">
        <f>VLOOKUP(B:B,'EJECUCION 24 DE ABRIL DEL 2026'!C:U,19,0)</f>
        <v>489350000</v>
      </c>
      <c r="AG119" s="30">
        <f>VLOOKUP(B:B,'EJECUCION 24 DE ABRIL DEL 2026'!C:V,20,0)</f>
        <v>0</v>
      </c>
      <c r="AH119" s="30">
        <f>VLOOKUP(B:B,'EJECUCION 24 DE ABRIL DEL 2026'!C:W,21,0)</f>
        <v>0</v>
      </c>
      <c r="AI119" s="30">
        <f>VLOOKUP(B:B,'EJECUCION 24 DE ABRIL DEL 2026'!C:X,22,0)</f>
        <v>10650000</v>
      </c>
      <c r="AJ119" s="30">
        <f>VLOOKUP(B:B,'EJECUCION 24 DE ABRIL DEL 2026'!C:Y,23,0)</f>
        <v>0</v>
      </c>
      <c r="AK119" s="30">
        <f>VLOOKUP(B:B,'EJECUCION 24 DE ABRIL DEL 2026'!C:Z,24,0)</f>
        <v>0</v>
      </c>
      <c r="AL119" s="30">
        <f>VLOOKUP(B:B,'EJECUCION 24 DE ABRIL DEL 2026'!C:AA,25,0)</f>
        <v>0</v>
      </c>
      <c r="AM119" s="30">
        <f>VLOOKUP(B:B,'EJECUCION 24 DE ABRIL DEL 2026'!C:AB,26,0)</f>
        <v>0</v>
      </c>
      <c r="AN119" s="30">
        <f>VLOOKUP(B:B,'EJECUCION 24 DE ABRIL DEL 2026'!C:AC,27,0)</f>
        <v>10650000</v>
      </c>
      <c r="AO119" s="32">
        <f t="shared" si="4"/>
        <v>0</v>
      </c>
      <c r="AP119" s="28" t="str">
        <f>VLOOKUP(T:T,'TOTAL POR PROYECTOS'!B:I,8,0)</f>
        <v>Secretaría de Educación</v>
      </c>
      <c r="AQ119" s="8"/>
      <c r="AR119" s="8"/>
    </row>
    <row r="120" hidden="1">
      <c r="A120" s="27" t="str">
        <f t="shared" si="1"/>
        <v>220101720245400101711.2.1.0.00.12.3.2.02.02.0091.2.1.0.00</v>
      </c>
      <c r="B120" s="27" t="str">
        <f t="shared" si="2"/>
        <v>220101720245400101711.2.1.0.00.12.3.2.02.02.0091.2.1.0.0003020102|180</v>
      </c>
      <c r="C120" s="28" t="str">
        <f t="shared" si="3"/>
        <v>Secretaría de Educación</v>
      </c>
      <c r="D120" s="37" t="s">
        <v>48</v>
      </c>
      <c r="E120" s="37" t="s">
        <v>49</v>
      </c>
      <c r="F120" s="37" t="s">
        <v>50</v>
      </c>
      <c r="G120" s="37" t="s">
        <v>635</v>
      </c>
      <c r="H120" s="37" t="s">
        <v>636</v>
      </c>
      <c r="I120" s="37" t="s">
        <v>637</v>
      </c>
      <c r="J120" s="37" t="s">
        <v>54</v>
      </c>
      <c r="K120" s="37" t="s">
        <v>55</v>
      </c>
      <c r="L120" s="37" t="s">
        <v>56</v>
      </c>
      <c r="M120" s="37" t="s">
        <v>57</v>
      </c>
      <c r="N120" s="37" t="s">
        <v>58</v>
      </c>
      <c r="O120" s="37" t="s">
        <v>59</v>
      </c>
      <c r="P120" s="37" t="s">
        <v>638</v>
      </c>
      <c r="Q120" s="37" t="s">
        <v>639</v>
      </c>
      <c r="R120" s="37" t="s">
        <v>640</v>
      </c>
      <c r="S120" s="37" t="s">
        <v>641</v>
      </c>
      <c r="T120" s="37" t="s">
        <v>95</v>
      </c>
      <c r="U120" s="29" t="str">
        <f>VLOOKUP(T:T,'TOTAL POR PROYECTOS'!B:C,2,0)</f>
        <v>Mejoramiento de la permanencia de niños niñas y adolescentes en el sistema educativo de San José De Cúcuta</v>
      </c>
      <c r="V120" s="37" t="s">
        <v>106</v>
      </c>
      <c r="W120" s="37" t="s">
        <v>107</v>
      </c>
      <c r="X120" s="37" t="s">
        <v>66</v>
      </c>
      <c r="Y120" s="37" t="s">
        <v>67</v>
      </c>
      <c r="Z120" s="38" t="s">
        <v>108</v>
      </c>
      <c r="AA120" s="39" t="s">
        <v>109</v>
      </c>
      <c r="AB120" s="30">
        <f>VLOOKUP(B:B,'EJECUCION 24 DE ABRIL DEL 2026'!C:Q,15,0)</f>
        <v>60800000</v>
      </c>
      <c r="AC120" s="30">
        <f>VLOOKUP(B:B,'EJECUCION 24 DE ABRIL DEL 2026'!C:R,16,0)</f>
        <v>0</v>
      </c>
      <c r="AD120" s="30">
        <f>VLOOKUP(B:B,'EJECUCION 24 DE ABRIL DEL 2026'!C:S,17,0)</f>
        <v>0</v>
      </c>
      <c r="AE120" s="31">
        <f>VLOOKUP(B:B,'EJECUCION 24 DE ABRIL DEL 2026'!C:T,18,0)</f>
        <v>16400000</v>
      </c>
      <c r="AF120" s="31">
        <f>VLOOKUP(B:B,'EJECUCION 24 DE ABRIL DEL 2026'!C:U,19,0)</f>
        <v>0</v>
      </c>
      <c r="AG120" s="30">
        <f>VLOOKUP(B:B,'EJECUCION 24 DE ABRIL DEL 2026'!C:V,20,0)</f>
        <v>0</v>
      </c>
      <c r="AH120" s="30">
        <f>VLOOKUP(B:B,'EJECUCION 24 DE ABRIL DEL 2026'!C:W,21,0)</f>
        <v>0</v>
      </c>
      <c r="AI120" s="30">
        <f>VLOOKUP(B:B,'EJECUCION 24 DE ABRIL DEL 2026'!C:X,22,0)</f>
        <v>77200000</v>
      </c>
      <c r="AJ120" s="30">
        <f>VLOOKUP(B:B,'EJECUCION 24 DE ABRIL DEL 2026'!C:Y,23,0)</f>
        <v>57400000</v>
      </c>
      <c r="AK120" s="30">
        <f>VLOOKUP(B:B,'EJECUCION 24 DE ABRIL DEL 2026'!C:Z,24,0)</f>
        <v>57400000</v>
      </c>
      <c r="AL120" s="30">
        <f>VLOOKUP(B:B,'EJECUCION 24 DE ABRIL DEL 2026'!C:AA,25,0)</f>
        <v>27600000</v>
      </c>
      <c r="AM120" s="30">
        <f>VLOOKUP(B:B,'EJECUCION 24 DE ABRIL DEL 2026'!C:AB,26,0)</f>
        <v>11200000</v>
      </c>
      <c r="AN120" s="30">
        <f>VLOOKUP(B:B,'EJECUCION 24 DE ABRIL DEL 2026'!C:AC,27,0)</f>
        <v>19800000</v>
      </c>
      <c r="AO120" s="32">
        <f t="shared" si="4"/>
        <v>0.3575129534</v>
      </c>
      <c r="AP120" s="28" t="str">
        <f>VLOOKUP(T:T,'TOTAL POR PROYECTOS'!B:I,8,0)</f>
        <v>Secretaría de Educación</v>
      </c>
      <c r="AQ120" s="8"/>
      <c r="AR120" s="8"/>
    </row>
    <row r="121" hidden="1">
      <c r="A121" s="27" t="str">
        <f t="shared" si="1"/>
        <v>220101420245400101171.2.2.0.00.62.3.2.02.02.0091.2.2.0.00</v>
      </c>
      <c r="B121" s="27" t="str">
        <f t="shared" si="2"/>
        <v>220101420245400101171.2.2.0.00.62.3.2.02.02.0091.2.2.0.0003020205|193</v>
      </c>
      <c r="C121" s="28" t="str">
        <f t="shared" si="3"/>
        <v>Secretaría de Educación</v>
      </c>
      <c r="D121" s="37" t="s">
        <v>48</v>
      </c>
      <c r="E121" s="37" t="s">
        <v>49</v>
      </c>
      <c r="F121" s="37" t="s">
        <v>87</v>
      </c>
      <c r="G121" s="37" t="s">
        <v>642</v>
      </c>
      <c r="H121" s="37" t="s">
        <v>643</v>
      </c>
      <c r="I121" s="37" t="s">
        <v>644</v>
      </c>
      <c r="J121" s="37" t="s">
        <v>54</v>
      </c>
      <c r="K121" s="37" t="s">
        <v>55</v>
      </c>
      <c r="L121" s="37" t="s">
        <v>56</v>
      </c>
      <c r="M121" s="37" t="s">
        <v>57</v>
      </c>
      <c r="N121" s="37" t="s">
        <v>58</v>
      </c>
      <c r="O121" s="37" t="s">
        <v>59</v>
      </c>
      <c r="P121" s="37" t="s">
        <v>645</v>
      </c>
      <c r="Q121" s="37" t="s">
        <v>642</v>
      </c>
      <c r="R121" s="37" t="s">
        <v>646</v>
      </c>
      <c r="S121" s="37" t="s">
        <v>647</v>
      </c>
      <c r="T121" s="37" t="s">
        <v>648</v>
      </c>
      <c r="U121" s="29" t="str">
        <f>VLOOKUP(T:T,'TOTAL POR PROYECTOS'!B:C,2,0)</f>
        <v>Fortalecimiento del servicio de inspección vigilancia y control del sector educativo en el municipio de San José De Cúcuta</v>
      </c>
      <c r="V121" s="37" t="s">
        <v>649</v>
      </c>
      <c r="W121" s="37" t="s">
        <v>650</v>
      </c>
      <c r="X121" s="37" t="s">
        <v>66</v>
      </c>
      <c r="Y121" s="37" t="s">
        <v>67</v>
      </c>
      <c r="Z121" s="38" t="s">
        <v>651</v>
      </c>
      <c r="AA121" s="39" t="s">
        <v>652</v>
      </c>
      <c r="AB121" s="30">
        <f>VLOOKUP(B:B,'EJECUCION 24 DE ABRIL DEL 2026'!C:Q,15,0)</f>
        <v>32000000</v>
      </c>
      <c r="AC121" s="30">
        <f>VLOOKUP(B:B,'EJECUCION 24 DE ABRIL DEL 2026'!C:R,16,0)</f>
        <v>0</v>
      </c>
      <c r="AD121" s="30">
        <f>VLOOKUP(B:B,'EJECUCION 24 DE ABRIL DEL 2026'!C:S,17,0)</f>
        <v>0</v>
      </c>
      <c r="AE121" s="31">
        <f>VLOOKUP(B:B,'EJECUCION 24 DE ABRIL DEL 2026'!C:T,18,0)</f>
        <v>0</v>
      </c>
      <c r="AF121" s="31">
        <f>VLOOKUP(B:B,'EJECUCION 24 DE ABRIL DEL 2026'!C:U,19,0)</f>
        <v>0</v>
      </c>
      <c r="AG121" s="30">
        <f>VLOOKUP(B:B,'EJECUCION 24 DE ABRIL DEL 2026'!C:V,20,0)</f>
        <v>0</v>
      </c>
      <c r="AH121" s="30">
        <f>VLOOKUP(B:B,'EJECUCION 24 DE ABRIL DEL 2026'!C:W,21,0)</f>
        <v>0</v>
      </c>
      <c r="AI121" s="30">
        <f>VLOOKUP(B:B,'EJECUCION 24 DE ABRIL DEL 2026'!C:X,22,0)</f>
        <v>32000000</v>
      </c>
      <c r="AJ121" s="30">
        <f>VLOOKUP(B:B,'EJECUCION 24 DE ABRIL DEL 2026'!C:Y,23,0)</f>
        <v>32000000</v>
      </c>
      <c r="AK121" s="30">
        <f>VLOOKUP(B:B,'EJECUCION 24 DE ABRIL DEL 2026'!C:Z,24,0)</f>
        <v>23800000</v>
      </c>
      <c r="AL121" s="30">
        <f>VLOOKUP(B:B,'EJECUCION 24 DE ABRIL DEL 2026'!C:AA,25,0)</f>
        <v>20400000</v>
      </c>
      <c r="AM121" s="30">
        <f>VLOOKUP(B:B,'EJECUCION 24 DE ABRIL DEL 2026'!C:AB,26,0)</f>
        <v>10300000</v>
      </c>
      <c r="AN121" s="30">
        <f>VLOOKUP(B:B,'EJECUCION 24 DE ABRIL DEL 2026'!C:AC,27,0)</f>
        <v>8200000</v>
      </c>
      <c r="AO121" s="32">
        <f t="shared" si="4"/>
        <v>0.6375</v>
      </c>
      <c r="AP121" s="28" t="str">
        <f>VLOOKUP(T:T,'TOTAL POR PROYECTOS'!B:I,8,0)</f>
        <v>Secretaría de Educación</v>
      </c>
      <c r="AQ121" s="8"/>
      <c r="AR121" s="8"/>
    </row>
    <row r="122" hidden="1">
      <c r="A122" s="27" t="str">
        <f t="shared" si="1"/>
        <v>220101320245400101171.2.2.0.00.62.3.2.02.02.0091.2.2.0.00</v>
      </c>
      <c r="B122" s="27" t="str">
        <f t="shared" si="2"/>
        <v>220101320245400101171.2.2.0.00.62.3.2.02.02.0091.2.2.0.0003020204|192</v>
      </c>
      <c r="C122" s="28" t="str">
        <f t="shared" si="3"/>
        <v>Secretaría de Educación</v>
      </c>
      <c r="D122" s="37" t="s">
        <v>48</v>
      </c>
      <c r="E122" s="37" t="s">
        <v>49</v>
      </c>
      <c r="F122" s="37" t="s">
        <v>87</v>
      </c>
      <c r="G122" s="37" t="s">
        <v>653</v>
      </c>
      <c r="H122" s="37" t="s">
        <v>654</v>
      </c>
      <c r="I122" s="37" t="s">
        <v>655</v>
      </c>
      <c r="J122" s="37" t="s">
        <v>54</v>
      </c>
      <c r="K122" s="37" t="s">
        <v>55</v>
      </c>
      <c r="L122" s="37" t="s">
        <v>56</v>
      </c>
      <c r="M122" s="37" t="s">
        <v>57</v>
      </c>
      <c r="N122" s="37" t="s">
        <v>58</v>
      </c>
      <c r="O122" s="37" t="s">
        <v>59</v>
      </c>
      <c r="P122" s="37" t="s">
        <v>656</v>
      </c>
      <c r="Q122" s="37" t="s">
        <v>653</v>
      </c>
      <c r="R122" s="37" t="s">
        <v>657</v>
      </c>
      <c r="S122" s="37" t="s">
        <v>655</v>
      </c>
      <c r="T122" s="37" t="s">
        <v>648</v>
      </c>
      <c r="U122" s="29" t="str">
        <f>VLOOKUP(T:T,'TOTAL POR PROYECTOS'!B:C,2,0)</f>
        <v>Fortalecimiento del servicio de inspección vigilancia y control del sector educativo en el municipio de San José De Cúcuta</v>
      </c>
      <c r="V122" s="37" t="s">
        <v>649</v>
      </c>
      <c r="W122" s="37" t="s">
        <v>650</v>
      </c>
      <c r="X122" s="37" t="s">
        <v>66</v>
      </c>
      <c r="Y122" s="37" t="s">
        <v>67</v>
      </c>
      <c r="Z122" s="38" t="s">
        <v>651</v>
      </c>
      <c r="AA122" s="39" t="s">
        <v>652</v>
      </c>
      <c r="AB122" s="30">
        <f>VLOOKUP(B:B,'EJECUCION 24 DE ABRIL DEL 2026'!C:Q,15,0)</f>
        <v>17748783.7</v>
      </c>
      <c r="AC122" s="30">
        <f>VLOOKUP(B:B,'EJECUCION 24 DE ABRIL DEL 2026'!C:R,16,0)</f>
        <v>0</v>
      </c>
      <c r="AD122" s="30">
        <f>VLOOKUP(B:B,'EJECUCION 24 DE ABRIL DEL 2026'!C:S,17,0)</f>
        <v>0</v>
      </c>
      <c r="AE122" s="31">
        <f>VLOOKUP(B:B,'EJECUCION 24 DE ABRIL DEL 2026'!C:T,18,0)</f>
        <v>0</v>
      </c>
      <c r="AF122" s="31">
        <f>VLOOKUP(B:B,'EJECUCION 24 DE ABRIL DEL 2026'!C:U,19,0)</f>
        <v>0</v>
      </c>
      <c r="AG122" s="30">
        <f>VLOOKUP(B:B,'EJECUCION 24 DE ABRIL DEL 2026'!C:V,20,0)</f>
        <v>0</v>
      </c>
      <c r="AH122" s="30">
        <f>VLOOKUP(B:B,'EJECUCION 24 DE ABRIL DEL 2026'!C:W,21,0)</f>
        <v>0</v>
      </c>
      <c r="AI122" s="30">
        <f>VLOOKUP(B:B,'EJECUCION 24 DE ABRIL DEL 2026'!C:X,22,0)</f>
        <v>17748783.7</v>
      </c>
      <c r="AJ122" s="30">
        <f>VLOOKUP(B:B,'EJECUCION 24 DE ABRIL DEL 2026'!C:Y,23,0)</f>
        <v>17500000</v>
      </c>
      <c r="AK122" s="30">
        <f>VLOOKUP(B:B,'EJECUCION 24 DE ABRIL DEL 2026'!C:Z,24,0)</f>
        <v>12250000</v>
      </c>
      <c r="AL122" s="30">
        <f>VLOOKUP(B:B,'EJECUCION 24 DE ABRIL DEL 2026'!C:AA,25,0)</f>
        <v>10500000</v>
      </c>
      <c r="AM122" s="30">
        <f>VLOOKUP(B:B,'EJECUCION 24 DE ABRIL DEL 2026'!C:AB,26,0)</f>
        <v>7000000</v>
      </c>
      <c r="AN122" s="30">
        <f>VLOOKUP(B:B,'EJECUCION 24 DE ABRIL DEL 2026'!C:AC,27,0)</f>
        <v>5498783.7</v>
      </c>
      <c r="AO122" s="32">
        <f t="shared" si="4"/>
        <v>0.5915898338</v>
      </c>
      <c r="AP122" s="28" t="str">
        <f>VLOOKUP(T:T,'TOTAL POR PROYECTOS'!B:I,8,0)</f>
        <v>Secretaría de Educación</v>
      </c>
      <c r="AQ122" s="8"/>
      <c r="AR122" s="8"/>
    </row>
    <row r="123" hidden="1">
      <c r="A123" s="27" t="str">
        <f t="shared" si="1"/>
        <v>190304220245400100251.2.4.2.022.3.2.02.02.009.011.2.4.2.02</v>
      </c>
      <c r="B123" s="27" t="str">
        <f t="shared" si="2"/>
        <v>190304220245400100251.2.4.2.022.3.2.02.02.009.011.2.4.2.0203060107|268</v>
      </c>
      <c r="C123" s="28" t="str">
        <f t="shared" si="3"/>
        <v>Secretaría de Salud</v>
      </c>
      <c r="D123" s="37" t="s">
        <v>48</v>
      </c>
      <c r="E123" s="37" t="s">
        <v>115</v>
      </c>
      <c r="F123" s="37" t="s">
        <v>116</v>
      </c>
      <c r="G123" s="37" t="s">
        <v>658</v>
      </c>
      <c r="H123" s="37" t="s">
        <v>659</v>
      </c>
      <c r="I123" s="37" t="s">
        <v>660</v>
      </c>
      <c r="J123" s="37" t="s">
        <v>119</v>
      </c>
      <c r="K123" s="37" t="s">
        <v>120</v>
      </c>
      <c r="L123" s="37" t="s">
        <v>121</v>
      </c>
      <c r="M123" s="37" t="s">
        <v>122</v>
      </c>
      <c r="N123" s="37" t="s">
        <v>661</v>
      </c>
      <c r="O123" s="37" t="s">
        <v>662</v>
      </c>
      <c r="P123" s="37" t="s">
        <v>663</v>
      </c>
      <c r="Q123" s="37" t="s">
        <v>664</v>
      </c>
      <c r="R123" s="37" t="s">
        <v>665</v>
      </c>
      <c r="S123" s="37" t="s">
        <v>666</v>
      </c>
      <c r="T123" s="37" t="s">
        <v>667</v>
      </c>
      <c r="U123" s="29" t="str">
        <f>VLOOKUP(T:T,'TOTAL POR PROYECTOS'!B:C,2,0)</f>
        <v>Fortalecimiento de las acciones de inspección vigilancia y control para la gobernanza en salud Ambiental del municipio de Cúcuta</v>
      </c>
      <c r="V123" s="37" t="s">
        <v>367</v>
      </c>
      <c r="W123" s="37" t="s">
        <v>368</v>
      </c>
      <c r="X123" s="37" t="s">
        <v>668</v>
      </c>
      <c r="Y123" s="37" t="s">
        <v>669</v>
      </c>
      <c r="Z123" s="38" t="s">
        <v>367</v>
      </c>
      <c r="AA123" s="39" t="s">
        <v>368</v>
      </c>
      <c r="AB123" s="30">
        <f>VLOOKUP(B:B,'EJECUCION 24 DE ABRIL DEL 2026'!C:Q,15,0)</f>
        <v>489600000</v>
      </c>
      <c r="AC123" s="30">
        <f>VLOOKUP(B:B,'EJECUCION 24 DE ABRIL DEL 2026'!C:R,16,0)</f>
        <v>0</v>
      </c>
      <c r="AD123" s="30">
        <f>VLOOKUP(B:B,'EJECUCION 24 DE ABRIL DEL 2026'!C:S,17,0)</f>
        <v>0</v>
      </c>
      <c r="AE123" s="31">
        <f>VLOOKUP(B:B,'EJECUCION 24 DE ABRIL DEL 2026'!C:T,18,0)</f>
        <v>482000000</v>
      </c>
      <c r="AF123" s="31">
        <f>VLOOKUP(B:B,'EJECUCION 24 DE ABRIL DEL 2026'!C:U,19,0)</f>
        <v>0</v>
      </c>
      <c r="AG123" s="30">
        <f>VLOOKUP(B:B,'EJECUCION 24 DE ABRIL DEL 2026'!C:V,20,0)</f>
        <v>0</v>
      </c>
      <c r="AH123" s="30">
        <f>VLOOKUP(B:B,'EJECUCION 24 DE ABRIL DEL 2026'!C:W,21,0)</f>
        <v>0</v>
      </c>
      <c r="AI123" s="30">
        <f>VLOOKUP(B:B,'EJECUCION 24 DE ABRIL DEL 2026'!C:X,22,0)</f>
        <v>971600000</v>
      </c>
      <c r="AJ123" s="30">
        <f>VLOOKUP(B:B,'EJECUCION 24 DE ABRIL DEL 2026'!C:Y,23,0)</f>
        <v>822991030</v>
      </c>
      <c r="AK123" s="30">
        <f>VLOOKUP(B:B,'EJECUCION 24 DE ABRIL DEL 2026'!C:Z,24,0)</f>
        <v>399938721</v>
      </c>
      <c r="AL123" s="30">
        <f>VLOOKUP(B:B,'EJECUCION 24 DE ABRIL DEL 2026'!C:AA,25,0)</f>
        <v>131802309</v>
      </c>
      <c r="AM123" s="30">
        <f>VLOOKUP(B:B,'EJECUCION 24 DE ABRIL DEL 2026'!C:AB,26,0)</f>
        <v>91868206</v>
      </c>
      <c r="AN123" s="30">
        <f>VLOOKUP(B:B,'EJECUCION 24 DE ABRIL DEL 2026'!C:AC,27,0)</f>
        <v>571661279</v>
      </c>
      <c r="AO123" s="32">
        <f t="shared" si="4"/>
        <v>0.1356549084</v>
      </c>
      <c r="AP123" s="28" t="str">
        <f>VLOOKUP(T:T,'TOTAL POR PROYECTOS'!B:I,8,0)</f>
        <v>Secretaría de Salud</v>
      </c>
      <c r="AQ123" s="8"/>
      <c r="AR123" s="8"/>
    </row>
    <row r="124" hidden="1">
      <c r="A124" s="27" t="str">
        <f t="shared" si="1"/>
        <v>190304220245400100251.2.3.2.28.12.3.2.02.02.008.011.2.3.2.28</v>
      </c>
      <c r="B124" s="27" t="str">
        <f t="shared" si="2"/>
        <v>190304220245400100251.2.3.2.28.12.3.2.02.02.008.011.2.3.2.2803060107|268</v>
      </c>
      <c r="C124" s="28" t="str">
        <f t="shared" si="3"/>
        <v>Secretaría de Salud</v>
      </c>
      <c r="D124" s="37" t="s">
        <v>48</v>
      </c>
      <c r="E124" s="37" t="s">
        <v>115</v>
      </c>
      <c r="F124" s="37" t="s">
        <v>116</v>
      </c>
      <c r="G124" s="37" t="s">
        <v>658</v>
      </c>
      <c r="H124" s="37" t="s">
        <v>659</v>
      </c>
      <c r="I124" s="37" t="s">
        <v>660</v>
      </c>
      <c r="J124" s="37" t="s">
        <v>119</v>
      </c>
      <c r="K124" s="37" t="s">
        <v>120</v>
      </c>
      <c r="L124" s="37" t="s">
        <v>121</v>
      </c>
      <c r="M124" s="37" t="s">
        <v>122</v>
      </c>
      <c r="N124" s="37" t="s">
        <v>661</v>
      </c>
      <c r="O124" s="37" t="s">
        <v>662</v>
      </c>
      <c r="P124" s="37" t="s">
        <v>663</v>
      </c>
      <c r="Q124" s="37" t="s">
        <v>664</v>
      </c>
      <c r="R124" s="37" t="s">
        <v>665</v>
      </c>
      <c r="S124" s="37" t="s">
        <v>666</v>
      </c>
      <c r="T124" s="37" t="s">
        <v>667</v>
      </c>
      <c r="U124" s="29" t="str">
        <f>VLOOKUP(T:T,'TOTAL POR PROYECTOS'!B:C,2,0)</f>
        <v>Fortalecimiento de las acciones de inspección vigilancia y control para la gobernanza en salud Ambiental del municipio de Cúcuta</v>
      </c>
      <c r="V124" s="37" t="s">
        <v>129</v>
      </c>
      <c r="W124" s="37" t="s">
        <v>130</v>
      </c>
      <c r="X124" s="37" t="s">
        <v>670</v>
      </c>
      <c r="Y124" s="37" t="s">
        <v>671</v>
      </c>
      <c r="Z124" s="38" t="s">
        <v>133</v>
      </c>
      <c r="AA124" s="39" t="s">
        <v>134</v>
      </c>
      <c r="AB124" s="30">
        <f>VLOOKUP(B:B,'EJECUCION 24 DE ABRIL DEL 2026'!C:Q,15,0)</f>
        <v>78000000</v>
      </c>
      <c r="AC124" s="30">
        <f>VLOOKUP(B:B,'EJECUCION 24 DE ABRIL DEL 2026'!C:R,16,0)</f>
        <v>0</v>
      </c>
      <c r="AD124" s="30">
        <f>VLOOKUP(B:B,'EJECUCION 24 DE ABRIL DEL 2026'!C:S,17,0)</f>
        <v>0</v>
      </c>
      <c r="AE124" s="31">
        <f>VLOOKUP(B:B,'EJECUCION 24 DE ABRIL DEL 2026'!C:T,18,0)</f>
        <v>0</v>
      </c>
      <c r="AF124" s="31">
        <f>VLOOKUP(B:B,'EJECUCION 24 DE ABRIL DEL 2026'!C:U,19,0)</f>
        <v>0</v>
      </c>
      <c r="AG124" s="30">
        <f>VLOOKUP(B:B,'EJECUCION 24 DE ABRIL DEL 2026'!C:V,20,0)</f>
        <v>0</v>
      </c>
      <c r="AH124" s="30">
        <f>VLOOKUP(B:B,'EJECUCION 24 DE ABRIL DEL 2026'!C:W,21,0)</f>
        <v>0</v>
      </c>
      <c r="AI124" s="30">
        <f>VLOOKUP(B:B,'EJECUCION 24 DE ABRIL DEL 2026'!C:X,22,0)</f>
        <v>78000000</v>
      </c>
      <c r="AJ124" s="30">
        <f>VLOOKUP(B:B,'EJECUCION 24 DE ABRIL DEL 2026'!C:Y,23,0)</f>
        <v>75100000</v>
      </c>
      <c r="AK124" s="30">
        <f>VLOOKUP(B:B,'EJECUCION 24 DE ABRIL DEL 2026'!C:Z,24,0)</f>
        <v>71050000</v>
      </c>
      <c r="AL124" s="30">
        <f>VLOOKUP(B:B,'EJECUCION 24 DE ABRIL DEL 2026'!C:AA,25,0)</f>
        <v>13800000</v>
      </c>
      <c r="AM124" s="30">
        <f>VLOOKUP(B:B,'EJECUCION 24 DE ABRIL DEL 2026'!C:AB,26,0)</f>
        <v>10300000</v>
      </c>
      <c r="AN124" s="30">
        <f>VLOOKUP(B:B,'EJECUCION 24 DE ABRIL DEL 2026'!C:AC,27,0)</f>
        <v>6950000</v>
      </c>
      <c r="AO124" s="32">
        <f t="shared" si="4"/>
        <v>0.1769230769</v>
      </c>
      <c r="AP124" s="28" t="str">
        <f>VLOOKUP(T:T,'TOTAL POR PROYECTOS'!B:I,8,0)</f>
        <v>Secretaría de Salud</v>
      </c>
      <c r="AQ124" s="8"/>
      <c r="AR124" s="8"/>
    </row>
    <row r="125" hidden="1">
      <c r="A125" s="27" t="str">
        <f t="shared" si="1"/>
        <v>190304220245400100251.2.4.2.022.3.2.02.02.009.021.2.4.2.02</v>
      </c>
      <c r="B125" s="27" t="str">
        <f t="shared" si="2"/>
        <v>190304220245400100251.2.4.2.022.3.2.02.02.009.021.2.4.2.0203060107|268</v>
      </c>
      <c r="C125" s="28" t="str">
        <f t="shared" si="3"/>
        <v>Secretaría de Salud</v>
      </c>
      <c r="D125" s="37" t="s">
        <v>48</v>
      </c>
      <c r="E125" s="37" t="s">
        <v>115</v>
      </c>
      <c r="F125" s="37" t="s">
        <v>116</v>
      </c>
      <c r="G125" s="37" t="s">
        <v>658</v>
      </c>
      <c r="H125" s="37" t="s">
        <v>659</v>
      </c>
      <c r="I125" s="37" t="s">
        <v>660</v>
      </c>
      <c r="J125" s="37" t="s">
        <v>119</v>
      </c>
      <c r="K125" s="37" t="s">
        <v>120</v>
      </c>
      <c r="L125" s="37" t="s">
        <v>121</v>
      </c>
      <c r="M125" s="37" t="s">
        <v>122</v>
      </c>
      <c r="N125" s="37" t="s">
        <v>661</v>
      </c>
      <c r="O125" s="37" t="s">
        <v>662</v>
      </c>
      <c r="P125" s="37" t="s">
        <v>663</v>
      </c>
      <c r="Q125" s="37" t="s">
        <v>664</v>
      </c>
      <c r="R125" s="37" t="s">
        <v>665</v>
      </c>
      <c r="S125" s="37" t="s">
        <v>666</v>
      </c>
      <c r="T125" s="37" t="s">
        <v>667</v>
      </c>
      <c r="U125" s="29" t="str">
        <f>VLOOKUP(T:T,'TOTAL POR PROYECTOS'!B:C,2,0)</f>
        <v>Fortalecimiento de las acciones de inspección vigilancia y control para la gobernanza en salud Ambiental del municipio de Cúcuta</v>
      </c>
      <c r="V125" s="37" t="s">
        <v>367</v>
      </c>
      <c r="W125" s="37" t="s">
        <v>368</v>
      </c>
      <c r="X125" s="37" t="s">
        <v>672</v>
      </c>
      <c r="Y125" s="37" t="s">
        <v>673</v>
      </c>
      <c r="Z125" s="38" t="s">
        <v>367</v>
      </c>
      <c r="AA125" s="39" t="s">
        <v>368</v>
      </c>
      <c r="AB125" s="30">
        <f>VLOOKUP(B:B,'EJECUCION 24 DE ABRIL DEL 2026'!C:Q,15,0)</f>
        <v>482000000</v>
      </c>
      <c r="AC125" s="30">
        <f>VLOOKUP(B:B,'EJECUCION 24 DE ABRIL DEL 2026'!C:R,16,0)</f>
        <v>0</v>
      </c>
      <c r="AD125" s="30">
        <f>VLOOKUP(B:B,'EJECUCION 24 DE ABRIL DEL 2026'!C:S,17,0)</f>
        <v>0</v>
      </c>
      <c r="AE125" s="31">
        <f>VLOOKUP(B:B,'EJECUCION 24 DE ABRIL DEL 2026'!C:T,18,0)</f>
        <v>0</v>
      </c>
      <c r="AF125" s="31">
        <f>VLOOKUP(B:B,'EJECUCION 24 DE ABRIL DEL 2026'!C:U,19,0)</f>
        <v>482000000</v>
      </c>
      <c r="AG125" s="30">
        <f>VLOOKUP(B:B,'EJECUCION 24 DE ABRIL DEL 2026'!C:V,20,0)</f>
        <v>0</v>
      </c>
      <c r="AH125" s="30">
        <f>VLOOKUP(B:B,'EJECUCION 24 DE ABRIL DEL 2026'!C:W,21,0)</f>
        <v>0</v>
      </c>
      <c r="AI125" s="30">
        <f>VLOOKUP(B:B,'EJECUCION 24 DE ABRIL DEL 2026'!C:X,22,0)</f>
        <v>0</v>
      </c>
      <c r="AJ125" s="30">
        <f>VLOOKUP(B:B,'EJECUCION 24 DE ABRIL DEL 2026'!C:Y,23,0)</f>
        <v>0</v>
      </c>
      <c r="AK125" s="30">
        <f>VLOOKUP(B:B,'EJECUCION 24 DE ABRIL DEL 2026'!C:Z,24,0)</f>
        <v>0</v>
      </c>
      <c r="AL125" s="30">
        <f>VLOOKUP(B:B,'EJECUCION 24 DE ABRIL DEL 2026'!C:AA,25,0)</f>
        <v>0</v>
      </c>
      <c r="AM125" s="30">
        <f>VLOOKUP(B:B,'EJECUCION 24 DE ABRIL DEL 2026'!C:AB,26,0)</f>
        <v>0</v>
      </c>
      <c r="AN125" s="30">
        <f>VLOOKUP(B:B,'EJECUCION 24 DE ABRIL DEL 2026'!C:AC,27,0)</f>
        <v>0</v>
      </c>
      <c r="AO125" s="32" t="str">
        <f t="shared" si="4"/>
        <v>#DIV/0!</v>
      </c>
      <c r="AP125" s="28" t="str">
        <f>VLOOKUP(T:T,'TOTAL POR PROYECTOS'!B:I,8,0)</f>
        <v>Secretaría de Salud</v>
      </c>
      <c r="AQ125" s="8"/>
      <c r="AR125" s="8"/>
    </row>
    <row r="126" hidden="1">
      <c r="A126" s="27" t="str">
        <f t="shared" si="1"/>
        <v>190304020245400100251.2.3.2.28.12.3.2.02.02.009.011.2.3.2.28</v>
      </c>
      <c r="B126" s="27" t="str">
        <f t="shared" si="2"/>
        <v>190304020245400100251.2.3.2.28.12.3.2.02.02.009.011.2.3.2.2803060108|269</v>
      </c>
      <c r="C126" s="28" t="str">
        <f t="shared" si="3"/>
        <v>Secretaría de Salud</v>
      </c>
      <c r="D126" s="37" t="s">
        <v>48</v>
      </c>
      <c r="E126" s="37" t="s">
        <v>115</v>
      </c>
      <c r="F126" s="37" t="s">
        <v>116</v>
      </c>
      <c r="G126" s="37" t="s">
        <v>674</v>
      </c>
      <c r="H126" s="37" t="s">
        <v>675</v>
      </c>
      <c r="I126" s="37" t="s">
        <v>676</v>
      </c>
      <c r="J126" s="37" t="s">
        <v>119</v>
      </c>
      <c r="K126" s="37" t="s">
        <v>120</v>
      </c>
      <c r="L126" s="37" t="s">
        <v>121</v>
      </c>
      <c r="M126" s="37" t="s">
        <v>122</v>
      </c>
      <c r="N126" s="37" t="s">
        <v>661</v>
      </c>
      <c r="O126" s="37" t="s">
        <v>662</v>
      </c>
      <c r="P126" s="37" t="s">
        <v>677</v>
      </c>
      <c r="Q126" s="37" t="s">
        <v>678</v>
      </c>
      <c r="R126" s="37" t="s">
        <v>679</v>
      </c>
      <c r="S126" s="37" t="s">
        <v>680</v>
      </c>
      <c r="T126" s="37" t="s">
        <v>667</v>
      </c>
      <c r="U126" s="29" t="str">
        <f>VLOOKUP(T:T,'TOTAL POR PROYECTOS'!B:C,2,0)</f>
        <v>Fortalecimiento de las acciones de inspección vigilancia y control para la gobernanza en salud Ambiental del municipio de Cúcuta</v>
      </c>
      <c r="V126" s="37" t="s">
        <v>129</v>
      </c>
      <c r="W126" s="37" t="s">
        <v>130</v>
      </c>
      <c r="X126" s="37" t="s">
        <v>668</v>
      </c>
      <c r="Y126" s="37" t="s">
        <v>669</v>
      </c>
      <c r="Z126" s="38" t="s">
        <v>133</v>
      </c>
      <c r="AA126" s="39" t="s">
        <v>134</v>
      </c>
      <c r="AB126" s="30">
        <f>VLOOKUP(B:B,'EJECUCION 24 DE ABRIL DEL 2026'!C:Q,15,0)</f>
        <v>70000000</v>
      </c>
      <c r="AC126" s="30">
        <f>VLOOKUP(B:B,'EJECUCION 24 DE ABRIL DEL 2026'!C:R,16,0)</f>
        <v>0</v>
      </c>
      <c r="AD126" s="30">
        <f>VLOOKUP(B:B,'EJECUCION 24 DE ABRIL DEL 2026'!C:S,17,0)</f>
        <v>0</v>
      </c>
      <c r="AE126" s="31">
        <f>VLOOKUP(B:B,'EJECUCION 24 DE ABRIL DEL 2026'!C:T,18,0)</f>
        <v>0</v>
      </c>
      <c r="AF126" s="31">
        <f>VLOOKUP(B:B,'EJECUCION 24 DE ABRIL DEL 2026'!C:U,19,0)</f>
        <v>0</v>
      </c>
      <c r="AG126" s="30">
        <f>VLOOKUP(B:B,'EJECUCION 24 DE ABRIL DEL 2026'!C:V,20,0)</f>
        <v>0</v>
      </c>
      <c r="AH126" s="30">
        <f>VLOOKUP(B:B,'EJECUCION 24 DE ABRIL DEL 2026'!C:W,21,0)</f>
        <v>0</v>
      </c>
      <c r="AI126" s="30">
        <f>VLOOKUP(B:B,'EJECUCION 24 DE ABRIL DEL 2026'!C:X,22,0)</f>
        <v>70000000</v>
      </c>
      <c r="AJ126" s="30">
        <f>VLOOKUP(B:B,'EJECUCION 24 DE ABRIL DEL 2026'!C:Y,23,0)</f>
        <v>13300000</v>
      </c>
      <c r="AK126" s="30">
        <f>VLOOKUP(B:B,'EJECUCION 24 DE ABRIL DEL 2026'!C:Z,24,0)</f>
        <v>13300000</v>
      </c>
      <c r="AL126" s="30">
        <f>VLOOKUP(B:B,'EJECUCION 24 DE ABRIL DEL 2026'!C:AA,25,0)</f>
        <v>3800000</v>
      </c>
      <c r="AM126" s="30">
        <f>VLOOKUP(B:B,'EJECUCION 24 DE ABRIL DEL 2026'!C:AB,26,0)</f>
        <v>0</v>
      </c>
      <c r="AN126" s="30">
        <f>VLOOKUP(B:B,'EJECUCION 24 DE ABRIL DEL 2026'!C:AC,27,0)</f>
        <v>56700000</v>
      </c>
      <c r="AO126" s="32">
        <f t="shared" si="4"/>
        <v>0.05428571429</v>
      </c>
      <c r="AP126" s="28" t="str">
        <f>VLOOKUP(T:T,'TOTAL POR PROYECTOS'!B:I,8,0)</f>
        <v>Secretaría de Salud</v>
      </c>
      <c r="AQ126" s="8"/>
      <c r="AR126" s="8"/>
    </row>
    <row r="127" hidden="1">
      <c r="A127" s="27" t="str">
        <f t="shared" si="1"/>
        <v>190304020245400100251.2.4.2.022.3.2.02.02.009.011.2.4.2.02</v>
      </c>
      <c r="B127" s="27" t="str">
        <f t="shared" si="2"/>
        <v>190304020245400100251.2.4.2.022.3.2.02.02.009.011.2.4.2.0203060108|269</v>
      </c>
      <c r="C127" s="28" t="str">
        <f t="shared" si="3"/>
        <v>Secretaría de Salud</v>
      </c>
      <c r="D127" s="37" t="s">
        <v>48</v>
      </c>
      <c r="E127" s="37" t="s">
        <v>115</v>
      </c>
      <c r="F127" s="37" t="s">
        <v>116</v>
      </c>
      <c r="G127" s="37" t="s">
        <v>674</v>
      </c>
      <c r="H127" s="37" t="s">
        <v>675</v>
      </c>
      <c r="I127" s="37" t="s">
        <v>676</v>
      </c>
      <c r="J127" s="37" t="s">
        <v>119</v>
      </c>
      <c r="K127" s="37" t="s">
        <v>120</v>
      </c>
      <c r="L127" s="37" t="s">
        <v>121</v>
      </c>
      <c r="M127" s="37" t="s">
        <v>122</v>
      </c>
      <c r="N127" s="37" t="s">
        <v>661</v>
      </c>
      <c r="O127" s="37" t="s">
        <v>662</v>
      </c>
      <c r="P127" s="37" t="s">
        <v>677</v>
      </c>
      <c r="Q127" s="37" t="s">
        <v>678</v>
      </c>
      <c r="R127" s="37" t="s">
        <v>679</v>
      </c>
      <c r="S127" s="37" t="s">
        <v>680</v>
      </c>
      <c r="T127" s="37" t="s">
        <v>667</v>
      </c>
      <c r="U127" s="29" t="str">
        <f>VLOOKUP(T:T,'TOTAL POR PROYECTOS'!B:C,2,0)</f>
        <v>Fortalecimiento de las acciones de inspección vigilancia y control para la gobernanza en salud Ambiental del municipio de Cúcuta</v>
      </c>
      <c r="V127" s="37" t="s">
        <v>367</v>
      </c>
      <c r="W127" s="37" t="s">
        <v>368</v>
      </c>
      <c r="X127" s="37" t="s">
        <v>668</v>
      </c>
      <c r="Y127" s="37" t="s">
        <v>669</v>
      </c>
      <c r="Z127" s="38" t="s">
        <v>367</v>
      </c>
      <c r="AA127" s="39" t="s">
        <v>368</v>
      </c>
      <c r="AB127" s="30">
        <f>VLOOKUP(B:B,'EJECUCION 24 DE ABRIL DEL 2026'!C:Q,15,0)</f>
        <v>22800000</v>
      </c>
      <c r="AC127" s="30">
        <f>VLOOKUP(B:B,'EJECUCION 24 DE ABRIL DEL 2026'!C:R,16,0)</f>
        <v>0</v>
      </c>
      <c r="AD127" s="30">
        <f>VLOOKUP(B:B,'EJECUCION 24 DE ABRIL DEL 2026'!C:S,17,0)</f>
        <v>0</v>
      </c>
      <c r="AE127" s="31">
        <f>VLOOKUP(B:B,'EJECUCION 24 DE ABRIL DEL 2026'!C:T,18,0)</f>
        <v>0</v>
      </c>
      <c r="AF127" s="31">
        <f>VLOOKUP(B:B,'EJECUCION 24 DE ABRIL DEL 2026'!C:U,19,0)</f>
        <v>0</v>
      </c>
      <c r="AG127" s="30">
        <f>VLOOKUP(B:B,'EJECUCION 24 DE ABRIL DEL 2026'!C:V,20,0)</f>
        <v>0</v>
      </c>
      <c r="AH127" s="30">
        <f>VLOOKUP(B:B,'EJECUCION 24 DE ABRIL DEL 2026'!C:W,21,0)</f>
        <v>0</v>
      </c>
      <c r="AI127" s="30">
        <f>VLOOKUP(B:B,'EJECUCION 24 DE ABRIL DEL 2026'!C:X,22,0)</f>
        <v>22800000</v>
      </c>
      <c r="AJ127" s="30">
        <f>VLOOKUP(B:B,'EJECUCION 24 DE ABRIL DEL 2026'!C:Y,23,0)</f>
        <v>0</v>
      </c>
      <c r="AK127" s="30">
        <f>VLOOKUP(B:B,'EJECUCION 24 DE ABRIL DEL 2026'!C:Z,24,0)</f>
        <v>0</v>
      </c>
      <c r="AL127" s="30">
        <f>VLOOKUP(B:B,'EJECUCION 24 DE ABRIL DEL 2026'!C:AA,25,0)</f>
        <v>0</v>
      </c>
      <c r="AM127" s="30">
        <f>VLOOKUP(B:B,'EJECUCION 24 DE ABRIL DEL 2026'!C:AB,26,0)</f>
        <v>0</v>
      </c>
      <c r="AN127" s="30">
        <f>VLOOKUP(B:B,'EJECUCION 24 DE ABRIL DEL 2026'!C:AC,27,0)</f>
        <v>22800000</v>
      </c>
      <c r="AO127" s="32">
        <f t="shared" si="4"/>
        <v>0</v>
      </c>
      <c r="AP127" s="28" t="str">
        <f>VLOOKUP(T:T,'TOTAL POR PROYECTOS'!B:I,8,0)</f>
        <v>Secretaría de Salud</v>
      </c>
      <c r="AQ127" s="8"/>
      <c r="AR127" s="8"/>
    </row>
    <row r="128" hidden="1">
      <c r="A128" s="27" t="str">
        <f t="shared" si="1"/>
        <v>190604420245400100261.2.1.0.00.12.3.2.02.02.009.041.2.1.0.00</v>
      </c>
      <c r="B128" s="27" t="str">
        <f t="shared" si="2"/>
        <v>190604420245400100261.2.1.0.00.12.3.2.02.02.009.041.2.1.0.0003060109|270</v>
      </c>
      <c r="C128" s="28" t="str">
        <f t="shared" si="3"/>
        <v>Secretaría de Salud</v>
      </c>
      <c r="D128" s="37" t="s">
        <v>48</v>
      </c>
      <c r="E128" s="37" t="s">
        <v>115</v>
      </c>
      <c r="F128" s="37" t="s">
        <v>116</v>
      </c>
      <c r="G128" s="37" t="s">
        <v>681</v>
      </c>
      <c r="H128" s="37" t="s">
        <v>682</v>
      </c>
      <c r="I128" s="37" t="s">
        <v>683</v>
      </c>
      <c r="J128" s="37" t="s">
        <v>119</v>
      </c>
      <c r="K128" s="37" t="s">
        <v>120</v>
      </c>
      <c r="L128" s="37" t="s">
        <v>121</v>
      </c>
      <c r="M128" s="37" t="s">
        <v>122</v>
      </c>
      <c r="N128" s="37" t="s">
        <v>684</v>
      </c>
      <c r="O128" s="37" t="s">
        <v>685</v>
      </c>
      <c r="P128" s="37" t="s">
        <v>686</v>
      </c>
      <c r="Q128" s="37" t="s">
        <v>681</v>
      </c>
      <c r="R128" s="37" t="s">
        <v>687</v>
      </c>
      <c r="S128" s="37" t="s">
        <v>683</v>
      </c>
      <c r="T128" s="37" t="s">
        <v>688</v>
      </c>
      <c r="U128" s="29" t="str">
        <f>VLOOKUP(T:T,'TOTAL POR PROYECTOS'!B:C,2,0)</f>
        <v>Apoyo a la afiliación al régimen subsidiado y la garantía en la prestación integral de servicios de salud de la población del Municipio de Cúcuta</v>
      </c>
      <c r="V128" s="37" t="s">
        <v>106</v>
      </c>
      <c r="W128" s="37" t="s">
        <v>107</v>
      </c>
      <c r="X128" s="37" t="s">
        <v>689</v>
      </c>
      <c r="Y128" s="37" t="s">
        <v>690</v>
      </c>
      <c r="Z128" s="38" t="s">
        <v>108</v>
      </c>
      <c r="AA128" s="39" t="s">
        <v>109</v>
      </c>
      <c r="AB128" s="30">
        <f>VLOOKUP(B:B,'EJECUCION 24 DE ABRIL DEL 2026'!C:Q,15,0)</f>
        <v>2000000000</v>
      </c>
      <c r="AC128" s="30">
        <f>VLOOKUP(B:B,'EJECUCION 24 DE ABRIL DEL 2026'!C:R,16,0)</f>
        <v>0</v>
      </c>
      <c r="AD128" s="30">
        <f>VLOOKUP(B:B,'EJECUCION 24 DE ABRIL DEL 2026'!C:S,17,0)</f>
        <v>0</v>
      </c>
      <c r="AE128" s="31">
        <f>VLOOKUP(B:B,'EJECUCION 24 DE ABRIL DEL 2026'!C:T,18,0)</f>
        <v>0</v>
      </c>
      <c r="AF128" s="31">
        <f>VLOOKUP(B:B,'EJECUCION 24 DE ABRIL DEL 2026'!C:U,19,0)</f>
        <v>0</v>
      </c>
      <c r="AG128" s="30">
        <f>VLOOKUP(B:B,'EJECUCION 24 DE ABRIL DEL 2026'!C:V,20,0)</f>
        <v>0</v>
      </c>
      <c r="AH128" s="30">
        <f>VLOOKUP(B:B,'EJECUCION 24 DE ABRIL DEL 2026'!C:W,21,0)</f>
        <v>0</v>
      </c>
      <c r="AI128" s="30">
        <f>VLOOKUP(B:B,'EJECUCION 24 DE ABRIL DEL 2026'!C:X,22,0)</f>
        <v>2000000000</v>
      </c>
      <c r="AJ128" s="30">
        <f>VLOOKUP(B:B,'EJECUCION 24 DE ABRIL DEL 2026'!C:Y,23,0)</f>
        <v>2000000000</v>
      </c>
      <c r="AK128" s="30">
        <f>VLOOKUP(B:B,'EJECUCION 24 DE ABRIL DEL 2026'!C:Z,24,0)</f>
        <v>1289608965</v>
      </c>
      <c r="AL128" s="30">
        <f>VLOOKUP(B:B,'EJECUCION 24 DE ABRIL DEL 2026'!C:AA,25,0)</f>
        <v>1289608965</v>
      </c>
      <c r="AM128" s="30">
        <f>VLOOKUP(B:B,'EJECUCION 24 DE ABRIL DEL 2026'!C:AB,26,0)</f>
        <v>1289608965</v>
      </c>
      <c r="AN128" s="30">
        <f>VLOOKUP(B:B,'EJECUCION 24 DE ABRIL DEL 2026'!C:AC,27,0)</f>
        <v>710391035.4</v>
      </c>
      <c r="AO128" s="32">
        <f t="shared" si="4"/>
        <v>0.6448044823</v>
      </c>
      <c r="AP128" s="28" t="str">
        <f>VLOOKUP(T:T,'TOTAL POR PROYECTOS'!B:I,8,0)</f>
        <v>Secretaría de Salud</v>
      </c>
      <c r="AQ128" s="8"/>
      <c r="AR128" s="8"/>
    </row>
    <row r="129" hidden="1">
      <c r="A129" s="27" t="str">
        <f t="shared" si="1"/>
        <v>190604420245400100261.2.3.2.28.22.3.2.02.02.009.041.2.3.2.28</v>
      </c>
      <c r="B129" s="27" t="str">
        <f t="shared" si="2"/>
        <v>190604420245400100261.2.3.2.28.22.3.2.02.02.009.041.2.3.2.2803060109|270</v>
      </c>
      <c r="C129" s="28" t="str">
        <f t="shared" si="3"/>
        <v>Secretaría de Salud</v>
      </c>
      <c r="D129" s="37" t="s">
        <v>48</v>
      </c>
      <c r="E129" s="37" t="s">
        <v>115</v>
      </c>
      <c r="F129" s="37" t="s">
        <v>116</v>
      </c>
      <c r="G129" s="37" t="s">
        <v>681</v>
      </c>
      <c r="H129" s="37" t="s">
        <v>682</v>
      </c>
      <c r="I129" s="37" t="s">
        <v>683</v>
      </c>
      <c r="J129" s="37" t="s">
        <v>119</v>
      </c>
      <c r="K129" s="37" t="s">
        <v>120</v>
      </c>
      <c r="L129" s="37" t="s">
        <v>121</v>
      </c>
      <c r="M129" s="37" t="s">
        <v>122</v>
      </c>
      <c r="N129" s="37" t="s">
        <v>684</v>
      </c>
      <c r="O129" s="37" t="s">
        <v>685</v>
      </c>
      <c r="P129" s="37" t="s">
        <v>686</v>
      </c>
      <c r="Q129" s="37" t="s">
        <v>681</v>
      </c>
      <c r="R129" s="37" t="s">
        <v>687</v>
      </c>
      <c r="S129" s="37" t="s">
        <v>683</v>
      </c>
      <c r="T129" s="37" t="s">
        <v>688</v>
      </c>
      <c r="U129" s="29" t="str">
        <f>VLOOKUP(T:T,'TOTAL POR PROYECTOS'!B:C,2,0)</f>
        <v>Apoyo a la afiliación al régimen subsidiado y la garantía en la prestación integral de servicios de salud de la población del Municipio de Cúcuta</v>
      </c>
      <c r="V129" s="37" t="s">
        <v>691</v>
      </c>
      <c r="W129" s="37" t="s">
        <v>692</v>
      </c>
      <c r="X129" s="37" t="s">
        <v>689</v>
      </c>
      <c r="Y129" s="37" t="s">
        <v>690</v>
      </c>
      <c r="Z129" s="38" t="s">
        <v>133</v>
      </c>
      <c r="AA129" s="39" t="s">
        <v>134</v>
      </c>
      <c r="AB129" s="30">
        <f>VLOOKUP(B:B,'EJECUCION 24 DE ABRIL DEL 2026'!C:Q,15,0)</f>
        <v>11163372119</v>
      </c>
      <c r="AC129" s="30">
        <f>VLOOKUP(B:B,'EJECUCION 24 DE ABRIL DEL 2026'!C:R,16,0)</f>
        <v>0</v>
      </c>
      <c r="AD129" s="30">
        <f>VLOOKUP(B:B,'EJECUCION 24 DE ABRIL DEL 2026'!C:S,17,0)</f>
        <v>0</v>
      </c>
      <c r="AE129" s="31">
        <f>VLOOKUP(B:B,'EJECUCION 24 DE ABRIL DEL 2026'!C:T,18,0)</f>
        <v>0</v>
      </c>
      <c r="AF129" s="31">
        <f>VLOOKUP(B:B,'EJECUCION 24 DE ABRIL DEL 2026'!C:U,19,0)</f>
        <v>0</v>
      </c>
      <c r="AG129" s="30">
        <f>VLOOKUP(B:B,'EJECUCION 24 DE ABRIL DEL 2026'!C:V,20,0)</f>
        <v>0</v>
      </c>
      <c r="AH129" s="30">
        <f>VLOOKUP(B:B,'EJECUCION 24 DE ABRIL DEL 2026'!C:W,21,0)</f>
        <v>0</v>
      </c>
      <c r="AI129" s="30">
        <f>VLOOKUP(B:B,'EJECUCION 24 DE ABRIL DEL 2026'!C:X,22,0)</f>
        <v>11163372119</v>
      </c>
      <c r="AJ129" s="30">
        <f>VLOOKUP(B:B,'EJECUCION 24 DE ABRIL DEL 2026'!C:Y,23,0)</f>
        <v>11163372119</v>
      </c>
      <c r="AK129" s="30">
        <f>VLOOKUP(B:B,'EJECUCION 24 DE ABRIL DEL 2026'!C:Z,24,0)</f>
        <v>4257422459</v>
      </c>
      <c r="AL129" s="30">
        <f>VLOOKUP(B:B,'EJECUCION 24 DE ABRIL DEL 2026'!C:AA,25,0)</f>
        <v>4257422459</v>
      </c>
      <c r="AM129" s="30">
        <f>VLOOKUP(B:B,'EJECUCION 24 DE ABRIL DEL 2026'!C:AB,26,0)</f>
        <v>4257422459</v>
      </c>
      <c r="AN129" s="30">
        <f>VLOOKUP(B:B,'EJECUCION 24 DE ABRIL DEL 2026'!C:AC,27,0)</f>
        <v>6905949660</v>
      </c>
      <c r="AO129" s="32">
        <f t="shared" si="4"/>
        <v>0.3813742312</v>
      </c>
      <c r="AP129" s="28" t="str">
        <f>VLOOKUP(T:T,'TOTAL POR PROYECTOS'!B:I,8,0)</f>
        <v>Secretaría de Salud</v>
      </c>
      <c r="AQ129" s="8"/>
      <c r="AR129" s="8"/>
    </row>
    <row r="130" hidden="1">
      <c r="A130" s="27" t="str">
        <f t="shared" si="1"/>
        <v>190604420245400100261.2.3.3.072.3.2.02.02.009.041.2.3.3.07</v>
      </c>
      <c r="B130" s="27" t="str">
        <f t="shared" si="2"/>
        <v>190604420245400100261.2.3.3.072.3.2.02.02.009.041.2.3.3.0703060109|270</v>
      </c>
      <c r="C130" s="28" t="str">
        <f t="shared" si="3"/>
        <v>Secretaría de Salud</v>
      </c>
      <c r="D130" s="37" t="s">
        <v>48</v>
      </c>
      <c r="E130" s="37" t="s">
        <v>115</v>
      </c>
      <c r="F130" s="37" t="s">
        <v>116</v>
      </c>
      <c r="G130" s="37" t="s">
        <v>681</v>
      </c>
      <c r="H130" s="37" t="s">
        <v>682</v>
      </c>
      <c r="I130" s="37" t="s">
        <v>683</v>
      </c>
      <c r="J130" s="37" t="s">
        <v>119</v>
      </c>
      <c r="K130" s="37" t="s">
        <v>120</v>
      </c>
      <c r="L130" s="37" t="s">
        <v>121</v>
      </c>
      <c r="M130" s="37" t="s">
        <v>122</v>
      </c>
      <c r="N130" s="37" t="s">
        <v>684</v>
      </c>
      <c r="O130" s="37" t="s">
        <v>685</v>
      </c>
      <c r="P130" s="37" t="s">
        <v>686</v>
      </c>
      <c r="Q130" s="37" t="s">
        <v>681</v>
      </c>
      <c r="R130" s="37" t="s">
        <v>687</v>
      </c>
      <c r="S130" s="37" t="s">
        <v>683</v>
      </c>
      <c r="T130" s="37" t="s">
        <v>688</v>
      </c>
      <c r="U130" s="29" t="str">
        <f>VLOOKUP(T:T,'TOTAL POR PROYECTOS'!B:C,2,0)</f>
        <v>Apoyo a la afiliación al régimen subsidiado y la garantía en la prestación integral de servicios de salud de la población del Municipio de Cúcuta</v>
      </c>
      <c r="V130" s="37" t="s">
        <v>693</v>
      </c>
      <c r="W130" s="37" t="s">
        <v>694</v>
      </c>
      <c r="X130" s="37" t="s">
        <v>689</v>
      </c>
      <c r="Y130" s="37" t="s">
        <v>690</v>
      </c>
      <c r="Z130" s="38" t="s">
        <v>693</v>
      </c>
      <c r="AA130" s="39" t="s">
        <v>694</v>
      </c>
      <c r="AB130" s="30">
        <f>VLOOKUP(B:B,'EJECUCION 24 DE ABRIL DEL 2026'!C:Q,15,0)</f>
        <v>706869700213</v>
      </c>
      <c r="AC130" s="30">
        <f>VLOOKUP(B:B,'EJECUCION 24 DE ABRIL DEL 2026'!C:R,16,0)</f>
        <v>0</v>
      </c>
      <c r="AD130" s="30">
        <f>VLOOKUP(B:B,'EJECUCION 24 DE ABRIL DEL 2026'!C:S,17,0)</f>
        <v>0</v>
      </c>
      <c r="AE130" s="31">
        <f>VLOOKUP(B:B,'EJECUCION 24 DE ABRIL DEL 2026'!C:T,18,0)</f>
        <v>0</v>
      </c>
      <c r="AF130" s="31">
        <f>VLOOKUP(B:B,'EJECUCION 24 DE ABRIL DEL 2026'!C:U,19,0)</f>
        <v>0</v>
      </c>
      <c r="AG130" s="30">
        <f>VLOOKUP(B:B,'EJECUCION 24 DE ABRIL DEL 2026'!C:V,20,0)</f>
        <v>0</v>
      </c>
      <c r="AH130" s="30">
        <f>VLOOKUP(B:B,'EJECUCION 24 DE ABRIL DEL 2026'!C:W,21,0)</f>
        <v>0</v>
      </c>
      <c r="AI130" s="30">
        <f>VLOOKUP(B:B,'EJECUCION 24 DE ABRIL DEL 2026'!C:X,22,0)</f>
        <v>706869700213</v>
      </c>
      <c r="AJ130" s="30">
        <f>VLOOKUP(B:B,'EJECUCION 24 DE ABRIL DEL 2026'!C:Y,23,0)</f>
        <v>706869700213</v>
      </c>
      <c r="AK130" s="30">
        <f>VLOOKUP(B:B,'EJECUCION 24 DE ABRIL DEL 2026'!C:Z,24,0)</f>
        <v>221103505582</v>
      </c>
      <c r="AL130" s="30">
        <f>VLOOKUP(B:B,'EJECUCION 24 DE ABRIL DEL 2026'!C:AA,25,0)</f>
        <v>221103505582</v>
      </c>
      <c r="AM130" s="30">
        <f>VLOOKUP(B:B,'EJECUCION 24 DE ABRIL DEL 2026'!C:AB,26,0)</f>
        <v>221103505582</v>
      </c>
      <c r="AN130" s="30">
        <f>VLOOKUP(B:B,'EJECUCION 24 DE ABRIL DEL 2026'!C:AC,27,0)</f>
        <v>485766194631</v>
      </c>
      <c r="AO130" s="32">
        <f t="shared" si="4"/>
        <v>0.3127924503</v>
      </c>
      <c r="AP130" s="28" t="str">
        <f>VLOOKUP(T:T,'TOTAL POR PROYECTOS'!B:I,8,0)</f>
        <v>Secretaría de Salud</v>
      </c>
      <c r="AQ130" s="8"/>
      <c r="AR130" s="8"/>
    </row>
    <row r="131" hidden="1">
      <c r="A131" s="27" t="str">
        <f t="shared" si="1"/>
        <v>190604420245400100261.2.3.3.082.3.2.02.02.009.041.2.3.3.08</v>
      </c>
      <c r="B131" s="27" t="str">
        <f t="shared" si="2"/>
        <v>190604420245400100261.2.3.3.082.3.2.02.02.009.041.2.3.3.0803060109|270</v>
      </c>
      <c r="C131" s="28" t="str">
        <f t="shared" si="3"/>
        <v>Secretaría de Salud</v>
      </c>
      <c r="D131" s="37" t="s">
        <v>48</v>
      </c>
      <c r="E131" s="37" t="s">
        <v>115</v>
      </c>
      <c r="F131" s="37" t="s">
        <v>116</v>
      </c>
      <c r="G131" s="37" t="s">
        <v>681</v>
      </c>
      <c r="H131" s="37" t="s">
        <v>682</v>
      </c>
      <c r="I131" s="37" t="s">
        <v>683</v>
      </c>
      <c r="J131" s="37" t="s">
        <v>119</v>
      </c>
      <c r="K131" s="37" t="s">
        <v>120</v>
      </c>
      <c r="L131" s="37" t="s">
        <v>121</v>
      </c>
      <c r="M131" s="37" t="s">
        <v>122</v>
      </c>
      <c r="N131" s="37" t="s">
        <v>684</v>
      </c>
      <c r="O131" s="37" t="s">
        <v>685</v>
      </c>
      <c r="P131" s="37" t="s">
        <v>686</v>
      </c>
      <c r="Q131" s="37" t="s">
        <v>681</v>
      </c>
      <c r="R131" s="37" t="s">
        <v>687</v>
      </c>
      <c r="S131" s="37" t="s">
        <v>683</v>
      </c>
      <c r="T131" s="37" t="s">
        <v>688</v>
      </c>
      <c r="U131" s="29" t="str">
        <f>VLOOKUP(T:T,'TOTAL POR PROYECTOS'!B:C,2,0)</f>
        <v>Apoyo a la afiliación al régimen subsidiado y la garantía en la prestación integral de servicios de salud de la población del Municipio de Cúcuta</v>
      </c>
      <c r="V131" s="37" t="s">
        <v>695</v>
      </c>
      <c r="W131" s="37" t="s">
        <v>696</v>
      </c>
      <c r="X131" s="37" t="s">
        <v>689</v>
      </c>
      <c r="Y131" s="37" t="s">
        <v>690</v>
      </c>
      <c r="Z131" s="38" t="s">
        <v>695</v>
      </c>
      <c r="AA131" s="39" t="s">
        <v>697</v>
      </c>
      <c r="AB131" s="30">
        <f>VLOOKUP(B:B,'EJECUCION 24 DE ABRIL DEL 2026'!C:Q,15,0)</f>
        <v>26210214056</v>
      </c>
      <c r="AC131" s="30">
        <f>VLOOKUP(B:B,'EJECUCION 24 DE ABRIL DEL 2026'!C:R,16,0)</f>
        <v>0</v>
      </c>
      <c r="AD131" s="30">
        <f>VLOOKUP(B:B,'EJECUCION 24 DE ABRIL DEL 2026'!C:S,17,0)</f>
        <v>0</v>
      </c>
      <c r="AE131" s="31">
        <f>VLOOKUP(B:B,'EJECUCION 24 DE ABRIL DEL 2026'!C:T,18,0)</f>
        <v>0</v>
      </c>
      <c r="AF131" s="31">
        <f>VLOOKUP(B:B,'EJECUCION 24 DE ABRIL DEL 2026'!C:U,19,0)</f>
        <v>0</v>
      </c>
      <c r="AG131" s="30">
        <f>VLOOKUP(B:B,'EJECUCION 24 DE ABRIL DEL 2026'!C:V,20,0)</f>
        <v>0</v>
      </c>
      <c r="AH131" s="30">
        <f>VLOOKUP(B:B,'EJECUCION 24 DE ABRIL DEL 2026'!C:W,21,0)</f>
        <v>0</v>
      </c>
      <c r="AI131" s="30">
        <f>VLOOKUP(B:B,'EJECUCION 24 DE ABRIL DEL 2026'!C:X,22,0)</f>
        <v>26210214056</v>
      </c>
      <c r="AJ131" s="30">
        <f>VLOOKUP(B:B,'EJECUCION 24 DE ABRIL DEL 2026'!C:Y,23,0)</f>
        <v>26210214056</v>
      </c>
      <c r="AK131" s="30">
        <f>VLOOKUP(B:B,'EJECUCION 24 DE ABRIL DEL 2026'!C:Z,24,0)</f>
        <v>8437900404</v>
      </c>
      <c r="AL131" s="30">
        <f>VLOOKUP(B:B,'EJECUCION 24 DE ABRIL DEL 2026'!C:AA,25,0)</f>
        <v>8437900404</v>
      </c>
      <c r="AM131" s="30">
        <f>VLOOKUP(B:B,'EJECUCION 24 DE ABRIL DEL 2026'!C:AB,26,0)</f>
        <v>8437900404</v>
      </c>
      <c r="AN131" s="30">
        <f>VLOOKUP(B:B,'EJECUCION 24 DE ABRIL DEL 2026'!C:AC,27,0)</f>
        <v>17772313652</v>
      </c>
      <c r="AO131" s="32">
        <f t="shared" si="4"/>
        <v>0.3219317624</v>
      </c>
      <c r="AP131" s="28" t="str">
        <f>VLOOKUP(T:T,'TOTAL POR PROYECTOS'!B:I,8,0)</f>
        <v>Secretaría de Salud</v>
      </c>
      <c r="AQ131" s="8"/>
      <c r="AR131" s="8"/>
    </row>
    <row r="132" hidden="1">
      <c r="A132" s="27" t="str">
        <f t="shared" si="1"/>
        <v>190604420245400100261.2.3.3.092.3.2.02.02.009.041.2.3.3.09</v>
      </c>
      <c r="B132" s="27" t="str">
        <f t="shared" si="2"/>
        <v>190604420245400100261.2.3.3.092.3.2.02.02.009.041.2.3.3.0903060109|270</v>
      </c>
      <c r="C132" s="28" t="str">
        <f t="shared" si="3"/>
        <v>Secretaría de Salud</v>
      </c>
      <c r="D132" s="37" t="s">
        <v>48</v>
      </c>
      <c r="E132" s="37" t="s">
        <v>115</v>
      </c>
      <c r="F132" s="37" t="s">
        <v>116</v>
      </c>
      <c r="G132" s="37" t="s">
        <v>681</v>
      </c>
      <c r="H132" s="37" t="s">
        <v>682</v>
      </c>
      <c r="I132" s="37" t="s">
        <v>683</v>
      </c>
      <c r="J132" s="37" t="s">
        <v>119</v>
      </c>
      <c r="K132" s="37" t="s">
        <v>120</v>
      </c>
      <c r="L132" s="37" t="s">
        <v>121</v>
      </c>
      <c r="M132" s="37" t="s">
        <v>122</v>
      </c>
      <c r="N132" s="37" t="s">
        <v>684</v>
      </c>
      <c r="O132" s="37" t="s">
        <v>685</v>
      </c>
      <c r="P132" s="37" t="s">
        <v>686</v>
      </c>
      <c r="Q132" s="37" t="s">
        <v>681</v>
      </c>
      <c r="R132" s="37" t="s">
        <v>687</v>
      </c>
      <c r="S132" s="37" t="s">
        <v>683</v>
      </c>
      <c r="T132" s="37" t="s">
        <v>688</v>
      </c>
      <c r="U132" s="29" t="str">
        <f>VLOOKUP(T:T,'TOTAL POR PROYECTOS'!B:C,2,0)</f>
        <v>Apoyo a la afiliación al régimen subsidiado y la garantía en la prestación integral de servicios de salud de la población del Municipio de Cúcuta</v>
      </c>
      <c r="V132" s="37" t="s">
        <v>698</v>
      </c>
      <c r="W132" s="37" t="s">
        <v>699</v>
      </c>
      <c r="X132" s="37" t="s">
        <v>689</v>
      </c>
      <c r="Y132" s="37" t="s">
        <v>690</v>
      </c>
      <c r="Z132" s="38" t="s">
        <v>698</v>
      </c>
      <c r="AA132" s="39" t="s">
        <v>699</v>
      </c>
      <c r="AB132" s="30">
        <f>VLOOKUP(B:B,'EJECUCION 24 DE ABRIL DEL 2026'!C:Q,15,0)</f>
        <v>1425252859</v>
      </c>
      <c r="AC132" s="30">
        <f>VLOOKUP(B:B,'EJECUCION 24 DE ABRIL DEL 2026'!C:R,16,0)</f>
        <v>0</v>
      </c>
      <c r="AD132" s="30">
        <f>VLOOKUP(B:B,'EJECUCION 24 DE ABRIL DEL 2026'!C:S,17,0)</f>
        <v>0</v>
      </c>
      <c r="AE132" s="31">
        <f>VLOOKUP(B:B,'EJECUCION 24 DE ABRIL DEL 2026'!C:T,18,0)</f>
        <v>0</v>
      </c>
      <c r="AF132" s="31">
        <f>VLOOKUP(B:B,'EJECUCION 24 DE ABRIL DEL 2026'!C:U,19,0)</f>
        <v>0</v>
      </c>
      <c r="AG132" s="30">
        <f>VLOOKUP(B:B,'EJECUCION 24 DE ABRIL DEL 2026'!C:V,20,0)</f>
        <v>0</v>
      </c>
      <c r="AH132" s="30">
        <f>VLOOKUP(B:B,'EJECUCION 24 DE ABRIL DEL 2026'!C:W,21,0)</f>
        <v>0</v>
      </c>
      <c r="AI132" s="30">
        <f>VLOOKUP(B:B,'EJECUCION 24 DE ABRIL DEL 2026'!C:X,22,0)</f>
        <v>1425252859</v>
      </c>
      <c r="AJ132" s="30">
        <f>VLOOKUP(B:B,'EJECUCION 24 DE ABRIL DEL 2026'!C:Y,23,0)</f>
        <v>1425252859</v>
      </c>
      <c r="AK132" s="30">
        <f>VLOOKUP(B:B,'EJECUCION 24 DE ABRIL DEL 2026'!C:Z,24,0)</f>
        <v>352003768.5</v>
      </c>
      <c r="AL132" s="30">
        <f>VLOOKUP(B:B,'EJECUCION 24 DE ABRIL DEL 2026'!C:AA,25,0)</f>
        <v>352003768.5</v>
      </c>
      <c r="AM132" s="30">
        <f>VLOOKUP(B:B,'EJECUCION 24 DE ABRIL DEL 2026'!C:AB,26,0)</f>
        <v>352003768.5</v>
      </c>
      <c r="AN132" s="30">
        <f>VLOOKUP(B:B,'EJECUCION 24 DE ABRIL DEL 2026'!C:AC,27,0)</f>
        <v>1073249091</v>
      </c>
      <c r="AO132" s="32">
        <f t="shared" si="4"/>
        <v>0.2469763637</v>
      </c>
      <c r="AP132" s="28" t="str">
        <f>VLOOKUP(T:T,'TOTAL POR PROYECTOS'!B:I,8,0)</f>
        <v>Secretaría de Salud</v>
      </c>
      <c r="AQ132" s="8"/>
      <c r="AR132" s="8"/>
    </row>
    <row r="133" hidden="1">
      <c r="A133" s="27" t="str">
        <f t="shared" si="1"/>
        <v>190604420245400100261.2.4.2.012.3.2.02.02.009.041.2.4.2.01</v>
      </c>
      <c r="B133" s="27" t="str">
        <f t="shared" si="2"/>
        <v>190604420245400100261.2.4.2.012.3.2.02.02.009.041.2.4.2.0103060109|270</v>
      </c>
      <c r="C133" s="28" t="str">
        <f t="shared" si="3"/>
        <v>Secretaría de Salud</v>
      </c>
      <c r="D133" s="37" t="s">
        <v>48</v>
      </c>
      <c r="E133" s="37" t="s">
        <v>115</v>
      </c>
      <c r="F133" s="37" t="s">
        <v>116</v>
      </c>
      <c r="G133" s="37" t="s">
        <v>681</v>
      </c>
      <c r="H133" s="37" t="s">
        <v>682</v>
      </c>
      <c r="I133" s="37" t="s">
        <v>683</v>
      </c>
      <c r="J133" s="37" t="s">
        <v>119</v>
      </c>
      <c r="K133" s="37" t="s">
        <v>120</v>
      </c>
      <c r="L133" s="37" t="s">
        <v>121</v>
      </c>
      <c r="M133" s="37" t="s">
        <v>122</v>
      </c>
      <c r="N133" s="37" t="s">
        <v>684</v>
      </c>
      <c r="O133" s="37" t="s">
        <v>685</v>
      </c>
      <c r="P133" s="37" t="s">
        <v>686</v>
      </c>
      <c r="Q133" s="37" t="s">
        <v>681</v>
      </c>
      <c r="R133" s="37" t="s">
        <v>687</v>
      </c>
      <c r="S133" s="37" t="s">
        <v>683</v>
      </c>
      <c r="T133" s="37" t="s">
        <v>688</v>
      </c>
      <c r="U133" s="29" t="str">
        <f>VLOOKUP(T:T,'TOTAL POR PROYECTOS'!B:C,2,0)</f>
        <v>Apoyo a la afiliación al régimen subsidiado y la garantía en la prestación integral de servicios de salud de la población del Municipio de Cúcuta</v>
      </c>
      <c r="V133" s="37" t="s">
        <v>700</v>
      </c>
      <c r="W133" s="37" t="s">
        <v>701</v>
      </c>
      <c r="X133" s="37" t="s">
        <v>689</v>
      </c>
      <c r="Y133" s="37" t="s">
        <v>690</v>
      </c>
      <c r="Z133" s="38" t="s">
        <v>700</v>
      </c>
      <c r="AA133" s="39" t="s">
        <v>701</v>
      </c>
      <c r="AB133" s="30">
        <f>VLOOKUP(B:B,'EJECUCION 24 DE ABRIL DEL 2026'!C:Q,15,0)</f>
        <v>364535191928</v>
      </c>
      <c r="AC133" s="30">
        <f>VLOOKUP(B:B,'EJECUCION 24 DE ABRIL DEL 2026'!C:R,16,0)</f>
        <v>0</v>
      </c>
      <c r="AD133" s="30">
        <f>VLOOKUP(B:B,'EJECUCION 24 DE ABRIL DEL 2026'!C:S,17,0)</f>
        <v>0</v>
      </c>
      <c r="AE133" s="31">
        <f>VLOOKUP(B:B,'EJECUCION 24 DE ABRIL DEL 2026'!C:T,18,0)</f>
        <v>0</v>
      </c>
      <c r="AF133" s="31">
        <f>VLOOKUP(B:B,'EJECUCION 24 DE ABRIL DEL 2026'!C:U,19,0)</f>
        <v>0</v>
      </c>
      <c r="AG133" s="30">
        <f>VLOOKUP(B:B,'EJECUCION 24 DE ABRIL DEL 2026'!C:V,20,0)</f>
        <v>0</v>
      </c>
      <c r="AH133" s="30">
        <f>VLOOKUP(B:B,'EJECUCION 24 DE ABRIL DEL 2026'!C:W,21,0)</f>
        <v>0</v>
      </c>
      <c r="AI133" s="30">
        <f>VLOOKUP(B:B,'EJECUCION 24 DE ABRIL DEL 2026'!C:X,22,0)</f>
        <v>364535191928</v>
      </c>
      <c r="AJ133" s="30">
        <f>VLOOKUP(B:B,'EJECUCION 24 DE ABRIL DEL 2026'!C:Y,23,0)</f>
        <v>364535191928</v>
      </c>
      <c r="AK133" s="30">
        <f>VLOOKUP(B:B,'EJECUCION 24 DE ABRIL DEL 2026'!C:Z,24,0)</f>
        <v>82318767597</v>
      </c>
      <c r="AL133" s="30">
        <f>VLOOKUP(B:B,'EJECUCION 24 DE ABRIL DEL 2026'!C:AA,25,0)</f>
        <v>82318767597</v>
      </c>
      <c r="AM133" s="30">
        <f>VLOOKUP(B:B,'EJECUCION 24 DE ABRIL DEL 2026'!C:AB,26,0)</f>
        <v>82318767597</v>
      </c>
      <c r="AN133" s="30">
        <f>VLOOKUP(B:B,'EJECUCION 24 DE ABRIL DEL 2026'!C:AC,27,0)</f>
        <v>282216424331</v>
      </c>
      <c r="AO133" s="32">
        <f t="shared" si="4"/>
        <v>0.2258184379</v>
      </c>
      <c r="AP133" s="28" t="str">
        <f>VLOOKUP(T:T,'TOTAL POR PROYECTOS'!B:I,8,0)</f>
        <v>Secretaría de Salud</v>
      </c>
      <c r="AQ133" s="8"/>
      <c r="AR133" s="8"/>
    </row>
    <row r="134" hidden="1">
      <c r="A134" s="27" t="str">
        <f t="shared" si="1"/>
        <v>190604420245400100261.2.3.2.28.12.3.2.02.02.008.181.2.3.2.28</v>
      </c>
      <c r="B134" s="27" t="str">
        <f t="shared" si="2"/>
        <v>190604420245400100261.2.3.2.28.12.3.2.02.02.008.181.2.3.2.2803060109|270</v>
      </c>
      <c r="C134" s="28" t="str">
        <f t="shared" si="3"/>
        <v>Secretaría de Salud</v>
      </c>
      <c r="D134" s="37" t="s">
        <v>48</v>
      </c>
      <c r="E134" s="37" t="s">
        <v>115</v>
      </c>
      <c r="F134" s="37" t="s">
        <v>116</v>
      </c>
      <c r="G134" s="37" t="s">
        <v>681</v>
      </c>
      <c r="H134" s="37" t="s">
        <v>682</v>
      </c>
      <c r="I134" s="37" t="s">
        <v>683</v>
      </c>
      <c r="J134" s="37" t="s">
        <v>119</v>
      </c>
      <c r="K134" s="37" t="s">
        <v>120</v>
      </c>
      <c r="L134" s="37" t="s">
        <v>121</v>
      </c>
      <c r="M134" s="37" t="s">
        <v>122</v>
      </c>
      <c r="N134" s="37" t="s">
        <v>684</v>
      </c>
      <c r="O134" s="37" t="s">
        <v>685</v>
      </c>
      <c r="P134" s="37" t="s">
        <v>686</v>
      </c>
      <c r="Q134" s="37" t="s">
        <v>681</v>
      </c>
      <c r="R134" s="37" t="s">
        <v>687</v>
      </c>
      <c r="S134" s="37" t="s">
        <v>683</v>
      </c>
      <c r="T134" s="37" t="s">
        <v>688</v>
      </c>
      <c r="U134" s="29" t="str">
        <f>VLOOKUP(T:T,'TOTAL POR PROYECTOS'!B:C,2,0)</f>
        <v>Apoyo a la afiliación al régimen subsidiado y la garantía en la prestación integral de servicios de salud de la población del Municipio de Cúcuta</v>
      </c>
      <c r="V134" s="37" t="s">
        <v>129</v>
      </c>
      <c r="W134" s="37" t="s">
        <v>130</v>
      </c>
      <c r="X134" s="37" t="s">
        <v>702</v>
      </c>
      <c r="Y134" s="37" t="s">
        <v>703</v>
      </c>
      <c r="Z134" s="38" t="s">
        <v>133</v>
      </c>
      <c r="AA134" s="39" t="s">
        <v>134</v>
      </c>
      <c r="AB134" s="30">
        <f>VLOOKUP(B:B,'EJECUCION 24 DE ABRIL DEL 2026'!C:Q,15,0)</f>
        <v>530400000</v>
      </c>
      <c r="AC134" s="30">
        <f>VLOOKUP(B:B,'EJECUCION 24 DE ABRIL DEL 2026'!C:R,16,0)</f>
        <v>0</v>
      </c>
      <c r="AD134" s="30">
        <f>VLOOKUP(B:B,'EJECUCION 24 DE ABRIL DEL 2026'!C:S,17,0)</f>
        <v>0</v>
      </c>
      <c r="AE134" s="31">
        <f>VLOOKUP(B:B,'EJECUCION 24 DE ABRIL DEL 2026'!C:T,18,0)</f>
        <v>0</v>
      </c>
      <c r="AF134" s="31">
        <f>VLOOKUP(B:B,'EJECUCION 24 DE ABRIL DEL 2026'!C:U,19,0)</f>
        <v>15000000</v>
      </c>
      <c r="AG134" s="30">
        <f>VLOOKUP(B:B,'EJECUCION 24 DE ABRIL DEL 2026'!C:V,20,0)</f>
        <v>0</v>
      </c>
      <c r="AH134" s="30">
        <f>VLOOKUP(B:B,'EJECUCION 24 DE ABRIL DEL 2026'!C:W,21,0)</f>
        <v>0</v>
      </c>
      <c r="AI134" s="30">
        <f>VLOOKUP(B:B,'EJECUCION 24 DE ABRIL DEL 2026'!C:X,22,0)</f>
        <v>515400000</v>
      </c>
      <c r="AJ134" s="30">
        <f>VLOOKUP(B:B,'EJECUCION 24 DE ABRIL DEL 2026'!C:Y,23,0)</f>
        <v>309750000</v>
      </c>
      <c r="AK134" s="30">
        <f>VLOOKUP(B:B,'EJECUCION 24 DE ABRIL DEL 2026'!C:Z,24,0)</f>
        <v>302750000</v>
      </c>
      <c r="AL134" s="30">
        <f>VLOOKUP(B:B,'EJECUCION 24 DE ABRIL DEL 2026'!C:AA,25,0)</f>
        <v>166400000</v>
      </c>
      <c r="AM134" s="30">
        <f>VLOOKUP(B:B,'EJECUCION 24 DE ABRIL DEL 2026'!C:AB,26,0)</f>
        <v>129100000</v>
      </c>
      <c r="AN134" s="30">
        <f>VLOOKUP(B:B,'EJECUCION 24 DE ABRIL DEL 2026'!C:AC,27,0)</f>
        <v>212650000</v>
      </c>
      <c r="AO134" s="32">
        <f t="shared" si="4"/>
        <v>0.3228560341</v>
      </c>
      <c r="AP134" s="28" t="str">
        <f>VLOOKUP(T:T,'TOTAL POR PROYECTOS'!B:I,8,0)</f>
        <v>Secretaría de Salud</v>
      </c>
      <c r="AQ134" s="8"/>
      <c r="AR134" s="8"/>
    </row>
    <row r="135" hidden="1">
      <c r="A135" s="27" t="str">
        <f t="shared" si="1"/>
        <v>190500920245400100331.2.3.2.28.12.3.2.02.01.004.011.2.3.2.28</v>
      </c>
      <c r="B135" s="27" t="str">
        <f t="shared" si="2"/>
        <v>190500920245400100331.2.3.2.28.12.3.2.02.01.004.011.2.3.2.2803060301|280</v>
      </c>
      <c r="C135" s="28" t="str">
        <f t="shared" si="3"/>
        <v>Secretaría de Salud</v>
      </c>
      <c r="D135" s="37" t="s">
        <v>48</v>
      </c>
      <c r="E135" s="37" t="s">
        <v>115</v>
      </c>
      <c r="F135" s="37" t="s">
        <v>704</v>
      </c>
      <c r="G135" s="37" t="s">
        <v>705</v>
      </c>
      <c r="H135" s="37" t="s">
        <v>706</v>
      </c>
      <c r="I135" s="37" t="s">
        <v>705</v>
      </c>
      <c r="J135" s="37" t="s">
        <v>119</v>
      </c>
      <c r="K135" s="37" t="s">
        <v>120</v>
      </c>
      <c r="L135" s="37" t="s">
        <v>121</v>
      </c>
      <c r="M135" s="37" t="s">
        <v>122</v>
      </c>
      <c r="N135" s="37" t="s">
        <v>123</v>
      </c>
      <c r="O135" s="37" t="s">
        <v>124</v>
      </c>
      <c r="P135" s="37" t="s">
        <v>707</v>
      </c>
      <c r="Q135" s="37" t="s">
        <v>705</v>
      </c>
      <c r="R135" s="37" t="s">
        <v>708</v>
      </c>
      <c r="S135" s="37" t="s">
        <v>705</v>
      </c>
      <c r="T135" s="37" t="s">
        <v>709</v>
      </c>
      <c r="U135" s="29" t="str">
        <f>VLOOKUP(T:T,'TOTAL POR PROYECTOS'!B:C,2,0)</f>
        <v>Desarrollo del Centro Regulador de Urgencias y Emergencias (CRUE) del municipio de Cúcuta</v>
      </c>
      <c r="V135" s="37" t="s">
        <v>129</v>
      </c>
      <c r="W135" s="37" t="s">
        <v>130</v>
      </c>
      <c r="X135" s="37" t="s">
        <v>710</v>
      </c>
      <c r="Y135" s="37" t="s">
        <v>711</v>
      </c>
      <c r="Z135" s="38" t="s">
        <v>133</v>
      </c>
      <c r="AA135" s="39" t="s">
        <v>134</v>
      </c>
      <c r="AB135" s="30">
        <f>VLOOKUP(B:B,'EJECUCION 24 DE ABRIL DEL 2026'!C:Q,15,0)</f>
        <v>384000000</v>
      </c>
      <c r="AC135" s="30">
        <f>VLOOKUP(B:B,'EJECUCION 24 DE ABRIL DEL 2026'!C:R,16,0)</f>
        <v>0</v>
      </c>
      <c r="AD135" s="30">
        <f>VLOOKUP(B:B,'EJECUCION 24 DE ABRIL DEL 2026'!C:S,17,0)</f>
        <v>0</v>
      </c>
      <c r="AE135" s="31">
        <f>VLOOKUP(B:B,'EJECUCION 24 DE ABRIL DEL 2026'!C:T,18,0)</f>
        <v>0</v>
      </c>
      <c r="AF135" s="31">
        <f>VLOOKUP(B:B,'EJECUCION 24 DE ABRIL DEL 2026'!C:U,19,0)</f>
        <v>0</v>
      </c>
      <c r="AG135" s="30">
        <f>VLOOKUP(B:B,'EJECUCION 24 DE ABRIL DEL 2026'!C:V,20,0)</f>
        <v>0</v>
      </c>
      <c r="AH135" s="30">
        <f>VLOOKUP(B:B,'EJECUCION 24 DE ABRIL DEL 2026'!C:W,21,0)</f>
        <v>0</v>
      </c>
      <c r="AI135" s="30">
        <f>VLOOKUP(B:B,'EJECUCION 24 DE ABRIL DEL 2026'!C:X,22,0)</f>
        <v>384000000</v>
      </c>
      <c r="AJ135" s="30">
        <f>VLOOKUP(B:B,'EJECUCION 24 DE ABRIL DEL 2026'!C:Y,23,0)</f>
        <v>383998000</v>
      </c>
      <c r="AK135" s="30">
        <f>VLOOKUP(B:B,'EJECUCION 24 DE ABRIL DEL 2026'!C:Z,24,0)</f>
        <v>100398000</v>
      </c>
      <c r="AL135" s="30">
        <f>VLOOKUP(B:B,'EJECUCION 24 DE ABRIL DEL 2026'!C:AA,25,0)</f>
        <v>0</v>
      </c>
      <c r="AM135" s="30">
        <f>VLOOKUP(B:B,'EJECUCION 24 DE ABRIL DEL 2026'!C:AB,26,0)</f>
        <v>0</v>
      </c>
      <c r="AN135" s="30">
        <f>VLOOKUP(B:B,'EJECUCION 24 DE ABRIL DEL 2026'!C:AC,27,0)</f>
        <v>283602000</v>
      </c>
      <c r="AO135" s="32">
        <f t="shared" si="4"/>
        <v>0</v>
      </c>
      <c r="AP135" s="28" t="str">
        <f>VLOOKUP(T:T,'TOTAL POR PROYECTOS'!B:I,8,0)</f>
        <v>Secretaría de Salud</v>
      </c>
      <c r="AQ135" s="8"/>
      <c r="AR135" s="8"/>
    </row>
    <row r="136" hidden="1">
      <c r="A136" s="27" t="str">
        <f t="shared" si="1"/>
        <v>190504220245400100331.2.4.2.022.3.2.02.02.009.101.2.4.2.02</v>
      </c>
      <c r="B136" s="27" t="str">
        <f t="shared" si="2"/>
        <v>190504220245400100331.2.4.2.022.3.2.02.02.009.101.2.4.2.0203060304|283</v>
      </c>
      <c r="C136" s="28" t="str">
        <f t="shared" si="3"/>
        <v>Secretaría de Salud</v>
      </c>
      <c r="D136" s="37" t="s">
        <v>48</v>
      </c>
      <c r="E136" s="37" t="s">
        <v>115</v>
      </c>
      <c r="F136" s="37" t="s">
        <v>704</v>
      </c>
      <c r="G136" s="37" t="s">
        <v>712</v>
      </c>
      <c r="H136" s="37" t="s">
        <v>713</v>
      </c>
      <c r="I136" s="37" t="s">
        <v>714</v>
      </c>
      <c r="J136" s="37" t="s">
        <v>119</v>
      </c>
      <c r="K136" s="37" t="s">
        <v>120</v>
      </c>
      <c r="L136" s="37" t="s">
        <v>121</v>
      </c>
      <c r="M136" s="37" t="s">
        <v>122</v>
      </c>
      <c r="N136" s="37" t="s">
        <v>123</v>
      </c>
      <c r="O136" s="37" t="s">
        <v>124</v>
      </c>
      <c r="P136" s="37" t="s">
        <v>715</v>
      </c>
      <c r="Q136" s="37" t="s">
        <v>716</v>
      </c>
      <c r="R136" s="37" t="s">
        <v>717</v>
      </c>
      <c r="S136" s="37" t="s">
        <v>718</v>
      </c>
      <c r="T136" s="37" t="s">
        <v>709</v>
      </c>
      <c r="U136" s="29" t="str">
        <f>VLOOKUP(T:T,'TOTAL POR PROYECTOS'!B:C,2,0)</f>
        <v>Desarrollo del Centro Regulador de Urgencias y Emergencias (CRUE) del municipio de Cúcuta</v>
      </c>
      <c r="V136" s="37" t="s">
        <v>367</v>
      </c>
      <c r="W136" s="37" t="s">
        <v>368</v>
      </c>
      <c r="X136" s="37" t="s">
        <v>719</v>
      </c>
      <c r="Y136" s="37" t="s">
        <v>720</v>
      </c>
      <c r="Z136" s="38" t="s">
        <v>367</v>
      </c>
      <c r="AA136" s="39" t="s">
        <v>368</v>
      </c>
      <c r="AB136" s="30">
        <f>VLOOKUP(B:B,'EJECUCION 24 DE ABRIL DEL 2026'!C:Q,15,0)</f>
        <v>349200000</v>
      </c>
      <c r="AC136" s="30">
        <f>VLOOKUP(B:B,'EJECUCION 24 DE ABRIL DEL 2026'!C:R,16,0)</f>
        <v>0</v>
      </c>
      <c r="AD136" s="30">
        <f>VLOOKUP(B:B,'EJECUCION 24 DE ABRIL DEL 2026'!C:S,17,0)</f>
        <v>0</v>
      </c>
      <c r="AE136" s="31">
        <f>VLOOKUP(B:B,'EJECUCION 24 DE ABRIL DEL 2026'!C:T,18,0)</f>
        <v>0</v>
      </c>
      <c r="AF136" s="31">
        <f>VLOOKUP(B:B,'EJECUCION 24 DE ABRIL DEL 2026'!C:U,19,0)</f>
        <v>0</v>
      </c>
      <c r="AG136" s="30">
        <f>VLOOKUP(B:B,'EJECUCION 24 DE ABRIL DEL 2026'!C:V,20,0)</f>
        <v>0</v>
      </c>
      <c r="AH136" s="30">
        <f>VLOOKUP(B:B,'EJECUCION 24 DE ABRIL DEL 2026'!C:W,21,0)</f>
        <v>0</v>
      </c>
      <c r="AI136" s="30">
        <f>VLOOKUP(B:B,'EJECUCION 24 DE ABRIL DEL 2026'!C:X,22,0)</f>
        <v>349200000</v>
      </c>
      <c r="AJ136" s="30">
        <f>VLOOKUP(B:B,'EJECUCION 24 DE ABRIL DEL 2026'!C:Y,23,0)</f>
        <v>292000000</v>
      </c>
      <c r="AK136" s="30">
        <f>VLOOKUP(B:B,'EJECUCION 24 DE ABRIL DEL 2026'!C:Z,24,0)</f>
        <v>204400000</v>
      </c>
      <c r="AL136" s="30">
        <f>VLOOKUP(B:B,'EJECUCION 24 DE ABRIL DEL 2026'!C:AA,25,0)</f>
        <v>79300000</v>
      </c>
      <c r="AM136" s="30">
        <f>VLOOKUP(B:B,'EJECUCION 24 DE ABRIL DEL 2026'!C:AB,26,0)</f>
        <v>54400000</v>
      </c>
      <c r="AN136" s="30">
        <f>VLOOKUP(B:B,'EJECUCION 24 DE ABRIL DEL 2026'!C:AC,27,0)</f>
        <v>144800000</v>
      </c>
      <c r="AO136" s="32">
        <f t="shared" si="4"/>
        <v>0.2270904926</v>
      </c>
      <c r="AP136" s="28" t="str">
        <f>VLOOKUP(T:T,'TOTAL POR PROYECTOS'!B:I,8,0)</f>
        <v>Secretaría de Salud</v>
      </c>
      <c r="AQ136" s="8"/>
      <c r="AR136" s="8"/>
    </row>
    <row r="137" hidden="1">
      <c r="A137" s="27" t="str">
        <f t="shared" si="1"/>
        <v>190504220245400100331.2.3.2.28.12.3.2.02.02.009.101.2.3.2.28</v>
      </c>
      <c r="B137" s="27" t="str">
        <f t="shared" si="2"/>
        <v>190504220245400100331.2.3.2.28.12.3.2.02.02.009.101.2.3.2.2803060304|283</v>
      </c>
      <c r="C137" s="28" t="str">
        <f t="shared" si="3"/>
        <v>Secretaría de Salud</v>
      </c>
      <c r="D137" s="37" t="s">
        <v>48</v>
      </c>
      <c r="E137" s="37" t="s">
        <v>115</v>
      </c>
      <c r="F137" s="37" t="s">
        <v>704</v>
      </c>
      <c r="G137" s="37" t="s">
        <v>712</v>
      </c>
      <c r="H137" s="37" t="s">
        <v>713</v>
      </c>
      <c r="I137" s="37" t="s">
        <v>714</v>
      </c>
      <c r="J137" s="37" t="s">
        <v>119</v>
      </c>
      <c r="K137" s="37" t="s">
        <v>120</v>
      </c>
      <c r="L137" s="37" t="s">
        <v>121</v>
      </c>
      <c r="M137" s="37" t="s">
        <v>122</v>
      </c>
      <c r="N137" s="37" t="s">
        <v>123</v>
      </c>
      <c r="O137" s="37" t="s">
        <v>124</v>
      </c>
      <c r="P137" s="37" t="s">
        <v>715</v>
      </c>
      <c r="Q137" s="37" t="s">
        <v>716</v>
      </c>
      <c r="R137" s="37" t="s">
        <v>717</v>
      </c>
      <c r="S137" s="37" t="s">
        <v>718</v>
      </c>
      <c r="T137" s="37" t="s">
        <v>709</v>
      </c>
      <c r="U137" s="29" t="str">
        <f>VLOOKUP(T:T,'TOTAL POR PROYECTOS'!B:C,2,0)</f>
        <v>Desarrollo del Centro Regulador de Urgencias y Emergencias (CRUE) del municipio de Cúcuta</v>
      </c>
      <c r="V137" s="37" t="s">
        <v>129</v>
      </c>
      <c r="W137" s="37" t="s">
        <v>130</v>
      </c>
      <c r="X137" s="37" t="s">
        <v>719</v>
      </c>
      <c r="Y137" s="37" t="s">
        <v>720</v>
      </c>
      <c r="Z137" s="38" t="s">
        <v>133</v>
      </c>
      <c r="AA137" s="39" t="s">
        <v>134</v>
      </c>
      <c r="AB137" s="30">
        <f>VLOOKUP(B:B,'EJECUCION 24 DE ABRIL DEL 2026'!C:Q,15,0)</f>
        <v>99400000</v>
      </c>
      <c r="AC137" s="30">
        <f>VLOOKUP(B:B,'EJECUCION 24 DE ABRIL DEL 2026'!C:R,16,0)</f>
        <v>0</v>
      </c>
      <c r="AD137" s="30">
        <f>VLOOKUP(B:B,'EJECUCION 24 DE ABRIL DEL 2026'!C:S,17,0)</f>
        <v>0</v>
      </c>
      <c r="AE137" s="31">
        <f>VLOOKUP(B:B,'EJECUCION 24 DE ABRIL DEL 2026'!C:T,18,0)</f>
        <v>0</v>
      </c>
      <c r="AF137" s="31">
        <f>VLOOKUP(B:B,'EJECUCION 24 DE ABRIL DEL 2026'!C:U,19,0)</f>
        <v>0</v>
      </c>
      <c r="AG137" s="30">
        <f>VLOOKUP(B:B,'EJECUCION 24 DE ABRIL DEL 2026'!C:V,20,0)</f>
        <v>0</v>
      </c>
      <c r="AH137" s="30">
        <f>VLOOKUP(B:B,'EJECUCION 24 DE ABRIL DEL 2026'!C:W,21,0)</f>
        <v>0</v>
      </c>
      <c r="AI137" s="30">
        <f>VLOOKUP(B:B,'EJECUCION 24 DE ABRIL DEL 2026'!C:X,22,0)</f>
        <v>99400000</v>
      </c>
      <c r="AJ137" s="30">
        <f>VLOOKUP(B:B,'EJECUCION 24 DE ABRIL DEL 2026'!C:Y,23,0)</f>
        <v>94500000</v>
      </c>
      <c r="AK137" s="30">
        <f>VLOOKUP(B:B,'EJECUCION 24 DE ABRIL DEL 2026'!C:Z,24,0)</f>
        <v>87150000</v>
      </c>
      <c r="AL137" s="30">
        <f>VLOOKUP(B:B,'EJECUCION 24 DE ABRIL DEL 2026'!C:AA,25,0)</f>
        <v>9800000</v>
      </c>
      <c r="AM137" s="30">
        <f>VLOOKUP(B:B,'EJECUCION 24 DE ABRIL DEL 2026'!C:AB,26,0)</f>
        <v>9800000</v>
      </c>
      <c r="AN137" s="30">
        <f>VLOOKUP(B:B,'EJECUCION 24 DE ABRIL DEL 2026'!C:AC,27,0)</f>
        <v>12250000</v>
      </c>
      <c r="AO137" s="32">
        <f t="shared" si="4"/>
        <v>0.0985915493</v>
      </c>
      <c r="AP137" s="28" t="str">
        <f>VLOOKUP(T:T,'TOTAL POR PROYECTOS'!B:I,8,0)</f>
        <v>Secretaría de Salud</v>
      </c>
      <c r="AQ137" s="8"/>
      <c r="AR137" s="8"/>
    </row>
    <row r="138" hidden="1">
      <c r="A138" s="27" t="str">
        <f t="shared" si="1"/>
        <v>190504220245400100331.2.4.2.022.3.2.02.02.009.121.2.4.2.02</v>
      </c>
      <c r="B138" s="27" t="str">
        <f t="shared" si="2"/>
        <v>190504220245400100331.2.4.2.022.3.2.02.02.009.121.2.4.2.0203060304|283</v>
      </c>
      <c r="C138" s="28" t="str">
        <f t="shared" si="3"/>
        <v>Secretaría de Salud</v>
      </c>
      <c r="D138" s="37" t="s">
        <v>48</v>
      </c>
      <c r="E138" s="37" t="s">
        <v>115</v>
      </c>
      <c r="F138" s="37" t="s">
        <v>704</v>
      </c>
      <c r="G138" s="37" t="s">
        <v>712</v>
      </c>
      <c r="H138" s="37" t="s">
        <v>713</v>
      </c>
      <c r="I138" s="37" t="s">
        <v>714</v>
      </c>
      <c r="J138" s="37" t="s">
        <v>119</v>
      </c>
      <c r="K138" s="37" t="s">
        <v>120</v>
      </c>
      <c r="L138" s="37" t="s">
        <v>121</v>
      </c>
      <c r="M138" s="37" t="s">
        <v>122</v>
      </c>
      <c r="N138" s="37" t="s">
        <v>123</v>
      </c>
      <c r="O138" s="37" t="s">
        <v>124</v>
      </c>
      <c r="P138" s="37" t="s">
        <v>715</v>
      </c>
      <c r="Q138" s="37" t="s">
        <v>716</v>
      </c>
      <c r="R138" s="37" t="s">
        <v>717</v>
      </c>
      <c r="S138" s="37" t="s">
        <v>718</v>
      </c>
      <c r="T138" s="37" t="s">
        <v>709</v>
      </c>
      <c r="U138" s="29" t="str">
        <f>VLOOKUP(T:T,'TOTAL POR PROYECTOS'!B:C,2,0)</f>
        <v>Desarrollo del Centro Regulador de Urgencias y Emergencias (CRUE) del municipio de Cúcuta</v>
      </c>
      <c r="V138" s="37" t="s">
        <v>367</v>
      </c>
      <c r="W138" s="37" t="s">
        <v>368</v>
      </c>
      <c r="X138" s="37" t="s">
        <v>721</v>
      </c>
      <c r="Y138" s="37" t="s">
        <v>722</v>
      </c>
      <c r="Z138" s="38" t="s">
        <v>367</v>
      </c>
      <c r="AA138" s="39" t="s">
        <v>368</v>
      </c>
      <c r="AB138" s="30">
        <f>VLOOKUP(B:B,'EJECUCION 24 DE ABRIL DEL 2026'!C:Q,15,0)</f>
        <v>268200000</v>
      </c>
      <c r="AC138" s="30">
        <f>VLOOKUP(B:B,'EJECUCION 24 DE ABRIL DEL 2026'!C:R,16,0)</f>
        <v>0</v>
      </c>
      <c r="AD138" s="30">
        <f>VLOOKUP(B:B,'EJECUCION 24 DE ABRIL DEL 2026'!C:S,17,0)</f>
        <v>0</v>
      </c>
      <c r="AE138" s="31">
        <f>VLOOKUP(B:B,'EJECUCION 24 DE ABRIL DEL 2026'!C:T,18,0)</f>
        <v>0</v>
      </c>
      <c r="AF138" s="31">
        <f>VLOOKUP(B:B,'EJECUCION 24 DE ABRIL DEL 2026'!C:U,19,0)</f>
        <v>0</v>
      </c>
      <c r="AG138" s="30">
        <f>VLOOKUP(B:B,'EJECUCION 24 DE ABRIL DEL 2026'!C:V,20,0)</f>
        <v>0</v>
      </c>
      <c r="AH138" s="30">
        <f>VLOOKUP(B:B,'EJECUCION 24 DE ABRIL DEL 2026'!C:W,21,0)</f>
        <v>0</v>
      </c>
      <c r="AI138" s="30">
        <f>VLOOKUP(B:B,'EJECUCION 24 DE ABRIL DEL 2026'!C:X,22,0)</f>
        <v>268200000</v>
      </c>
      <c r="AJ138" s="30">
        <f>VLOOKUP(B:B,'EJECUCION 24 DE ABRIL DEL 2026'!C:Y,23,0)</f>
        <v>256720000</v>
      </c>
      <c r="AK138" s="30">
        <f>VLOOKUP(B:B,'EJECUCION 24 DE ABRIL DEL 2026'!C:Z,24,0)</f>
        <v>176869000</v>
      </c>
      <c r="AL138" s="30">
        <f>VLOOKUP(B:B,'EJECUCION 24 DE ABRIL DEL 2026'!C:AA,25,0)</f>
        <v>98468000</v>
      </c>
      <c r="AM138" s="30">
        <f>VLOOKUP(B:B,'EJECUCION 24 DE ABRIL DEL 2026'!C:AB,26,0)</f>
        <v>79634000</v>
      </c>
      <c r="AN138" s="30">
        <f>VLOOKUP(B:B,'EJECUCION 24 DE ABRIL DEL 2026'!C:AC,27,0)</f>
        <v>91331000</v>
      </c>
      <c r="AO138" s="32">
        <f t="shared" si="4"/>
        <v>0.3671439224</v>
      </c>
      <c r="AP138" s="28" t="str">
        <f>VLOOKUP(T:T,'TOTAL POR PROYECTOS'!B:I,8,0)</f>
        <v>Secretaría de Salud</v>
      </c>
      <c r="AQ138" s="8"/>
      <c r="AR138" s="8"/>
    </row>
    <row r="139" hidden="1">
      <c r="A139" s="27" t="str">
        <f t="shared" si="1"/>
        <v>190504220245400100331.2.3.2.28.12.3.2.02.02.009.121.2.3.2.28</v>
      </c>
      <c r="B139" s="27" t="str">
        <f t="shared" si="2"/>
        <v>190504220245400100331.2.3.2.28.12.3.2.02.02.009.121.2.3.2.2803060304|283</v>
      </c>
      <c r="C139" s="28" t="str">
        <f t="shared" si="3"/>
        <v>Secretaría de Salud</v>
      </c>
      <c r="D139" s="37" t="s">
        <v>48</v>
      </c>
      <c r="E139" s="37" t="s">
        <v>115</v>
      </c>
      <c r="F139" s="37" t="s">
        <v>704</v>
      </c>
      <c r="G139" s="37" t="s">
        <v>712</v>
      </c>
      <c r="H139" s="37" t="s">
        <v>713</v>
      </c>
      <c r="I139" s="37" t="s">
        <v>714</v>
      </c>
      <c r="J139" s="37" t="s">
        <v>119</v>
      </c>
      <c r="K139" s="37" t="s">
        <v>120</v>
      </c>
      <c r="L139" s="37" t="s">
        <v>121</v>
      </c>
      <c r="M139" s="37" t="s">
        <v>122</v>
      </c>
      <c r="N139" s="37" t="s">
        <v>123</v>
      </c>
      <c r="O139" s="37" t="s">
        <v>124</v>
      </c>
      <c r="P139" s="37" t="s">
        <v>715</v>
      </c>
      <c r="Q139" s="37" t="s">
        <v>716</v>
      </c>
      <c r="R139" s="37" t="s">
        <v>717</v>
      </c>
      <c r="S139" s="37" t="s">
        <v>718</v>
      </c>
      <c r="T139" s="37" t="s">
        <v>709</v>
      </c>
      <c r="U139" s="29" t="str">
        <f>VLOOKUP(T:T,'TOTAL POR PROYECTOS'!B:C,2,0)</f>
        <v>Desarrollo del Centro Regulador de Urgencias y Emergencias (CRUE) del municipio de Cúcuta</v>
      </c>
      <c r="V139" s="37" t="s">
        <v>129</v>
      </c>
      <c r="W139" s="37" t="s">
        <v>130</v>
      </c>
      <c r="X139" s="37" t="s">
        <v>721</v>
      </c>
      <c r="Y139" s="37" t="s">
        <v>722</v>
      </c>
      <c r="Z139" s="38" t="s">
        <v>133</v>
      </c>
      <c r="AA139" s="39" t="s">
        <v>134</v>
      </c>
      <c r="AB139" s="30">
        <f>VLOOKUP(B:B,'EJECUCION 24 DE ABRIL DEL 2026'!C:Q,15,0)</f>
        <v>16200000</v>
      </c>
      <c r="AC139" s="30">
        <f>VLOOKUP(B:B,'EJECUCION 24 DE ABRIL DEL 2026'!C:R,16,0)</f>
        <v>0</v>
      </c>
      <c r="AD139" s="30">
        <f>VLOOKUP(B:B,'EJECUCION 24 DE ABRIL DEL 2026'!C:S,17,0)</f>
        <v>0</v>
      </c>
      <c r="AE139" s="31">
        <f>VLOOKUP(B:B,'EJECUCION 24 DE ABRIL DEL 2026'!C:T,18,0)</f>
        <v>0</v>
      </c>
      <c r="AF139" s="31">
        <f>VLOOKUP(B:B,'EJECUCION 24 DE ABRIL DEL 2026'!C:U,19,0)</f>
        <v>0</v>
      </c>
      <c r="AG139" s="30">
        <f>VLOOKUP(B:B,'EJECUCION 24 DE ABRIL DEL 2026'!C:V,20,0)</f>
        <v>0</v>
      </c>
      <c r="AH139" s="30">
        <f>VLOOKUP(B:B,'EJECUCION 24 DE ABRIL DEL 2026'!C:W,21,0)</f>
        <v>0</v>
      </c>
      <c r="AI139" s="30">
        <f>VLOOKUP(B:B,'EJECUCION 24 DE ABRIL DEL 2026'!C:X,22,0)</f>
        <v>16200000</v>
      </c>
      <c r="AJ139" s="30">
        <f>VLOOKUP(B:B,'EJECUCION 24 DE ABRIL DEL 2026'!C:Y,23,0)</f>
        <v>9450000</v>
      </c>
      <c r="AK139" s="30">
        <f>VLOOKUP(B:B,'EJECUCION 24 DE ABRIL DEL 2026'!C:Z,24,0)</f>
        <v>9450000</v>
      </c>
      <c r="AL139" s="30">
        <f>VLOOKUP(B:B,'EJECUCION 24 DE ABRIL DEL 2026'!C:AA,25,0)</f>
        <v>5400000</v>
      </c>
      <c r="AM139" s="30">
        <f>VLOOKUP(B:B,'EJECUCION 24 DE ABRIL DEL 2026'!C:AB,26,0)</f>
        <v>2700000</v>
      </c>
      <c r="AN139" s="30">
        <f>VLOOKUP(B:B,'EJECUCION 24 DE ABRIL DEL 2026'!C:AC,27,0)</f>
        <v>6750000</v>
      </c>
      <c r="AO139" s="32">
        <f t="shared" si="4"/>
        <v>0.3333333333</v>
      </c>
      <c r="AP139" s="28" t="str">
        <f>VLOOKUP(T:T,'TOTAL POR PROYECTOS'!B:I,8,0)</f>
        <v>Secretaría de Salud</v>
      </c>
      <c r="AQ139" s="8"/>
      <c r="AR139" s="8"/>
    </row>
    <row r="140" hidden="1">
      <c r="A140" s="27" t="str">
        <f t="shared" si="1"/>
        <v>190504320245400100391.2.4.2.022.3.2.02.02.009.231.2.4.2.02</v>
      </c>
      <c r="B140" s="27" t="str">
        <f t="shared" si="2"/>
        <v>190504320245400100391.2.4.2.022.3.2.02.02.009.231.2.4.2.0203060209|279</v>
      </c>
      <c r="C140" s="28" t="str">
        <f t="shared" si="3"/>
        <v>Secretaría de Salud</v>
      </c>
      <c r="D140" s="37" t="s">
        <v>48</v>
      </c>
      <c r="E140" s="37" t="s">
        <v>115</v>
      </c>
      <c r="F140" s="37" t="s">
        <v>359</v>
      </c>
      <c r="G140" s="37" t="s">
        <v>723</v>
      </c>
      <c r="H140" s="37" t="s">
        <v>724</v>
      </c>
      <c r="I140" s="37" t="s">
        <v>725</v>
      </c>
      <c r="J140" s="37" t="s">
        <v>119</v>
      </c>
      <c r="K140" s="37" t="s">
        <v>120</v>
      </c>
      <c r="L140" s="37" t="s">
        <v>121</v>
      </c>
      <c r="M140" s="37" t="s">
        <v>122</v>
      </c>
      <c r="N140" s="37" t="s">
        <v>123</v>
      </c>
      <c r="O140" s="37" t="s">
        <v>124</v>
      </c>
      <c r="P140" s="37" t="s">
        <v>726</v>
      </c>
      <c r="Q140" s="37" t="s">
        <v>727</v>
      </c>
      <c r="R140" s="37" t="s">
        <v>728</v>
      </c>
      <c r="S140" s="37" t="s">
        <v>729</v>
      </c>
      <c r="T140" s="37" t="s">
        <v>366</v>
      </c>
      <c r="U140" s="29" t="str">
        <f>VLOOKUP(T:T,'TOTAL POR PROYECTOS'!B:C,2,0)</f>
        <v>Implementación de las acciones del Plan de Intervenciones Colectivas (PIC) del municipio de Cúcuta</v>
      </c>
      <c r="V140" s="37" t="s">
        <v>367</v>
      </c>
      <c r="W140" s="37" t="s">
        <v>368</v>
      </c>
      <c r="X140" s="37" t="s">
        <v>730</v>
      </c>
      <c r="Y140" s="37" t="s">
        <v>731</v>
      </c>
      <c r="Z140" s="38" t="s">
        <v>367</v>
      </c>
      <c r="AA140" s="39" t="s">
        <v>368</v>
      </c>
      <c r="AB140" s="30">
        <f>VLOOKUP(B:B,'EJECUCION 24 DE ABRIL DEL 2026'!C:Q,15,0)</f>
        <v>755400000</v>
      </c>
      <c r="AC140" s="30">
        <f>VLOOKUP(B:B,'EJECUCION 24 DE ABRIL DEL 2026'!C:R,16,0)</f>
        <v>0</v>
      </c>
      <c r="AD140" s="30">
        <f>VLOOKUP(B:B,'EJECUCION 24 DE ABRIL DEL 2026'!C:S,17,0)</f>
        <v>0</v>
      </c>
      <c r="AE140" s="31">
        <f>VLOOKUP(B:B,'EJECUCION 24 DE ABRIL DEL 2026'!C:T,18,0)</f>
        <v>0</v>
      </c>
      <c r="AF140" s="31">
        <f>VLOOKUP(B:B,'EJECUCION 24 DE ABRIL DEL 2026'!C:U,19,0)</f>
        <v>0</v>
      </c>
      <c r="AG140" s="30">
        <f>VLOOKUP(B:B,'EJECUCION 24 DE ABRIL DEL 2026'!C:V,20,0)</f>
        <v>0</v>
      </c>
      <c r="AH140" s="30">
        <f>VLOOKUP(B:B,'EJECUCION 24 DE ABRIL DEL 2026'!C:W,21,0)</f>
        <v>0</v>
      </c>
      <c r="AI140" s="30">
        <f>VLOOKUP(B:B,'EJECUCION 24 DE ABRIL DEL 2026'!C:X,22,0)</f>
        <v>755400000</v>
      </c>
      <c r="AJ140" s="30">
        <f>VLOOKUP(B:B,'EJECUCION 24 DE ABRIL DEL 2026'!C:Y,23,0)</f>
        <v>530950000</v>
      </c>
      <c r="AK140" s="30">
        <f>VLOOKUP(B:B,'EJECUCION 24 DE ABRIL DEL 2026'!C:Z,24,0)</f>
        <v>370000000</v>
      </c>
      <c r="AL140" s="30">
        <f>VLOOKUP(B:B,'EJECUCION 24 DE ABRIL DEL 2026'!C:AA,25,0)</f>
        <v>148900000</v>
      </c>
      <c r="AM140" s="30">
        <f>VLOOKUP(B:B,'EJECUCION 24 DE ABRIL DEL 2026'!C:AB,26,0)</f>
        <v>104300000</v>
      </c>
      <c r="AN140" s="30">
        <f>VLOOKUP(B:B,'EJECUCION 24 DE ABRIL DEL 2026'!C:AC,27,0)</f>
        <v>385400000</v>
      </c>
      <c r="AO140" s="32">
        <f t="shared" si="4"/>
        <v>0.1971141117</v>
      </c>
      <c r="AP140" s="28" t="str">
        <f>VLOOKUP(T:T,'TOTAL POR PROYECTOS'!B:I,8,0)</f>
        <v>Secretaría de Salud</v>
      </c>
      <c r="AQ140" s="8"/>
      <c r="AR140" s="8"/>
    </row>
    <row r="141" hidden="1">
      <c r="A141" s="27" t="str">
        <f t="shared" si="1"/>
        <v>190504320245400100391.2.3.2.28.12.3.2.02.02.008.031.2.3.2.28</v>
      </c>
      <c r="B141" s="27" t="str">
        <f t="shared" si="2"/>
        <v>190504320245400100391.2.3.2.28.12.3.2.02.02.008.031.2.3.2.2803060209|279</v>
      </c>
      <c r="C141" s="28" t="str">
        <f t="shared" si="3"/>
        <v>Secretaría de Salud</v>
      </c>
      <c r="D141" s="37" t="s">
        <v>48</v>
      </c>
      <c r="E141" s="37" t="s">
        <v>115</v>
      </c>
      <c r="F141" s="37" t="s">
        <v>359</v>
      </c>
      <c r="G141" s="37" t="s">
        <v>723</v>
      </c>
      <c r="H141" s="37" t="s">
        <v>724</v>
      </c>
      <c r="I141" s="37" t="s">
        <v>725</v>
      </c>
      <c r="J141" s="37" t="s">
        <v>119</v>
      </c>
      <c r="K141" s="37" t="s">
        <v>120</v>
      </c>
      <c r="L141" s="37" t="s">
        <v>121</v>
      </c>
      <c r="M141" s="37" t="s">
        <v>122</v>
      </c>
      <c r="N141" s="37" t="s">
        <v>123</v>
      </c>
      <c r="O141" s="37" t="s">
        <v>124</v>
      </c>
      <c r="P141" s="37" t="s">
        <v>726</v>
      </c>
      <c r="Q141" s="37" t="s">
        <v>727</v>
      </c>
      <c r="R141" s="37" t="s">
        <v>728</v>
      </c>
      <c r="S141" s="37" t="s">
        <v>729</v>
      </c>
      <c r="T141" s="37" t="s">
        <v>366</v>
      </c>
      <c r="U141" s="29" t="str">
        <f>VLOOKUP(T:T,'TOTAL POR PROYECTOS'!B:C,2,0)</f>
        <v>Implementación de las acciones del Plan de Intervenciones Colectivas (PIC) del municipio de Cúcuta</v>
      </c>
      <c r="V141" s="37" t="s">
        <v>129</v>
      </c>
      <c r="W141" s="37" t="s">
        <v>130</v>
      </c>
      <c r="X141" s="37" t="s">
        <v>732</v>
      </c>
      <c r="Y141" s="37" t="s">
        <v>733</v>
      </c>
      <c r="Z141" s="38" t="s">
        <v>133</v>
      </c>
      <c r="AA141" s="39" t="s">
        <v>134</v>
      </c>
      <c r="AB141" s="30">
        <f>VLOOKUP(B:B,'EJECUCION 24 DE ABRIL DEL 2026'!C:Q,15,0)</f>
        <v>110000000</v>
      </c>
      <c r="AC141" s="30">
        <f>VLOOKUP(B:B,'EJECUCION 24 DE ABRIL DEL 2026'!C:R,16,0)</f>
        <v>0</v>
      </c>
      <c r="AD141" s="30">
        <f>VLOOKUP(B:B,'EJECUCION 24 DE ABRIL DEL 2026'!C:S,17,0)</f>
        <v>0</v>
      </c>
      <c r="AE141" s="31">
        <f>VLOOKUP(B:B,'EJECUCION 24 DE ABRIL DEL 2026'!C:T,18,0)</f>
        <v>0</v>
      </c>
      <c r="AF141" s="31">
        <f>VLOOKUP(B:B,'EJECUCION 24 DE ABRIL DEL 2026'!C:U,19,0)</f>
        <v>0</v>
      </c>
      <c r="AG141" s="30">
        <f>VLOOKUP(B:B,'EJECUCION 24 DE ABRIL DEL 2026'!C:V,20,0)</f>
        <v>0</v>
      </c>
      <c r="AH141" s="30">
        <f>VLOOKUP(B:B,'EJECUCION 24 DE ABRIL DEL 2026'!C:W,21,0)</f>
        <v>0</v>
      </c>
      <c r="AI141" s="30">
        <f>VLOOKUP(B:B,'EJECUCION 24 DE ABRIL DEL 2026'!C:X,22,0)</f>
        <v>110000000</v>
      </c>
      <c r="AJ141" s="30">
        <f>VLOOKUP(B:B,'EJECUCION 24 DE ABRIL DEL 2026'!C:Y,23,0)</f>
        <v>110000000</v>
      </c>
      <c r="AK141" s="30">
        <f>VLOOKUP(B:B,'EJECUCION 24 DE ABRIL DEL 2026'!C:Z,24,0)</f>
        <v>0</v>
      </c>
      <c r="AL141" s="30">
        <f>VLOOKUP(B:B,'EJECUCION 24 DE ABRIL DEL 2026'!C:AA,25,0)</f>
        <v>0</v>
      </c>
      <c r="AM141" s="30">
        <f>VLOOKUP(B:B,'EJECUCION 24 DE ABRIL DEL 2026'!C:AB,26,0)</f>
        <v>0</v>
      </c>
      <c r="AN141" s="30">
        <f>VLOOKUP(B:B,'EJECUCION 24 DE ABRIL DEL 2026'!C:AC,27,0)</f>
        <v>110000000</v>
      </c>
      <c r="AO141" s="32">
        <f t="shared" si="4"/>
        <v>0</v>
      </c>
      <c r="AP141" s="28" t="str">
        <f>VLOOKUP(T:T,'TOTAL POR PROYECTOS'!B:I,8,0)</f>
        <v>Secretaría de Salud</v>
      </c>
      <c r="AQ141" s="8"/>
      <c r="AR141" s="8"/>
    </row>
    <row r="142" hidden="1">
      <c r="A142" s="27" t="str">
        <f t="shared" si="1"/>
        <v>190504320245400100391.2.3.2.28.12.3.2.02.01.003.011.2.3.2.28</v>
      </c>
      <c r="B142" s="27" t="str">
        <f t="shared" si="2"/>
        <v>190504320245400100391.2.3.2.28.12.3.2.02.01.003.011.2.3.2.2803060209|279</v>
      </c>
      <c r="C142" s="28" t="str">
        <f t="shared" si="3"/>
        <v>Secretaría de Salud</v>
      </c>
      <c r="D142" s="37" t="s">
        <v>48</v>
      </c>
      <c r="E142" s="37" t="s">
        <v>115</v>
      </c>
      <c r="F142" s="37" t="s">
        <v>359</v>
      </c>
      <c r="G142" s="37" t="s">
        <v>723</v>
      </c>
      <c r="H142" s="37" t="s">
        <v>724</v>
      </c>
      <c r="I142" s="37" t="s">
        <v>725</v>
      </c>
      <c r="J142" s="37" t="s">
        <v>119</v>
      </c>
      <c r="K142" s="37" t="s">
        <v>120</v>
      </c>
      <c r="L142" s="37" t="s">
        <v>121</v>
      </c>
      <c r="M142" s="37" t="s">
        <v>122</v>
      </c>
      <c r="N142" s="37" t="s">
        <v>123</v>
      </c>
      <c r="O142" s="37" t="s">
        <v>124</v>
      </c>
      <c r="P142" s="37" t="s">
        <v>726</v>
      </c>
      <c r="Q142" s="37" t="s">
        <v>727</v>
      </c>
      <c r="R142" s="37" t="s">
        <v>728</v>
      </c>
      <c r="S142" s="37" t="s">
        <v>729</v>
      </c>
      <c r="T142" s="37" t="s">
        <v>366</v>
      </c>
      <c r="U142" s="29" t="str">
        <f>VLOOKUP(T:T,'TOTAL POR PROYECTOS'!B:C,2,0)</f>
        <v>Implementación de las acciones del Plan de Intervenciones Colectivas (PIC) del municipio de Cúcuta</v>
      </c>
      <c r="V142" s="37" t="s">
        <v>129</v>
      </c>
      <c r="W142" s="37" t="s">
        <v>130</v>
      </c>
      <c r="X142" s="37" t="s">
        <v>734</v>
      </c>
      <c r="Y142" s="37" t="s">
        <v>735</v>
      </c>
      <c r="Z142" s="38" t="s">
        <v>133</v>
      </c>
      <c r="AA142" s="39" t="s">
        <v>134</v>
      </c>
      <c r="AB142" s="30">
        <f>VLOOKUP(B:B,'EJECUCION 24 DE ABRIL DEL 2026'!C:Q,15,0)</f>
        <v>44893120</v>
      </c>
      <c r="AC142" s="30">
        <f>VLOOKUP(B:B,'EJECUCION 24 DE ABRIL DEL 2026'!C:R,16,0)</f>
        <v>0</v>
      </c>
      <c r="AD142" s="30">
        <f>VLOOKUP(B:B,'EJECUCION 24 DE ABRIL DEL 2026'!C:S,17,0)</f>
        <v>0</v>
      </c>
      <c r="AE142" s="31">
        <f>VLOOKUP(B:B,'EJECUCION 24 DE ABRIL DEL 2026'!C:T,18,0)</f>
        <v>0</v>
      </c>
      <c r="AF142" s="31">
        <f>VLOOKUP(B:B,'EJECUCION 24 DE ABRIL DEL 2026'!C:U,19,0)</f>
        <v>0</v>
      </c>
      <c r="AG142" s="30">
        <f>VLOOKUP(B:B,'EJECUCION 24 DE ABRIL DEL 2026'!C:V,20,0)</f>
        <v>0</v>
      </c>
      <c r="AH142" s="30">
        <f>VLOOKUP(B:B,'EJECUCION 24 DE ABRIL DEL 2026'!C:W,21,0)</f>
        <v>0</v>
      </c>
      <c r="AI142" s="30">
        <f>VLOOKUP(B:B,'EJECUCION 24 DE ABRIL DEL 2026'!C:X,22,0)</f>
        <v>44893120</v>
      </c>
      <c r="AJ142" s="30">
        <f>VLOOKUP(B:B,'EJECUCION 24 DE ABRIL DEL 2026'!C:Y,23,0)</f>
        <v>44893120</v>
      </c>
      <c r="AK142" s="30">
        <f>VLOOKUP(B:B,'EJECUCION 24 DE ABRIL DEL 2026'!C:Z,24,0)</f>
        <v>44893120</v>
      </c>
      <c r="AL142" s="30">
        <f>VLOOKUP(B:B,'EJECUCION 24 DE ABRIL DEL 2026'!C:AA,25,0)</f>
        <v>0</v>
      </c>
      <c r="AM142" s="30">
        <f>VLOOKUP(B:B,'EJECUCION 24 DE ABRIL DEL 2026'!C:AB,26,0)</f>
        <v>0</v>
      </c>
      <c r="AN142" s="30">
        <f>VLOOKUP(B:B,'EJECUCION 24 DE ABRIL DEL 2026'!C:AC,27,0)</f>
        <v>0</v>
      </c>
      <c r="AO142" s="32">
        <f t="shared" si="4"/>
        <v>0</v>
      </c>
      <c r="AP142" s="28" t="str">
        <f>VLOOKUP(T:T,'TOTAL POR PROYECTOS'!B:I,8,0)</f>
        <v>Secretaría de Salud</v>
      </c>
      <c r="AQ142" s="8"/>
      <c r="AR142" s="8"/>
    </row>
    <row r="143" hidden="1">
      <c r="A143" s="27" t="str">
        <f t="shared" si="1"/>
        <v>190504320245400100391.2.4.2.022.3.2.02.01.003.011.2.4.2.02</v>
      </c>
      <c r="B143" s="27" t="str">
        <f t="shared" si="2"/>
        <v>190504320245400100391.2.4.2.022.3.2.02.01.003.011.2.4.2.0203060209|279</v>
      </c>
      <c r="C143" s="28" t="str">
        <f t="shared" si="3"/>
        <v>Secretaría de Salud</v>
      </c>
      <c r="D143" s="37" t="s">
        <v>48</v>
      </c>
      <c r="E143" s="37" t="s">
        <v>115</v>
      </c>
      <c r="F143" s="37" t="s">
        <v>359</v>
      </c>
      <c r="G143" s="37" t="s">
        <v>723</v>
      </c>
      <c r="H143" s="37" t="s">
        <v>724</v>
      </c>
      <c r="I143" s="37" t="s">
        <v>725</v>
      </c>
      <c r="J143" s="37" t="s">
        <v>119</v>
      </c>
      <c r="K143" s="37" t="s">
        <v>120</v>
      </c>
      <c r="L143" s="37" t="s">
        <v>121</v>
      </c>
      <c r="M143" s="37" t="s">
        <v>122</v>
      </c>
      <c r="N143" s="37" t="s">
        <v>123</v>
      </c>
      <c r="O143" s="37" t="s">
        <v>124</v>
      </c>
      <c r="P143" s="37" t="s">
        <v>726</v>
      </c>
      <c r="Q143" s="37" t="s">
        <v>727</v>
      </c>
      <c r="R143" s="37" t="s">
        <v>728</v>
      </c>
      <c r="S143" s="37" t="s">
        <v>729</v>
      </c>
      <c r="T143" s="37" t="s">
        <v>366</v>
      </c>
      <c r="U143" s="29" t="str">
        <f>VLOOKUP(T:T,'TOTAL POR PROYECTOS'!B:C,2,0)</f>
        <v>Implementación de las acciones del Plan de Intervenciones Colectivas (PIC) del municipio de Cúcuta</v>
      </c>
      <c r="V143" s="37" t="s">
        <v>367</v>
      </c>
      <c r="W143" s="37" t="s">
        <v>368</v>
      </c>
      <c r="X143" s="37" t="s">
        <v>734</v>
      </c>
      <c r="Y143" s="37" t="s">
        <v>735</v>
      </c>
      <c r="Z143" s="38" t="s">
        <v>367</v>
      </c>
      <c r="AA143" s="39" t="s">
        <v>368</v>
      </c>
      <c r="AB143" s="30">
        <f>VLOOKUP(B:B,'EJECUCION 24 DE ABRIL DEL 2026'!C:Q,15,0)</f>
        <v>555000000</v>
      </c>
      <c r="AC143" s="30">
        <f>VLOOKUP(B:B,'EJECUCION 24 DE ABRIL DEL 2026'!C:R,16,0)</f>
        <v>0</v>
      </c>
      <c r="AD143" s="30">
        <f>VLOOKUP(B:B,'EJECUCION 24 DE ABRIL DEL 2026'!C:S,17,0)</f>
        <v>0</v>
      </c>
      <c r="AE143" s="31">
        <f>VLOOKUP(B:B,'EJECUCION 24 DE ABRIL DEL 2026'!C:T,18,0)</f>
        <v>0</v>
      </c>
      <c r="AF143" s="31">
        <f>VLOOKUP(B:B,'EJECUCION 24 DE ABRIL DEL 2026'!C:U,19,0)</f>
        <v>190000000</v>
      </c>
      <c r="AG143" s="30">
        <f>VLOOKUP(B:B,'EJECUCION 24 DE ABRIL DEL 2026'!C:V,20,0)</f>
        <v>0</v>
      </c>
      <c r="AH143" s="30">
        <f>VLOOKUP(B:B,'EJECUCION 24 DE ABRIL DEL 2026'!C:W,21,0)</f>
        <v>0</v>
      </c>
      <c r="AI143" s="30">
        <f>VLOOKUP(B:B,'EJECUCION 24 DE ABRIL DEL 2026'!C:X,22,0)</f>
        <v>365000000</v>
      </c>
      <c r="AJ143" s="30">
        <f>VLOOKUP(B:B,'EJECUCION 24 DE ABRIL DEL 2026'!C:Y,23,0)</f>
        <v>20000000</v>
      </c>
      <c r="AK143" s="30">
        <f>VLOOKUP(B:B,'EJECUCION 24 DE ABRIL DEL 2026'!C:Z,24,0)</f>
        <v>0</v>
      </c>
      <c r="AL143" s="30">
        <f>VLOOKUP(B:B,'EJECUCION 24 DE ABRIL DEL 2026'!C:AA,25,0)</f>
        <v>0</v>
      </c>
      <c r="AM143" s="30">
        <f>VLOOKUP(B:B,'EJECUCION 24 DE ABRIL DEL 2026'!C:AB,26,0)</f>
        <v>0</v>
      </c>
      <c r="AN143" s="30">
        <f>VLOOKUP(B:B,'EJECUCION 24 DE ABRIL DEL 2026'!C:AC,27,0)</f>
        <v>365000000</v>
      </c>
      <c r="AO143" s="32">
        <f t="shared" si="4"/>
        <v>0</v>
      </c>
      <c r="AP143" s="28" t="str">
        <f>VLOOKUP(T:T,'TOTAL POR PROYECTOS'!B:I,8,0)</f>
        <v>Secretaría de Salud</v>
      </c>
      <c r="AQ143" s="8"/>
      <c r="AR143" s="8"/>
    </row>
    <row r="144" hidden="1">
      <c r="A144" s="27" t="str">
        <f t="shared" si="1"/>
        <v>190504320245400100391.2.4.2.022.3.2.02.02.009.241.2.4.2.02</v>
      </c>
      <c r="B144" s="27" t="str">
        <f t="shared" si="2"/>
        <v>190504320245400100391.2.4.2.022.3.2.02.02.009.241.2.4.2.0203060209|279</v>
      </c>
      <c r="C144" s="28" t="str">
        <f t="shared" si="3"/>
        <v>Secretaría de Salud</v>
      </c>
      <c r="D144" s="37" t="s">
        <v>48</v>
      </c>
      <c r="E144" s="37" t="s">
        <v>115</v>
      </c>
      <c r="F144" s="37" t="s">
        <v>359</v>
      </c>
      <c r="G144" s="37" t="s">
        <v>723</v>
      </c>
      <c r="H144" s="37" t="s">
        <v>724</v>
      </c>
      <c r="I144" s="37" t="s">
        <v>725</v>
      </c>
      <c r="J144" s="37" t="s">
        <v>119</v>
      </c>
      <c r="K144" s="37" t="s">
        <v>120</v>
      </c>
      <c r="L144" s="37" t="s">
        <v>121</v>
      </c>
      <c r="M144" s="37" t="s">
        <v>122</v>
      </c>
      <c r="N144" s="37" t="s">
        <v>123</v>
      </c>
      <c r="O144" s="37" t="s">
        <v>124</v>
      </c>
      <c r="P144" s="37" t="s">
        <v>726</v>
      </c>
      <c r="Q144" s="37" t="s">
        <v>727</v>
      </c>
      <c r="R144" s="37" t="s">
        <v>728</v>
      </c>
      <c r="S144" s="37" t="s">
        <v>729</v>
      </c>
      <c r="T144" s="37" t="s">
        <v>366</v>
      </c>
      <c r="U144" s="29" t="str">
        <f>VLOOKUP(T:T,'TOTAL POR PROYECTOS'!B:C,2,0)</f>
        <v>Implementación de las acciones del Plan de Intervenciones Colectivas (PIC) del municipio de Cúcuta</v>
      </c>
      <c r="V144" s="37" t="s">
        <v>367</v>
      </c>
      <c r="W144" s="37" t="s">
        <v>368</v>
      </c>
      <c r="X144" s="37" t="s">
        <v>736</v>
      </c>
      <c r="Y144" s="37" t="s">
        <v>737</v>
      </c>
      <c r="Z144" s="38" t="s">
        <v>367</v>
      </c>
      <c r="AA144" s="39" t="s">
        <v>368</v>
      </c>
      <c r="AB144" s="30">
        <f>VLOOKUP(B:B,'EJECUCION 24 DE ABRIL DEL 2026'!C:Q,15,0)</f>
        <v>863896137</v>
      </c>
      <c r="AC144" s="30">
        <f>VLOOKUP(B:B,'EJECUCION 24 DE ABRIL DEL 2026'!C:R,16,0)</f>
        <v>0</v>
      </c>
      <c r="AD144" s="30">
        <f>VLOOKUP(B:B,'EJECUCION 24 DE ABRIL DEL 2026'!C:S,17,0)</f>
        <v>0</v>
      </c>
      <c r="AE144" s="31">
        <f>VLOOKUP(B:B,'EJECUCION 24 DE ABRIL DEL 2026'!C:T,18,0)</f>
        <v>100000000</v>
      </c>
      <c r="AF144" s="31">
        <f>VLOOKUP(B:B,'EJECUCION 24 DE ABRIL DEL 2026'!C:U,19,0)</f>
        <v>0</v>
      </c>
      <c r="AG144" s="30">
        <f>VLOOKUP(B:B,'EJECUCION 24 DE ABRIL DEL 2026'!C:V,20,0)</f>
        <v>0</v>
      </c>
      <c r="AH144" s="30">
        <f>VLOOKUP(B:B,'EJECUCION 24 DE ABRIL DEL 2026'!C:W,21,0)</f>
        <v>0</v>
      </c>
      <c r="AI144" s="30">
        <f>VLOOKUP(B:B,'EJECUCION 24 DE ABRIL DEL 2026'!C:X,22,0)</f>
        <v>963896137</v>
      </c>
      <c r="AJ144" s="30">
        <f>VLOOKUP(B:B,'EJECUCION 24 DE ABRIL DEL 2026'!C:Y,23,0)</f>
        <v>963896137</v>
      </c>
      <c r="AK144" s="30">
        <f>VLOOKUP(B:B,'EJECUCION 24 DE ABRIL DEL 2026'!C:Z,24,0)</f>
        <v>0</v>
      </c>
      <c r="AL144" s="30">
        <f>VLOOKUP(B:B,'EJECUCION 24 DE ABRIL DEL 2026'!C:AA,25,0)</f>
        <v>0</v>
      </c>
      <c r="AM144" s="30">
        <f>VLOOKUP(B:B,'EJECUCION 24 DE ABRIL DEL 2026'!C:AB,26,0)</f>
        <v>0</v>
      </c>
      <c r="AN144" s="30">
        <f>VLOOKUP(B:B,'EJECUCION 24 DE ABRIL DEL 2026'!C:AC,27,0)</f>
        <v>963896137</v>
      </c>
      <c r="AO144" s="32">
        <f t="shared" si="4"/>
        <v>0</v>
      </c>
      <c r="AP144" s="28" t="str">
        <f>VLOOKUP(T:T,'TOTAL POR PROYECTOS'!B:I,8,0)</f>
        <v>Secretaría de Salud</v>
      </c>
      <c r="AQ144" s="8"/>
      <c r="AR144" s="8"/>
    </row>
    <row r="145" hidden="1">
      <c r="A145" s="27" t="str">
        <f t="shared" si="1"/>
        <v>190501420245400100531.2.4.2.022.3.2.02.02.009.321.2.4.2.02</v>
      </c>
      <c r="B145" s="27" t="str">
        <f t="shared" si="2"/>
        <v>190501420245400100531.2.4.2.022.3.2.02.02.009.321.2.4.2.0203060101|262</v>
      </c>
      <c r="C145" s="28" t="str">
        <f t="shared" si="3"/>
        <v>Secretaría de Salud</v>
      </c>
      <c r="D145" s="37" t="s">
        <v>48</v>
      </c>
      <c r="E145" s="37" t="s">
        <v>115</v>
      </c>
      <c r="F145" s="37" t="s">
        <v>116</v>
      </c>
      <c r="G145" s="37" t="s">
        <v>117</v>
      </c>
      <c r="H145" s="37" t="s">
        <v>118</v>
      </c>
      <c r="I145" s="37" t="s">
        <v>117</v>
      </c>
      <c r="J145" s="37" t="s">
        <v>119</v>
      </c>
      <c r="K145" s="37" t="s">
        <v>120</v>
      </c>
      <c r="L145" s="37" t="s">
        <v>121</v>
      </c>
      <c r="M145" s="37" t="s">
        <v>122</v>
      </c>
      <c r="N145" s="37" t="s">
        <v>123</v>
      </c>
      <c r="O145" s="37" t="s">
        <v>124</v>
      </c>
      <c r="P145" s="37" t="s">
        <v>125</v>
      </c>
      <c r="Q145" s="37" t="s">
        <v>117</v>
      </c>
      <c r="R145" s="37" t="s">
        <v>126</v>
      </c>
      <c r="S145" s="37" t="s">
        <v>127</v>
      </c>
      <c r="T145" s="37" t="s">
        <v>128</v>
      </c>
      <c r="U145" s="29" t="str">
        <f>VLOOKUP(T:T,'TOTAL POR PROYECTOS'!B:C,2,0)</f>
        <v>Fortalecimiento de las acciones de gestión de la salud Pública para la gobernanza en salud del municipio de Cúcuta</v>
      </c>
      <c r="V145" s="37" t="s">
        <v>367</v>
      </c>
      <c r="W145" s="37" t="s">
        <v>368</v>
      </c>
      <c r="X145" s="37" t="s">
        <v>738</v>
      </c>
      <c r="Y145" s="37" t="s">
        <v>739</v>
      </c>
      <c r="Z145" s="38" t="s">
        <v>367</v>
      </c>
      <c r="AA145" s="39" t="s">
        <v>368</v>
      </c>
      <c r="AB145" s="30">
        <f>VLOOKUP(B:B,'EJECUCION 24 DE ABRIL DEL 2026'!C:Q,15,0)</f>
        <v>146400000</v>
      </c>
      <c r="AC145" s="30">
        <f>VLOOKUP(B:B,'EJECUCION 24 DE ABRIL DEL 2026'!C:R,16,0)</f>
        <v>0</v>
      </c>
      <c r="AD145" s="30">
        <f>VLOOKUP(B:B,'EJECUCION 24 DE ABRIL DEL 2026'!C:S,17,0)</f>
        <v>0</v>
      </c>
      <c r="AE145" s="31">
        <f>VLOOKUP(B:B,'EJECUCION 24 DE ABRIL DEL 2026'!C:T,18,0)</f>
        <v>0</v>
      </c>
      <c r="AF145" s="31">
        <f>VLOOKUP(B:B,'EJECUCION 24 DE ABRIL DEL 2026'!C:U,19,0)</f>
        <v>0</v>
      </c>
      <c r="AG145" s="30">
        <f>VLOOKUP(B:B,'EJECUCION 24 DE ABRIL DEL 2026'!C:V,20,0)</f>
        <v>0</v>
      </c>
      <c r="AH145" s="30">
        <f>VLOOKUP(B:B,'EJECUCION 24 DE ABRIL DEL 2026'!C:W,21,0)</f>
        <v>0</v>
      </c>
      <c r="AI145" s="30">
        <f>VLOOKUP(B:B,'EJECUCION 24 DE ABRIL DEL 2026'!C:X,22,0)</f>
        <v>146400000</v>
      </c>
      <c r="AJ145" s="30">
        <f>VLOOKUP(B:B,'EJECUCION 24 DE ABRIL DEL 2026'!C:Y,23,0)</f>
        <v>116500000</v>
      </c>
      <c r="AK145" s="30">
        <f>VLOOKUP(B:B,'EJECUCION 24 DE ABRIL DEL 2026'!C:Z,24,0)</f>
        <v>81550000</v>
      </c>
      <c r="AL145" s="30">
        <f>VLOOKUP(B:B,'EJECUCION 24 DE ABRIL DEL 2026'!C:AA,25,0)</f>
        <v>38900000</v>
      </c>
      <c r="AM145" s="30">
        <f>VLOOKUP(B:B,'EJECUCION 24 DE ABRIL DEL 2026'!C:AB,26,0)</f>
        <v>22500000</v>
      </c>
      <c r="AN145" s="30">
        <f>VLOOKUP(B:B,'EJECUCION 24 DE ABRIL DEL 2026'!C:AC,27,0)</f>
        <v>64850000</v>
      </c>
      <c r="AO145" s="32">
        <f t="shared" si="4"/>
        <v>0.2657103825</v>
      </c>
      <c r="AP145" s="28" t="str">
        <f>VLOOKUP(T:T,'TOTAL POR PROYECTOS'!B:I,8,0)</f>
        <v>Secretaría de Salud</v>
      </c>
      <c r="AQ145" s="8"/>
      <c r="AR145" s="8"/>
    </row>
    <row r="146" hidden="1">
      <c r="A146" s="27" t="str">
        <f t="shared" si="1"/>
        <v>190501420245400100531.2.3.2.28.12.3.2.02.01.003.051.2.3.2.28</v>
      </c>
      <c r="B146" s="27" t="str">
        <f t="shared" si="2"/>
        <v>190501420245400100531.2.3.2.28.12.3.2.02.01.003.051.2.3.2.2803060101|262</v>
      </c>
      <c r="C146" s="28" t="str">
        <f t="shared" si="3"/>
        <v>Secretaría de Salud</v>
      </c>
      <c r="D146" s="37" t="s">
        <v>48</v>
      </c>
      <c r="E146" s="37" t="s">
        <v>115</v>
      </c>
      <c r="F146" s="37" t="s">
        <v>116</v>
      </c>
      <c r="G146" s="37" t="s">
        <v>117</v>
      </c>
      <c r="H146" s="37" t="s">
        <v>118</v>
      </c>
      <c r="I146" s="37" t="s">
        <v>117</v>
      </c>
      <c r="J146" s="37" t="s">
        <v>119</v>
      </c>
      <c r="K146" s="37" t="s">
        <v>120</v>
      </c>
      <c r="L146" s="37" t="s">
        <v>121</v>
      </c>
      <c r="M146" s="37" t="s">
        <v>122</v>
      </c>
      <c r="N146" s="37" t="s">
        <v>123</v>
      </c>
      <c r="O146" s="37" t="s">
        <v>124</v>
      </c>
      <c r="P146" s="37" t="s">
        <v>125</v>
      </c>
      <c r="Q146" s="37" t="s">
        <v>117</v>
      </c>
      <c r="R146" s="37" t="s">
        <v>126</v>
      </c>
      <c r="S146" s="37" t="s">
        <v>127</v>
      </c>
      <c r="T146" s="37" t="s">
        <v>128</v>
      </c>
      <c r="U146" s="29" t="str">
        <f>VLOOKUP(T:T,'TOTAL POR PROYECTOS'!B:C,2,0)</f>
        <v>Fortalecimiento de las acciones de gestión de la salud Pública para la gobernanza en salud del municipio de Cúcuta</v>
      </c>
      <c r="V146" s="37" t="s">
        <v>129</v>
      </c>
      <c r="W146" s="37" t="s">
        <v>130</v>
      </c>
      <c r="X146" s="37" t="s">
        <v>740</v>
      </c>
      <c r="Y146" s="37" t="s">
        <v>741</v>
      </c>
      <c r="Z146" s="38" t="s">
        <v>133</v>
      </c>
      <c r="AA146" s="39" t="s">
        <v>134</v>
      </c>
      <c r="AB146" s="30">
        <f>VLOOKUP(B:B,'EJECUCION 24 DE ABRIL DEL 2026'!C:Q,15,0)</f>
        <v>100000000</v>
      </c>
      <c r="AC146" s="30">
        <f>VLOOKUP(B:B,'EJECUCION 24 DE ABRIL DEL 2026'!C:R,16,0)</f>
        <v>0</v>
      </c>
      <c r="AD146" s="30">
        <f>VLOOKUP(B:B,'EJECUCION 24 DE ABRIL DEL 2026'!C:S,17,0)</f>
        <v>0</v>
      </c>
      <c r="AE146" s="31">
        <f>VLOOKUP(B:B,'EJECUCION 24 DE ABRIL DEL 2026'!C:T,18,0)</f>
        <v>0</v>
      </c>
      <c r="AF146" s="31">
        <f>VLOOKUP(B:B,'EJECUCION 24 DE ABRIL DEL 2026'!C:U,19,0)</f>
        <v>0</v>
      </c>
      <c r="AG146" s="30">
        <f>VLOOKUP(B:B,'EJECUCION 24 DE ABRIL DEL 2026'!C:V,20,0)</f>
        <v>0</v>
      </c>
      <c r="AH146" s="30">
        <f>VLOOKUP(B:B,'EJECUCION 24 DE ABRIL DEL 2026'!C:W,21,0)</f>
        <v>0</v>
      </c>
      <c r="AI146" s="30">
        <f>VLOOKUP(B:B,'EJECUCION 24 DE ABRIL DEL 2026'!C:X,22,0)</f>
        <v>100000000</v>
      </c>
      <c r="AJ146" s="30">
        <f>VLOOKUP(B:B,'EJECUCION 24 DE ABRIL DEL 2026'!C:Y,23,0)</f>
        <v>100000000</v>
      </c>
      <c r="AK146" s="30">
        <f>VLOOKUP(B:B,'EJECUCION 24 DE ABRIL DEL 2026'!C:Z,24,0)</f>
        <v>99205000</v>
      </c>
      <c r="AL146" s="30">
        <f>VLOOKUP(B:B,'EJECUCION 24 DE ABRIL DEL 2026'!C:AA,25,0)</f>
        <v>0</v>
      </c>
      <c r="AM146" s="30">
        <f>VLOOKUP(B:B,'EJECUCION 24 DE ABRIL DEL 2026'!C:AB,26,0)</f>
        <v>0</v>
      </c>
      <c r="AN146" s="30">
        <f>VLOOKUP(B:B,'EJECUCION 24 DE ABRIL DEL 2026'!C:AC,27,0)</f>
        <v>795000</v>
      </c>
      <c r="AO146" s="32">
        <f t="shared" si="4"/>
        <v>0</v>
      </c>
      <c r="AP146" s="28" t="str">
        <f>VLOOKUP(T:T,'TOTAL POR PROYECTOS'!B:I,8,0)</f>
        <v>Secretaría de Salud</v>
      </c>
      <c r="AQ146" s="8"/>
      <c r="AR146" s="8"/>
    </row>
    <row r="147" hidden="1">
      <c r="A147" s="27" t="str">
        <f t="shared" si="1"/>
        <v>190501420245400100531.2.3.2.28.12.3.2.02.02.008.041.2.3.2.28</v>
      </c>
      <c r="B147" s="27" t="str">
        <f t="shared" si="2"/>
        <v>190501420245400100531.2.3.2.28.12.3.2.02.02.008.041.2.3.2.2803060101|262</v>
      </c>
      <c r="C147" s="28" t="str">
        <f t="shared" si="3"/>
        <v>Secretaría de Salud</v>
      </c>
      <c r="D147" s="37" t="s">
        <v>48</v>
      </c>
      <c r="E147" s="37" t="s">
        <v>115</v>
      </c>
      <c r="F147" s="37" t="s">
        <v>116</v>
      </c>
      <c r="G147" s="37" t="s">
        <v>117</v>
      </c>
      <c r="H147" s="37" t="s">
        <v>118</v>
      </c>
      <c r="I147" s="37" t="s">
        <v>117</v>
      </c>
      <c r="J147" s="37" t="s">
        <v>119</v>
      </c>
      <c r="K147" s="37" t="s">
        <v>120</v>
      </c>
      <c r="L147" s="37" t="s">
        <v>121</v>
      </c>
      <c r="M147" s="37" t="s">
        <v>122</v>
      </c>
      <c r="N147" s="37" t="s">
        <v>123</v>
      </c>
      <c r="O147" s="37" t="s">
        <v>124</v>
      </c>
      <c r="P147" s="37" t="s">
        <v>125</v>
      </c>
      <c r="Q147" s="37" t="s">
        <v>117</v>
      </c>
      <c r="R147" s="37" t="s">
        <v>126</v>
      </c>
      <c r="S147" s="37" t="s">
        <v>127</v>
      </c>
      <c r="T147" s="37" t="s">
        <v>128</v>
      </c>
      <c r="U147" s="29" t="str">
        <f>VLOOKUP(T:T,'TOTAL POR PROYECTOS'!B:C,2,0)</f>
        <v>Fortalecimiento de las acciones de gestión de la salud Pública para la gobernanza en salud del municipio de Cúcuta</v>
      </c>
      <c r="V147" s="37" t="s">
        <v>129</v>
      </c>
      <c r="W147" s="37" t="s">
        <v>130</v>
      </c>
      <c r="X147" s="37" t="s">
        <v>742</v>
      </c>
      <c r="Y147" s="37" t="s">
        <v>743</v>
      </c>
      <c r="Z147" s="38" t="s">
        <v>133</v>
      </c>
      <c r="AA147" s="39" t="s">
        <v>134</v>
      </c>
      <c r="AB147" s="30">
        <f>VLOOKUP(B:B,'EJECUCION 24 DE ABRIL DEL 2026'!C:Q,15,0)</f>
        <v>100000000</v>
      </c>
      <c r="AC147" s="30">
        <f>VLOOKUP(B:B,'EJECUCION 24 DE ABRIL DEL 2026'!C:R,16,0)</f>
        <v>0</v>
      </c>
      <c r="AD147" s="30">
        <f>VLOOKUP(B:B,'EJECUCION 24 DE ABRIL DEL 2026'!C:S,17,0)</f>
        <v>0</v>
      </c>
      <c r="AE147" s="31">
        <f>VLOOKUP(B:B,'EJECUCION 24 DE ABRIL DEL 2026'!C:T,18,0)</f>
        <v>0</v>
      </c>
      <c r="AF147" s="31">
        <f>VLOOKUP(B:B,'EJECUCION 24 DE ABRIL DEL 2026'!C:U,19,0)</f>
        <v>0</v>
      </c>
      <c r="AG147" s="30">
        <f>VLOOKUP(B:B,'EJECUCION 24 DE ABRIL DEL 2026'!C:V,20,0)</f>
        <v>0</v>
      </c>
      <c r="AH147" s="30">
        <f>VLOOKUP(B:B,'EJECUCION 24 DE ABRIL DEL 2026'!C:W,21,0)</f>
        <v>0</v>
      </c>
      <c r="AI147" s="30">
        <f>VLOOKUP(B:B,'EJECUCION 24 DE ABRIL DEL 2026'!C:X,22,0)</f>
        <v>100000000</v>
      </c>
      <c r="AJ147" s="30">
        <f>VLOOKUP(B:B,'EJECUCION 24 DE ABRIL DEL 2026'!C:Y,23,0)</f>
        <v>0</v>
      </c>
      <c r="AK147" s="30">
        <f>VLOOKUP(B:B,'EJECUCION 24 DE ABRIL DEL 2026'!C:Z,24,0)</f>
        <v>0</v>
      </c>
      <c r="AL147" s="30">
        <f>VLOOKUP(B:B,'EJECUCION 24 DE ABRIL DEL 2026'!C:AA,25,0)</f>
        <v>0</v>
      </c>
      <c r="AM147" s="30">
        <f>VLOOKUP(B:B,'EJECUCION 24 DE ABRIL DEL 2026'!C:AB,26,0)</f>
        <v>0</v>
      </c>
      <c r="AN147" s="30">
        <f>VLOOKUP(B:B,'EJECUCION 24 DE ABRIL DEL 2026'!C:AC,27,0)</f>
        <v>100000000</v>
      </c>
      <c r="AO147" s="32">
        <f t="shared" si="4"/>
        <v>0</v>
      </c>
      <c r="AP147" s="28" t="str">
        <f>VLOOKUP(T:T,'TOTAL POR PROYECTOS'!B:I,8,0)</f>
        <v>Secretaría de Salud</v>
      </c>
      <c r="AQ147" s="8"/>
      <c r="AR147" s="8"/>
    </row>
    <row r="148" hidden="1">
      <c r="A148" s="27" t="str">
        <f t="shared" si="1"/>
        <v>190501420245400100531.2.3.2.28.12.3.2.02.02.008.061.2.3.2.28</v>
      </c>
      <c r="B148" s="27" t="str">
        <f t="shared" si="2"/>
        <v>190501420245400100531.2.3.2.28.12.3.2.02.02.008.061.2.3.2.2803060101|262</v>
      </c>
      <c r="C148" s="28" t="str">
        <f t="shared" si="3"/>
        <v>Secretaría de Salud</v>
      </c>
      <c r="D148" s="37" t="s">
        <v>48</v>
      </c>
      <c r="E148" s="37" t="s">
        <v>115</v>
      </c>
      <c r="F148" s="37" t="s">
        <v>116</v>
      </c>
      <c r="G148" s="37" t="s">
        <v>117</v>
      </c>
      <c r="H148" s="37" t="s">
        <v>118</v>
      </c>
      <c r="I148" s="37" t="s">
        <v>117</v>
      </c>
      <c r="J148" s="37" t="s">
        <v>119</v>
      </c>
      <c r="K148" s="37" t="s">
        <v>120</v>
      </c>
      <c r="L148" s="37" t="s">
        <v>121</v>
      </c>
      <c r="M148" s="37" t="s">
        <v>122</v>
      </c>
      <c r="N148" s="37" t="s">
        <v>123</v>
      </c>
      <c r="O148" s="37" t="s">
        <v>124</v>
      </c>
      <c r="P148" s="37" t="s">
        <v>125</v>
      </c>
      <c r="Q148" s="37" t="s">
        <v>117</v>
      </c>
      <c r="R148" s="37" t="s">
        <v>126</v>
      </c>
      <c r="S148" s="37" t="s">
        <v>127</v>
      </c>
      <c r="T148" s="37" t="s">
        <v>128</v>
      </c>
      <c r="U148" s="29" t="str">
        <f>VLOOKUP(T:T,'TOTAL POR PROYECTOS'!B:C,2,0)</f>
        <v>Fortalecimiento de las acciones de gestión de la salud Pública para la gobernanza en salud del municipio de Cúcuta</v>
      </c>
      <c r="V148" s="37" t="s">
        <v>129</v>
      </c>
      <c r="W148" s="37" t="s">
        <v>130</v>
      </c>
      <c r="X148" s="37" t="s">
        <v>744</v>
      </c>
      <c r="Y148" s="37" t="s">
        <v>745</v>
      </c>
      <c r="Z148" s="38" t="s">
        <v>133</v>
      </c>
      <c r="AA148" s="39" t="s">
        <v>134</v>
      </c>
      <c r="AB148" s="30">
        <f>VLOOKUP(B:B,'EJECUCION 24 DE ABRIL DEL 2026'!C:Q,15,0)</f>
        <v>16200000</v>
      </c>
      <c r="AC148" s="30">
        <f>VLOOKUP(B:B,'EJECUCION 24 DE ABRIL DEL 2026'!C:R,16,0)</f>
        <v>0</v>
      </c>
      <c r="AD148" s="30">
        <f>VLOOKUP(B:B,'EJECUCION 24 DE ABRIL DEL 2026'!C:S,17,0)</f>
        <v>0</v>
      </c>
      <c r="AE148" s="31">
        <f>VLOOKUP(B:B,'EJECUCION 24 DE ABRIL DEL 2026'!C:T,18,0)</f>
        <v>0</v>
      </c>
      <c r="AF148" s="31">
        <f>VLOOKUP(B:B,'EJECUCION 24 DE ABRIL DEL 2026'!C:U,19,0)</f>
        <v>0</v>
      </c>
      <c r="AG148" s="30">
        <f>VLOOKUP(B:B,'EJECUCION 24 DE ABRIL DEL 2026'!C:V,20,0)</f>
        <v>0</v>
      </c>
      <c r="AH148" s="30">
        <f>VLOOKUP(B:B,'EJECUCION 24 DE ABRIL DEL 2026'!C:W,21,0)</f>
        <v>0</v>
      </c>
      <c r="AI148" s="30">
        <f>VLOOKUP(B:B,'EJECUCION 24 DE ABRIL DEL 2026'!C:X,22,0)</f>
        <v>16200000</v>
      </c>
      <c r="AJ148" s="30">
        <f>VLOOKUP(B:B,'EJECUCION 24 DE ABRIL DEL 2026'!C:Y,23,0)</f>
        <v>0</v>
      </c>
      <c r="AK148" s="30">
        <f>VLOOKUP(B:B,'EJECUCION 24 DE ABRIL DEL 2026'!C:Z,24,0)</f>
        <v>0</v>
      </c>
      <c r="AL148" s="30">
        <f>VLOOKUP(B:B,'EJECUCION 24 DE ABRIL DEL 2026'!C:AA,25,0)</f>
        <v>0</v>
      </c>
      <c r="AM148" s="30">
        <f>VLOOKUP(B:B,'EJECUCION 24 DE ABRIL DEL 2026'!C:AB,26,0)</f>
        <v>0</v>
      </c>
      <c r="AN148" s="30">
        <f>VLOOKUP(B:B,'EJECUCION 24 DE ABRIL DEL 2026'!C:AC,27,0)</f>
        <v>16200000</v>
      </c>
      <c r="AO148" s="32">
        <f t="shared" si="4"/>
        <v>0</v>
      </c>
      <c r="AP148" s="28" t="str">
        <f>VLOOKUP(T:T,'TOTAL POR PROYECTOS'!B:I,8,0)</f>
        <v>Secretaría de Salud</v>
      </c>
      <c r="AQ148" s="8"/>
      <c r="AR148" s="8"/>
    </row>
    <row r="149" hidden="1">
      <c r="A149" s="27" t="str">
        <f t="shared" si="1"/>
        <v>190501420245400100531.2.3.2.28.12.3.2.02.02.008.071.2.3.2.28</v>
      </c>
      <c r="B149" s="27" t="str">
        <f t="shared" si="2"/>
        <v>190501420245400100531.2.3.2.28.12.3.2.02.02.008.071.2.3.2.2803060101|262</v>
      </c>
      <c r="C149" s="28" t="str">
        <f t="shared" si="3"/>
        <v>Secretaría de Salud</v>
      </c>
      <c r="D149" s="37" t="s">
        <v>48</v>
      </c>
      <c r="E149" s="37" t="s">
        <v>115</v>
      </c>
      <c r="F149" s="37" t="s">
        <v>116</v>
      </c>
      <c r="G149" s="37" t="s">
        <v>117</v>
      </c>
      <c r="H149" s="37" t="s">
        <v>118</v>
      </c>
      <c r="I149" s="37" t="s">
        <v>117</v>
      </c>
      <c r="J149" s="37" t="s">
        <v>119</v>
      </c>
      <c r="K149" s="37" t="s">
        <v>120</v>
      </c>
      <c r="L149" s="37" t="s">
        <v>121</v>
      </c>
      <c r="M149" s="37" t="s">
        <v>122</v>
      </c>
      <c r="N149" s="37" t="s">
        <v>123</v>
      </c>
      <c r="O149" s="37" t="s">
        <v>124</v>
      </c>
      <c r="P149" s="37" t="s">
        <v>125</v>
      </c>
      <c r="Q149" s="37" t="s">
        <v>117</v>
      </c>
      <c r="R149" s="37" t="s">
        <v>126</v>
      </c>
      <c r="S149" s="37" t="s">
        <v>127</v>
      </c>
      <c r="T149" s="37" t="s">
        <v>128</v>
      </c>
      <c r="U149" s="29" t="str">
        <f>VLOOKUP(T:T,'TOTAL POR PROYECTOS'!B:C,2,0)</f>
        <v>Fortalecimiento de las acciones de gestión de la salud Pública para la gobernanza en salud del municipio de Cúcuta</v>
      </c>
      <c r="V149" s="37" t="s">
        <v>129</v>
      </c>
      <c r="W149" s="37" t="s">
        <v>130</v>
      </c>
      <c r="X149" s="37" t="s">
        <v>746</v>
      </c>
      <c r="Y149" s="37" t="s">
        <v>747</v>
      </c>
      <c r="Z149" s="38" t="s">
        <v>133</v>
      </c>
      <c r="AA149" s="39" t="s">
        <v>134</v>
      </c>
      <c r="AB149" s="30">
        <f>VLOOKUP(B:B,'EJECUCION 24 DE ABRIL DEL 2026'!C:Q,15,0)</f>
        <v>107590000</v>
      </c>
      <c r="AC149" s="30">
        <f>VLOOKUP(B:B,'EJECUCION 24 DE ABRIL DEL 2026'!C:R,16,0)</f>
        <v>0</v>
      </c>
      <c r="AD149" s="30">
        <f>VLOOKUP(B:B,'EJECUCION 24 DE ABRIL DEL 2026'!C:S,17,0)</f>
        <v>0</v>
      </c>
      <c r="AE149" s="31">
        <f>VLOOKUP(B:B,'EJECUCION 24 DE ABRIL DEL 2026'!C:T,18,0)</f>
        <v>0</v>
      </c>
      <c r="AF149" s="31">
        <f>VLOOKUP(B:B,'EJECUCION 24 DE ABRIL DEL 2026'!C:U,19,0)</f>
        <v>0</v>
      </c>
      <c r="AG149" s="30">
        <f>VLOOKUP(B:B,'EJECUCION 24 DE ABRIL DEL 2026'!C:V,20,0)</f>
        <v>0</v>
      </c>
      <c r="AH149" s="30">
        <f>VLOOKUP(B:B,'EJECUCION 24 DE ABRIL DEL 2026'!C:W,21,0)</f>
        <v>0</v>
      </c>
      <c r="AI149" s="30">
        <f>VLOOKUP(B:B,'EJECUCION 24 DE ABRIL DEL 2026'!C:X,22,0)</f>
        <v>107590000</v>
      </c>
      <c r="AJ149" s="30">
        <f>VLOOKUP(B:B,'EJECUCION 24 DE ABRIL DEL 2026'!C:Y,23,0)</f>
        <v>107590000</v>
      </c>
      <c r="AK149" s="30">
        <f>VLOOKUP(B:B,'EJECUCION 24 DE ABRIL DEL 2026'!C:Z,24,0)</f>
        <v>107590000</v>
      </c>
      <c r="AL149" s="30">
        <f>VLOOKUP(B:B,'EJECUCION 24 DE ABRIL DEL 2026'!C:AA,25,0)</f>
        <v>75313000</v>
      </c>
      <c r="AM149" s="30">
        <f>VLOOKUP(B:B,'EJECUCION 24 DE ABRIL DEL 2026'!C:AB,26,0)</f>
        <v>75313000</v>
      </c>
      <c r="AN149" s="30">
        <f>VLOOKUP(B:B,'EJECUCION 24 DE ABRIL DEL 2026'!C:AC,27,0)</f>
        <v>0</v>
      </c>
      <c r="AO149" s="32">
        <f t="shared" si="4"/>
        <v>0.7</v>
      </c>
      <c r="AP149" s="28" t="str">
        <f>VLOOKUP(T:T,'TOTAL POR PROYECTOS'!B:I,8,0)</f>
        <v>Secretaría de Salud</v>
      </c>
      <c r="AQ149" s="8"/>
      <c r="AR149" s="8"/>
    </row>
    <row r="150" hidden="1">
      <c r="A150" s="27" t="str">
        <f t="shared" si="1"/>
        <v>190501420245400100531.2.3.2.28.12.3.2.02.02.008.081.2.3.2.28</v>
      </c>
      <c r="B150" s="27" t="str">
        <f t="shared" si="2"/>
        <v>190501420245400100531.2.3.2.28.12.3.2.02.02.008.081.2.3.2.2803060101|262</v>
      </c>
      <c r="C150" s="28" t="str">
        <f t="shared" si="3"/>
        <v>Secretaría de Salud</v>
      </c>
      <c r="D150" s="37" t="s">
        <v>48</v>
      </c>
      <c r="E150" s="37" t="s">
        <v>115</v>
      </c>
      <c r="F150" s="37" t="s">
        <v>116</v>
      </c>
      <c r="G150" s="37" t="s">
        <v>117</v>
      </c>
      <c r="H150" s="37" t="s">
        <v>118</v>
      </c>
      <c r="I150" s="37" t="s">
        <v>117</v>
      </c>
      <c r="J150" s="37" t="s">
        <v>119</v>
      </c>
      <c r="K150" s="37" t="s">
        <v>120</v>
      </c>
      <c r="L150" s="37" t="s">
        <v>121</v>
      </c>
      <c r="M150" s="37" t="s">
        <v>122</v>
      </c>
      <c r="N150" s="37" t="s">
        <v>123</v>
      </c>
      <c r="O150" s="37" t="s">
        <v>124</v>
      </c>
      <c r="P150" s="37" t="s">
        <v>125</v>
      </c>
      <c r="Q150" s="37" t="s">
        <v>117</v>
      </c>
      <c r="R150" s="37" t="s">
        <v>126</v>
      </c>
      <c r="S150" s="37" t="s">
        <v>127</v>
      </c>
      <c r="T150" s="37" t="s">
        <v>128</v>
      </c>
      <c r="U150" s="29" t="str">
        <f>VLOOKUP(T:T,'TOTAL POR PROYECTOS'!B:C,2,0)</f>
        <v>Fortalecimiento de las acciones de gestión de la salud Pública para la gobernanza en salud del municipio de Cúcuta</v>
      </c>
      <c r="V150" s="37" t="s">
        <v>129</v>
      </c>
      <c r="W150" s="37" t="s">
        <v>130</v>
      </c>
      <c r="X150" s="37" t="s">
        <v>748</v>
      </c>
      <c r="Y150" s="37" t="s">
        <v>749</v>
      </c>
      <c r="Z150" s="38" t="s">
        <v>133</v>
      </c>
      <c r="AA150" s="39" t="s">
        <v>134</v>
      </c>
      <c r="AB150" s="30">
        <f>VLOOKUP(B:B,'EJECUCION 24 DE ABRIL DEL 2026'!C:Q,15,0)</f>
        <v>39000000</v>
      </c>
      <c r="AC150" s="30">
        <f>VLOOKUP(B:B,'EJECUCION 24 DE ABRIL DEL 2026'!C:R,16,0)</f>
        <v>0</v>
      </c>
      <c r="AD150" s="30">
        <f>VLOOKUP(B:B,'EJECUCION 24 DE ABRIL DEL 2026'!C:S,17,0)</f>
        <v>0</v>
      </c>
      <c r="AE150" s="31">
        <f>VLOOKUP(B:B,'EJECUCION 24 DE ABRIL DEL 2026'!C:T,18,0)</f>
        <v>0</v>
      </c>
      <c r="AF150" s="31">
        <f>VLOOKUP(B:B,'EJECUCION 24 DE ABRIL DEL 2026'!C:U,19,0)</f>
        <v>0</v>
      </c>
      <c r="AG150" s="30">
        <f>VLOOKUP(B:B,'EJECUCION 24 DE ABRIL DEL 2026'!C:V,20,0)</f>
        <v>0</v>
      </c>
      <c r="AH150" s="30">
        <f>VLOOKUP(B:B,'EJECUCION 24 DE ABRIL DEL 2026'!C:W,21,0)</f>
        <v>0</v>
      </c>
      <c r="AI150" s="30">
        <f>VLOOKUP(B:B,'EJECUCION 24 DE ABRIL DEL 2026'!C:X,22,0)</f>
        <v>39000000</v>
      </c>
      <c r="AJ150" s="30">
        <f>VLOOKUP(B:B,'EJECUCION 24 DE ABRIL DEL 2026'!C:Y,23,0)</f>
        <v>19000000</v>
      </c>
      <c r="AK150" s="30">
        <f>VLOOKUP(B:B,'EJECUCION 24 DE ABRIL DEL 2026'!C:Z,24,0)</f>
        <v>13300000</v>
      </c>
      <c r="AL150" s="30">
        <f>VLOOKUP(B:B,'EJECUCION 24 DE ABRIL DEL 2026'!C:AA,25,0)</f>
        <v>3800000</v>
      </c>
      <c r="AM150" s="30">
        <f>VLOOKUP(B:B,'EJECUCION 24 DE ABRIL DEL 2026'!C:AB,26,0)</f>
        <v>3800000</v>
      </c>
      <c r="AN150" s="30">
        <f>VLOOKUP(B:B,'EJECUCION 24 DE ABRIL DEL 2026'!C:AC,27,0)</f>
        <v>25700000</v>
      </c>
      <c r="AO150" s="32">
        <f t="shared" si="4"/>
        <v>0.09743589744</v>
      </c>
      <c r="AP150" s="28" t="str">
        <f>VLOOKUP(T:T,'TOTAL POR PROYECTOS'!B:I,8,0)</f>
        <v>Secretaría de Salud</v>
      </c>
      <c r="AQ150" s="8"/>
      <c r="AR150" s="8"/>
    </row>
    <row r="151" hidden="1">
      <c r="A151" s="27" t="str">
        <f t="shared" si="1"/>
        <v>190501420245400100531.2.4.2.022.3.2.02.02.009.341.2.4.2.02</v>
      </c>
      <c r="B151" s="27" t="str">
        <f t="shared" si="2"/>
        <v>190501420245400100531.2.4.2.022.3.2.02.02.009.341.2.4.2.0203060101|262</v>
      </c>
      <c r="C151" s="28" t="str">
        <f t="shared" si="3"/>
        <v>Secretaría de Salud</v>
      </c>
      <c r="D151" s="37" t="s">
        <v>48</v>
      </c>
      <c r="E151" s="37" t="s">
        <v>115</v>
      </c>
      <c r="F151" s="37" t="s">
        <v>116</v>
      </c>
      <c r="G151" s="37" t="s">
        <v>117</v>
      </c>
      <c r="H151" s="37" t="s">
        <v>118</v>
      </c>
      <c r="I151" s="37" t="s">
        <v>117</v>
      </c>
      <c r="J151" s="37" t="s">
        <v>119</v>
      </c>
      <c r="K151" s="37" t="s">
        <v>120</v>
      </c>
      <c r="L151" s="37" t="s">
        <v>121</v>
      </c>
      <c r="M151" s="37" t="s">
        <v>122</v>
      </c>
      <c r="N151" s="37" t="s">
        <v>123</v>
      </c>
      <c r="O151" s="37" t="s">
        <v>124</v>
      </c>
      <c r="P151" s="37" t="s">
        <v>125</v>
      </c>
      <c r="Q151" s="37" t="s">
        <v>117</v>
      </c>
      <c r="R151" s="37" t="s">
        <v>126</v>
      </c>
      <c r="S151" s="37" t="s">
        <v>127</v>
      </c>
      <c r="T151" s="37" t="s">
        <v>128</v>
      </c>
      <c r="U151" s="29" t="str">
        <f>VLOOKUP(T:T,'TOTAL POR PROYECTOS'!B:C,2,0)</f>
        <v>Fortalecimiento de las acciones de gestión de la salud Pública para la gobernanza en salud del municipio de Cúcuta</v>
      </c>
      <c r="V151" s="37" t="s">
        <v>367</v>
      </c>
      <c r="W151" s="37" t="s">
        <v>368</v>
      </c>
      <c r="X151" s="37" t="s">
        <v>750</v>
      </c>
      <c r="Y151" s="37" t="s">
        <v>751</v>
      </c>
      <c r="Z151" s="38" t="s">
        <v>367</v>
      </c>
      <c r="AA151" s="39" t="s">
        <v>368</v>
      </c>
      <c r="AB151" s="30">
        <f>VLOOKUP(B:B,'EJECUCION 24 DE ABRIL DEL 2026'!C:Q,15,0)</f>
        <v>283800000</v>
      </c>
      <c r="AC151" s="30">
        <f>VLOOKUP(B:B,'EJECUCION 24 DE ABRIL DEL 2026'!C:R,16,0)</f>
        <v>0</v>
      </c>
      <c r="AD151" s="30">
        <f>VLOOKUP(B:B,'EJECUCION 24 DE ABRIL DEL 2026'!C:S,17,0)</f>
        <v>0</v>
      </c>
      <c r="AE151" s="31">
        <f>VLOOKUP(B:B,'EJECUCION 24 DE ABRIL DEL 2026'!C:T,18,0)</f>
        <v>85000000</v>
      </c>
      <c r="AF151" s="31">
        <f>VLOOKUP(B:B,'EJECUCION 24 DE ABRIL DEL 2026'!C:U,19,0)</f>
        <v>0</v>
      </c>
      <c r="AG151" s="30">
        <f>VLOOKUP(B:B,'EJECUCION 24 DE ABRIL DEL 2026'!C:V,20,0)</f>
        <v>0</v>
      </c>
      <c r="AH151" s="30">
        <f>VLOOKUP(B:B,'EJECUCION 24 DE ABRIL DEL 2026'!C:W,21,0)</f>
        <v>0</v>
      </c>
      <c r="AI151" s="30">
        <f>VLOOKUP(B:B,'EJECUCION 24 DE ABRIL DEL 2026'!C:X,22,0)</f>
        <v>368800000</v>
      </c>
      <c r="AJ151" s="30">
        <f>VLOOKUP(B:B,'EJECUCION 24 DE ABRIL DEL 2026'!C:Y,23,0)</f>
        <v>364300000</v>
      </c>
      <c r="AK151" s="30">
        <f>VLOOKUP(B:B,'EJECUCION 24 DE ABRIL DEL 2026'!C:Z,24,0)</f>
        <v>267505000</v>
      </c>
      <c r="AL151" s="30">
        <f>VLOOKUP(B:B,'EJECUCION 24 DE ABRIL DEL 2026'!C:AA,25,0)</f>
        <v>69230000</v>
      </c>
      <c r="AM151" s="30">
        <f>VLOOKUP(B:B,'EJECUCION 24 DE ABRIL DEL 2026'!C:AB,26,0)</f>
        <v>60030000</v>
      </c>
      <c r="AN151" s="30">
        <f>VLOOKUP(B:B,'EJECUCION 24 DE ABRIL DEL 2026'!C:AC,27,0)</f>
        <v>101295000</v>
      </c>
      <c r="AO151" s="32">
        <f t="shared" si="4"/>
        <v>0.1877169197</v>
      </c>
      <c r="AP151" s="28" t="str">
        <f>VLOOKUP(T:T,'TOTAL POR PROYECTOS'!B:I,8,0)</f>
        <v>Secretaría de Salud</v>
      </c>
      <c r="AQ151" s="8"/>
      <c r="AR151" s="8"/>
    </row>
    <row r="152" hidden="1">
      <c r="A152" s="27" t="str">
        <f t="shared" si="1"/>
        <v>190501420245400100531.2.4.2.022.3.2.02.02.009.351.2.4.2.02</v>
      </c>
      <c r="B152" s="27" t="str">
        <f t="shared" si="2"/>
        <v>190501420245400100531.2.4.2.022.3.2.02.02.009.351.2.4.2.0203060101|262</v>
      </c>
      <c r="C152" s="28" t="str">
        <f t="shared" si="3"/>
        <v>Secretaría de Salud</v>
      </c>
      <c r="D152" s="37" t="s">
        <v>48</v>
      </c>
      <c r="E152" s="37" t="s">
        <v>115</v>
      </c>
      <c r="F152" s="37" t="s">
        <v>116</v>
      </c>
      <c r="G152" s="37" t="s">
        <v>117</v>
      </c>
      <c r="H152" s="37" t="s">
        <v>118</v>
      </c>
      <c r="I152" s="37" t="s">
        <v>117</v>
      </c>
      <c r="J152" s="37" t="s">
        <v>119</v>
      </c>
      <c r="K152" s="37" t="s">
        <v>120</v>
      </c>
      <c r="L152" s="37" t="s">
        <v>121</v>
      </c>
      <c r="M152" s="37" t="s">
        <v>122</v>
      </c>
      <c r="N152" s="37" t="s">
        <v>123</v>
      </c>
      <c r="O152" s="37" t="s">
        <v>124</v>
      </c>
      <c r="P152" s="37" t="s">
        <v>125</v>
      </c>
      <c r="Q152" s="37" t="s">
        <v>117</v>
      </c>
      <c r="R152" s="37" t="s">
        <v>126</v>
      </c>
      <c r="S152" s="37" t="s">
        <v>127</v>
      </c>
      <c r="T152" s="37" t="s">
        <v>128</v>
      </c>
      <c r="U152" s="29" t="str">
        <f>VLOOKUP(T:T,'TOTAL POR PROYECTOS'!B:C,2,0)</f>
        <v>Fortalecimiento de las acciones de gestión de la salud Pública para la gobernanza en salud del municipio de Cúcuta</v>
      </c>
      <c r="V152" s="37" t="s">
        <v>367</v>
      </c>
      <c r="W152" s="37" t="s">
        <v>368</v>
      </c>
      <c r="X152" s="37" t="s">
        <v>752</v>
      </c>
      <c r="Y152" s="37" t="s">
        <v>753</v>
      </c>
      <c r="Z152" s="38" t="s">
        <v>367</v>
      </c>
      <c r="AA152" s="39" t="s">
        <v>368</v>
      </c>
      <c r="AB152" s="30">
        <f>VLOOKUP(B:B,'EJECUCION 24 DE ABRIL DEL 2026'!C:Q,15,0)</f>
        <v>143400000</v>
      </c>
      <c r="AC152" s="30">
        <f>VLOOKUP(B:B,'EJECUCION 24 DE ABRIL DEL 2026'!C:R,16,0)</f>
        <v>0</v>
      </c>
      <c r="AD152" s="30">
        <f>VLOOKUP(B:B,'EJECUCION 24 DE ABRIL DEL 2026'!C:S,17,0)</f>
        <v>0</v>
      </c>
      <c r="AE152" s="31">
        <f>VLOOKUP(B:B,'EJECUCION 24 DE ABRIL DEL 2026'!C:T,18,0)</f>
        <v>0</v>
      </c>
      <c r="AF152" s="31">
        <f>VLOOKUP(B:B,'EJECUCION 24 DE ABRIL DEL 2026'!C:U,19,0)</f>
        <v>0</v>
      </c>
      <c r="AG152" s="30">
        <f>VLOOKUP(B:B,'EJECUCION 24 DE ABRIL DEL 2026'!C:V,20,0)</f>
        <v>0</v>
      </c>
      <c r="AH152" s="30">
        <f>VLOOKUP(B:B,'EJECUCION 24 DE ABRIL DEL 2026'!C:W,21,0)</f>
        <v>0</v>
      </c>
      <c r="AI152" s="30">
        <f>VLOOKUP(B:B,'EJECUCION 24 DE ABRIL DEL 2026'!C:X,22,0)</f>
        <v>143400000</v>
      </c>
      <c r="AJ152" s="30">
        <f>VLOOKUP(B:B,'EJECUCION 24 DE ABRIL DEL 2026'!C:Y,23,0)</f>
        <v>135500000</v>
      </c>
      <c r="AK152" s="30">
        <f>VLOOKUP(B:B,'EJECUCION 24 DE ABRIL DEL 2026'!C:Z,24,0)</f>
        <v>94850000</v>
      </c>
      <c r="AL152" s="30">
        <f>VLOOKUP(B:B,'EJECUCION 24 DE ABRIL DEL 2026'!C:AA,25,0)</f>
        <v>22200000</v>
      </c>
      <c r="AM152" s="30">
        <f>VLOOKUP(B:B,'EJECUCION 24 DE ABRIL DEL 2026'!C:AB,26,0)</f>
        <v>14900000</v>
      </c>
      <c r="AN152" s="30">
        <f>VLOOKUP(B:B,'EJECUCION 24 DE ABRIL DEL 2026'!C:AC,27,0)</f>
        <v>48550000</v>
      </c>
      <c r="AO152" s="32">
        <f t="shared" si="4"/>
        <v>0.1548117155</v>
      </c>
      <c r="AP152" s="28" t="str">
        <f>VLOOKUP(T:T,'TOTAL POR PROYECTOS'!B:I,8,0)</f>
        <v>Secretaría de Salud</v>
      </c>
      <c r="AQ152" s="8"/>
      <c r="AR152" s="8"/>
    </row>
    <row r="153" hidden="1">
      <c r="A153" s="27" t="str">
        <f t="shared" si="1"/>
        <v>190501420245400100531.2.4.2.022.3.2.02.02.009.361.2.4.2.02</v>
      </c>
      <c r="B153" s="27" t="str">
        <f t="shared" si="2"/>
        <v>190501420245400100531.2.4.2.022.3.2.02.02.009.361.2.4.2.0203060101|262</v>
      </c>
      <c r="C153" s="28" t="str">
        <f t="shared" si="3"/>
        <v>Secretaría de Salud</v>
      </c>
      <c r="D153" s="37" t="s">
        <v>48</v>
      </c>
      <c r="E153" s="37" t="s">
        <v>115</v>
      </c>
      <c r="F153" s="37" t="s">
        <v>116</v>
      </c>
      <c r="G153" s="37" t="s">
        <v>117</v>
      </c>
      <c r="H153" s="37" t="s">
        <v>118</v>
      </c>
      <c r="I153" s="37" t="s">
        <v>117</v>
      </c>
      <c r="J153" s="37" t="s">
        <v>119</v>
      </c>
      <c r="K153" s="37" t="s">
        <v>120</v>
      </c>
      <c r="L153" s="37" t="s">
        <v>121</v>
      </c>
      <c r="M153" s="37" t="s">
        <v>122</v>
      </c>
      <c r="N153" s="37" t="s">
        <v>123</v>
      </c>
      <c r="O153" s="37" t="s">
        <v>124</v>
      </c>
      <c r="P153" s="37" t="s">
        <v>125</v>
      </c>
      <c r="Q153" s="37" t="s">
        <v>117</v>
      </c>
      <c r="R153" s="37" t="s">
        <v>126</v>
      </c>
      <c r="S153" s="37" t="s">
        <v>127</v>
      </c>
      <c r="T153" s="37" t="s">
        <v>128</v>
      </c>
      <c r="U153" s="29" t="str">
        <f>VLOOKUP(T:T,'TOTAL POR PROYECTOS'!B:C,2,0)</f>
        <v>Fortalecimiento de las acciones de gestión de la salud Pública para la gobernanza en salud del municipio de Cúcuta</v>
      </c>
      <c r="V153" s="37" t="s">
        <v>367</v>
      </c>
      <c r="W153" s="37" t="s">
        <v>368</v>
      </c>
      <c r="X153" s="37" t="s">
        <v>754</v>
      </c>
      <c r="Y153" s="37" t="s">
        <v>755</v>
      </c>
      <c r="Z153" s="38" t="s">
        <v>367</v>
      </c>
      <c r="AA153" s="39" t="s">
        <v>368</v>
      </c>
      <c r="AB153" s="30">
        <f>VLOOKUP(B:B,'EJECUCION 24 DE ABRIL DEL 2026'!C:Q,15,0)</f>
        <v>373200000</v>
      </c>
      <c r="AC153" s="30">
        <f>VLOOKUP(B:B,'EJECUCION 24 DE ABRIL DEL 2026'!C:R,16,0)</f>
        <v>0</v>
      </c>
      <c r="AD153" s="30">
        <f>VLOOKUP(B:B,'EJECUCION 24 DE ABRIL DEL 2026'!C:S,17,0)</f>
        <v>0</v>
      </c>
      <c r="AE153" s="31">
        <f>VLOOKUP(B:B,'EJECUCION 24 DE ABRIL DEL 2026'!C:T,18,0)</f>
        <v>70000000</v>
      </c>
      <c r="AF153" s="31">
        <f>VLOOKUP(B:B,'EJECUCION 24 DE ABRIL DEL 2026'!C:U,19,0)</f>
        <v>0</v>
      </c>
      <c r="AG153" s="30">
        <f>VLOOKUP(B:B,'EJECUCION 24 DE ABRIL DEL 2026'!C:V,20,0)</f>
        <v>0</v>
      </c>
      <c r="AH153" s="30">
        <f>VLOOKUP(B:B,'EJECUCION 24 DE ABRIL DEL 2026'!C:W,21,0)</f>
        <v>0</v>
      </c>
      <c r="AI153" s="30">
        <f>VLOOKUP(B:B,'EJECUCION 24 DE ABRIL DEL 2026'!C:X,22,0)</f>
        <v>443200000</v>
      </c>
      <c r="AJ153" s="30">
        <f>VLOOKUP(B:B,'EJECUCION 24 DE ABRIL DEL 2026'!C:Y,23,0)</f>
        <v>415250000</v>
      </c>
      <c r="AK153" s="30">
        <f>VLOOKUP(B:B,'EJECUCION 24 DE ABRIL DEL 2026'!C:Z,24,0)</f>
        <v>290675000</v>
      </c>
      <c r="AL153" s="30">
        <f>VLOOKUP(B:B,'EJECUCION 24 DE ABRIL DEL 2026'!C:AA,25,0)</f>
        <v>106600000</v>
      </c>
      <c r="AM153" s="30">
        <f>VLOOKUP(B:B,'EJECUCION 24 DE ABRIL DEL 2026'!C:AB,26,0)</f>
        <v>63950000</v>
      </c>
      <c r="AN153" s="30">
        <f>VLOOKUP(B:B,'EJECUCION 24 DE ABRIL DEL 2026'!C:AC,27,0)</f>
        <v>152525000</v>
      </c>
      <c r="AO153" s="32">
        <f t="shared" si="4"/>
        <v>0.2405234657</v>
      </c>
      <c r="AP153" s="28" t="str">
        <f>VLOOKUP(T:T,'TOTAL POR PROYECTOS'!B:I,8,0)</f>
        <v>Secretaría de Salud</v>
      </c>
      <c r="AQ153" s="8"/>
      <c r="AR153" s="8"/>
    </row>
    <row r="154" hidden="1">
      <c r="A154" s="27" t="str">
        <f t="shared" si="1"/>
        <v>190501420245400100531.2.4.2.022.3.2.02.02.009.371.2.4.2.02</v>
      </c>
      <c r="B154" s="27" t="str">
        <f t="shared" si="2"/>
        <v>190501420245400100531.2.4.2.022.3.2.02.02.009.371.2.4.2.0203060101|262</v>
      </c>
      <c r="C154" s="28" t="str">
        <f t="shared" si="3"/>
        <v>Secretaría de Salud</v>
      </c>
      <c r="D154" s="37" t="s">
        <v>48</v>
      </c>
      <c r="E154" s="37" t="s">
        <v>115</v>
      </c>
      <c r="F154" s="37" t="s">
        <v>116</v>
      </c>
      <c r="G154" s="37" t="s">
        <v>117</v>
      </c>
      <c r="H154" s="37" t="s">
        <v>118</v>
      </c>
      <c r="I154" s="37" t="s">
        <v>117</v>
      </c>
      <c r="J154" s="37" t="s">
        <v>119</v>
      </c>
      <c r="K154" s="37" t="s">
        <v>120</v>
      </c>
      <c r="L154" s="37" t="s">
        <v>121</v>
      </c>
      <c r="M154" s="37" t="s">
        <v>122</v>
      </c>
      <c r="N154" s="37" t="s">
        <v>123</v>
      </c>
      <c r="O154" s="37" t="s">
        <v>124</v>
      </c>
      <c r="P154" s="37" t="s">
        <v>125</v>
      </c>
      <c r="Q154" s="37" t="s">
        <v>117</v>
      </c>
      <c r="R154" s="37" t="s">
        <v>126</v>
      </c>
      <c r="S154" s="37" t="s">
        <v>127</v>
      </c>
      <c r="T154" s="37" t="s">
        <v>128</v>
      </c>
      <c r="U154" s="29" t="str">
        <f>VLOOKUP(T:T,'TOTAL POR PROYECTOS'!B:C,2,0)</f>
        <v>Fortalecimiento de las acciones de gestión de la salud Pública para la gobernanza en salud del municipio de Cúcuta</v>
      </c>
      <c r="V154" s="37" t="s">
        <v>367</v>
      </c>
      <c r="W154" s="37" t="s">
        <v>368</v>
      </c>
      <c r="X154" s="37" t="s">
        <v>756</v>
      </c>
      <c r="Y154" s="37" t="s">
        <v>757</v>
      </c>
      <c r="Z154" s="38" t="s">
        <v>367</v>
      </c>
      <c r="AA154" s="39" t="s">
        <v>368</v>
      </c>
      <c r="AB154" s="30">
        <f>VLOOKUP(B:B,'EJECUCION 24 DE ABRIL DEL 2026'!C:Q,15,0)</f>
        <v>168000000</v>
      </c>
      <c r="AC154" s="30">
        <f>VLOOKUP(B:B,'EJECUCION 24 DE ABRIL DEL 2026'!C:R,16,0)</f>
        <v>0</v>
      </c>
      <c r="AD154" s="30">
        <f>VLOOKUP(B:B,'EJECUCION 24 DE ABRIL DEL 2026'!C:S,17,0)</f>
        <v>0</v>
      </c>
      <c r="AE154" s="31">
        <f>VLOOKUP(B:B,'EJECUCION 24 DE ABRIL DEL 2026'!C:T,18,0)</f>
        <v>95000000</v>
      </c>
      <c r="AF154" s="31">
        <f>VLOOKUP(B:B,'EJECUCION 24 DE ABRIL DEL 2026'!C:U,19,0)</f>
        <v>0</v>
      </c>
      <c r="AG154" s="30">
        <f>VLOOKUP(B:B,'EJECUCION 24 DE ABRIL DEL 2026'!C:V,20,0)</f>
        <v>0</v>
      </c>
      <c r="AH154" s="30">
        <f>VLOOKUP(B:B,'EJECUCION 24 DE ABRIL DEL 2026'!C:W,21,0)</f>
        <v>0</v>
      </c>
      <c r="AI154" s="30">
        <f>VLOOKUP(B:B,'EJECUCION 24 DE ABRIL DEL 2026'!C:X,22,0)</f>
        <v>263000000</v>
      </c>
      <c r="AJ154" s="30">
        <f>VLOOKUP(B:B,'EJECUCION 24 DE ABRIL DEL 2026'!C:Y,23,0)</f>
        <v>174300000</v>
      </c>
      <c r="AK154" s="30">
        <f>VLOOKUP(B:B,'EJECUCION 24 DE ABRIL DEL 2026'!C:Z,24,0)</f>
        <v>126000000</v>
      </c>
      <c r="AL154" s="30">
        <f>VLOOKUP(B:B,'EJECUCION 24 DE ABRIL DEL 2026'!C:AA,25,0)</f>
        <v>48100000</v>
      </c>
      <c r="AM154" s="30">
        <f>VLOOKUP(B:B,'EJECUCION 24 DE ABRIL DEL 2026'!C:AB,26,0)</f>
        <v>23900000</v>
      </c>
      <c r="AN154" s="30">
        <f>VLOOKUP(B:B,'EJECUCION 24 DE ABRIL DEL 2026'!C:AC,27,0)</f>
        <v>137000000</v>
      </c>
      <c r="AO154" s="32">
        <f t="shared" si="4"/>
        <v>0.1828897338</v>
      </c>
      <c r="AP154" s="28" t="str">
        <f>VLOOKUP(T:T,'TOTAL POR PROYECTOS'!B:I,8,0)</f>
        <v>Secretaría de Salud</v>
      </c>
      <c r="AQ154" s="8"/>
      <c r="AR154" s="8"/>
    </row>
    <row r="155" hidden="1">
      <c r="A155" s="27" t="str">
        <f t="shared" si="1"/>
        <v>190501420245400100531.2.4.2.022.3.2.02.02.009.381.2.4.2.02</v>
      </c>
      <c r="B155" s="27" t="str">
        <f t="shared" si="2"/>
        <v>190501420245400100531.2.4.2.022.3.2.02.02.009.381.2.4.2.0203060101|262</v>
      </c>
      <c r="C155" s="28" t="str">
        <f t="shared" si="3"/>
        <v>Secretaría de Salud</v>
      </c>
      <c r="D155" s="37" t="s">
        <v>48</v>
      </c>
      <c r="E155" s="37" t="s">
        <v>115</v>
      </c>
      <c r="F155" s="37" t="s">
        <v>116</v>
      </c>
      <c r="G155" s="37" t="s">
        <v>117</v>
      </c>
      <c r="H155" s="37" t="s">
        <v>118</v>
      </c>
      <c r="I155" s="37" t="s">
        <v>117</v>
      </c>
      <c r="J155" s="37" t="s">
        <v>119</v>
      </c>
      <c r="K155" s="37" t="s">
        <v>120</v>
      </c>
      <c r="L155" s="37" t="s">
        <v>121</v>
      </c>
      <c r="M155" s="37" t="s">
        <v>122</v>
      </c>
      <c r="N155" s="37" t="s">
        <v>123</v>
      </c>
      <c r="O155" s="37" t="s">
        <v>124</v>
      </c>
      <c r="P155" s="37" t="s">
        <v>125</v>
      </c>
      <c r="Q155" s="37" t="s">
        <v>117</v>
      </c>
      <c r="R155" s="37" t="s">
        <v>126</v>
      </c>
      <c r="S155" s="37" t="s">
        <v>127</v>
      </c>
      <c r="T155" s="37" t="s">
        <v>128</v>
      </c>
      <c r="U155" s="29" t="str">
        <f>VLOOKUP(T:T,'TOTAL POR PROYECTOS'!B:C,2,0)</f>
        <v>Fortalecimiento de las acciones de gestión de la salud Pública para la gobernanza en salud del municipio de Cúcuta</v>
      </c>
      <c r="V155" s="37" t="s">
        <v>367</v>
      </c>
      <c r="W155" s="37" t="s">
        <v>368</v>
      </c>
      <c r="X155" s="37" t="s">
        <v>758</v>
      </c>
      <c r="Y155" s="37" t="s">
        <v>759</v>
      </c>
      <c r="Z155" s="38" t="s">
        <v>367</v>
      </c>
      <c r="AA155" s="39" t="s">
        <v>368</v>
      </c>
      <c r="AB155" s="30">
        <f>VLOOKUP(B:B,'EJECUCION 24 DE ABRIL DEL 2026'!C:Q,15,0)</f>
        <v>139800000</v>
      </c>
      <c r="AC155" s="30">
        <f>VLOOKUP(B:B,'EJECUCION 24 DE ABRIL DEL 2026'!C:R,16,0)</f>
        <v>0</v>
      </c>
      <c r="AD155" s="30">
        <f>VLOOKUP(B:B,'EJECUCION 24 DE ABRIL DEL 2026'!C:S,17,0)</f>
        <v>0</v>
      </c>
      <c r="AE155" s="31">
        <f>VLOOKUP(B:B,'EJECUCION 24 DE ABRIL DEL 2026'!C:T,18,0)</f>
        <v>6000000</v>
      </c>
      <c r="AF155" s="31">
        <f>VLOOKUP(B:B,'EJECUCION 24 DE ABRIL DEL 2026'!C:U,19,0)</f>
        <v>0</v>
      </c>
      <c r="AG155" s="30">
        <f>VLOOKUP(B:B,'EJECUCION 24 DE ABRIL DEL 2026'!C:V,20,0)</f>
        <v>0</v>
      </c>
      <c r="AH155" s="30">
        <f>VLOOKUP(B:B,'EJECUCION 24 DE ABRIL DEL 2026'!C:W,21,0)</f>
        <v>0</v>
      </c>
      <c r="AI155" s="30">
        <f>VLOOKUP(B:B,'EJECUCION 24 DE ABRIL DEL 2026'!C:X,22,0)</f>
        <v>145800000</v>
      </c>
      <c r="AJ155" s="30">
        <f>VLOOKUP(B:B,'EJECUCION 24 DE ABRIL DEL 2026'!C:Y,23,0)</f>
        <v>144700000</v>
      </c>
      <c r="AK155" s="30">
        <f>VLOOKUP(B:B,'EJECUCION 24 DE ABRIL DEL 2026'!C:Z,24,0)</f>
        <v>97300000</v>
      </c>
      <c r="AL155" s="30">
        <f>VLOOKUP(B:B,'EJECUCION 24 DE ABRIL DEL 2026'!C:AA,25,0)</f>
        <v>32100000</v>
      </c>
      <c r="AM155" s="30">
        <f>VLOOKUP(B:B,'EJECUCION 24 DE ABRIL DEL 2026'!C:AB,26,0)</f>
        <v>24000000</v>
      </c>
      <c r="AN155" s="30">
        <f>VLOOKUP(B:B,'EJECUCION 24 DE ABRIL DEL 2026'!C:AC,27,0)</f>
        <v>48500000</v>
      </c>
      <c r="AO155" s="32">
        <f t="shared" si="4"/>
        <v>0.2201646091</v>
      </c>
      <c r="AP155" s="28" t="str">
        <f>VLOOKUP(T:T,'TOTAL POR PROYECTOS'!B:I,8,0)</f>
        <v>Secretaría de Salud</v>
      </c>
      <c r="AQ155" s="8"/>
      <c r="AR155" s="8"/>
    </row>
    <row r="156" hidden="1">
      <c r="A156" s="27" t="str">
        <f t="shared" si="1"/>
        <v>190501420245400100531.2.4.2.022.3.2.02.02.009.391.2.4.2.02</v>
      </c>
      <c r="B156" s="27" t="str">
        <f t="shared" si="2"/>
        <v>190501420245400100531.2.4.2.022.3.2.02.02.009.391.2.4.2.0203060101|262</v>
      </c>
      <c r="C156" s="28" t="str">
        <f t="shared" si="3"/>
        <v>Secretaría de Salud</v>
      </c>
      <c r="D156" s="37" t="s">
        <v>48</v>
      </c>
      <c r="E156" s="37" t="s">
        <v>115</v>
      </c>
      <c r="F156" s="37" t="s">
        <v>116</v>
      </c>
      <c r="G156" s="37" t="s">
        <v>117</v>
      </c>
      <c r="H156" s="37" t="s">
        <v>118</v>
      </c>
      <c r="I156" s="37" t="s">
        <v>117</v>
      </c>
      <c r="J156" s="37" t="s">
        <v>119</v>
      </c>
      <c r="K156" s="37" t="s">
        <v>120</v>
      </c>
      <c r="L156" s="37" t="s">
        <v>121</v>
      </c>
      <c r="M156" s="37" t="s">
        <v>122</v>
      </c>
      <c r="N156" s="37" t="s">
        <v>123</v>
      </c>
      <c r="O156" s="37" t="s">
        <v>124</v>
      </c>
      <c r="P156" s="37" t="s">
        <v>125</v>
      </c>
      <c r="Q156" s="37" t="s">
        <v>117</v>
      </c>
      <c r="R156" s="37" t="s">
        <v>126</v>
      </c>
      <c r="S156" s="37" t="s">
        <v>127</v>
      </c>
      <c r="T156" s="37" t="s">
        <v>128</v>
      </c>
      <c r="U156" s="29" t="str">
        <f>VLOOKUP(T:T,'TOTAL POR PROYECTOS'!B:C,2,0)</f>
        <v>Fortalecimiento de las acciones de gestión de la salud Pública para la gobernanza en salud del municipio de Cúcuta</v>
      </c>
      <c r="V156" s="37" t="s">
        <v>367</v>
      </c>
      <c r="W156" s="37" t="s">
        <v>368</v>
      </c>
      <c r="X156" s="37" t="s">
        <v>760</v>
      </c>
      <c r="Y156" s="37" t="s">
        <v>761</v>
      </c>
      <c r="Z156" s="38" t="s">
        <v>367</v>
      </c>
      <c r="AA156" s="39" t="s">
        <v>368</v>
      </c>
      <c r="AB156" s="30">
        <f>VLOOKUP(B:B,'EJECUCION 24 DE ABRIL DEL 2026'!C:Q,15,0)</f>
        <v>118200000</v>
      </c>
      <c r="AC156" s="30">
        <f>VLOOKUP(B:B,'EJECUCION 24 DE ABRIL DEL 2026'!C:R,16,0)</f>
        <v>0</v>
      </c>
      <c r="AD156" s="30">
        <f>VLOOKUP(B:B,'EJECUCION 24 DE ABRIL DEL 2026'!C:S,17,0)</f>
        <v>0</v>
      </c>
      <c r="AE156" s="31">
        <f>VLOOKUP(B:B,'EJECUCION 24 DE ABRIL DEL 2026'!C:T,18,0)</f>
        <v>195000000</v>
      </c>
      <c r="AF156" s="31">
        <f>VLOOKUP(B:B,'EJECUCION 24 DE ABRIL DEL 2026'!C:U,19,0)</f>
        <v>0</v>
      </c>
      <c r="AG156" s="30">
        <f>VLOOKUP(B:B,'EJECUCION 24 DE ABRIL DEL 2026'!C:V,20,0)</f>
        <v>0</v>
      </c>
      <c r="AH156" s="30">
        <f>VLOOKUP(B:B,'EJECUCION 24 DE ABRIL DEL 2026'!C:W,21,0)</f>
        <v>0</v>
      </c>
      <c r="AI156" s="30">
        <f>VLOOKUP(B:B,'EJECUCION 24 DE ABRIL DEL 2026'!C:X,22,0)</f>
        <v>313200000</v>
      </c>
      <c r="AJ156" s="30">
        <f>VLOOKUP(B:B,'EJECUCION 24 DE ABRIL DEL 2026'!C:Y,23,0)</f>
        <v>167650000</v>
      </c>
      <c r="AK156" s="30">
        <f>VLOOKUP(B:B,'EJECUCION 24 DE ABRIL DEL 2026'!C:Z,24,0)</f>
        <v>167650000</v>
      </c>
      <c r="AL156" s="30">
        <f>VLOOKUP(B:B,'EJECUCION 24 DE ABRIL DEL 2026'!C:AA,25,0)</f>
        <v>63300000</v>
      </c>
      <c r="AM156" s="30">
        <f>VLOOKUP(B:B,'EJECUCION 24 DE ABRIL DEL 2026'!C:AB,26,0)</f>
        <v>46200000</v>
      </c>
      <c r="AN156" s="30">
        <f>VLOOKUP(B:B,'EJECUCION 24 DE ABRIL DEL 2026'!C:AC,27,0)</f>
        <v>145550000</v>
      </c>
      <c r="AO156" s="32">
        <f t="shared" si="4"/>
        <v>0.2021072797</v>
      </c>
      <c r="AP156" s="28" t="str">
        <f>VLOOKUP(T:T,'TOTAL POR PROYECTOS'!B:I,8,0)</f>
        <v>Secretaría de Salud</v>
      </c>
      <c r="AQ156" s="8"/>
      <c r="AR156" s="8"/>
    </row>
    <row r="157" hidden="1">
      <c r="A157" s="27" t="str">
        <f t="shared" si="1"/>
        <v>190501420245400100531.2.4.2.022.3.2.02.02.009.401.2.4.2.02</v>
      </c>
      <c r="B157" s="27" t="str">
        <f t="shared" si="2"/>
        <v>190501420245400100531.2.4.2.022.3.2.02.02.009.401.2.4.2.0203060101|262</v>
      </c>
      <c r="C157" s="28" t="str">
        <f t="shared" si="3"/>
        <v>Secretaría de Salud</v>
      </c>
      <c r="D157" s="37" t="s">
        <v>48</v>
      </c>
      <c r="E157" s="37" t="s">
        <v>115</v>
      </c>
      <c r="F157" s="37" t="s">
        <v>116</v>
      </c>
      <c r="G157" s="37" t="s">
        <v>117</v>
      </c>
      <c r="H157" s="37" t="s">
        <v>118</v>
      </c>
      <c r="I157" s="37" t="s">
        <v>117</v>
      </c>
      <c r="J157" s="37" t="s">
        <v>119</v>
      </c>
      <c r="K157" s="37" t="s">
        <v>120</v>
      </c>
      <c r="L157" s="37" t="s">
        <v>121</v>
      </c>
      <c r="M157" s="37" t="s">
        <v>122</v>
      </c>
      <c r="N157" s="37" t="s">
        <v>123</v>
      </c>
      <c r="O157" s="37" t="s">
        <v>124</v>
      </c>
      <c r="P157" s="37" t="s">
        <v>125</v>
      </c>
      <c r="Q157" s="37" t="s">
        <v>117</v>
      </c>
      <c r="R157" s="37" t="s">
        <v>126</v>
      </c>
      <c r="S157" s="37" t="s">
        <v>127</v>
      </c>
      <c r="T157" s="37" t="s">
        <v>128</v>
      </c>
      <c r="U157" s="29" t="str">
        <f>VLOOKUP(T:T,'TOTAL POR PROYECTOS'!B:C,2,0)</f>
        <v>Fortalecimiento de las acciones de gestión de la salud Pública para la gobernanza en salud del municipio de Cúcuta</v>
      </c>
      <c r="V157" s="37" t="s">
        <v>367</v>
      </c>
      <c r="W157" s="37" t="s">
        <v>368</v>
      </c>
      <c r="X157" s="37" t="s">
        <v>762</v>
      </c>
      <c r="Y157" s="37" t="s">
        <v>763</v>
      </c>
      <c r="Z157" s="38" t="s">
        <v>367</v>
      </c>
      <c r="AA157" s="39" t="s">
        <v>368</v>
      </c>
      <c r="AB157" s="30">
        <f>VLOOKUP(B:B,'EJECUCION 24 DE ABRIL DEL 2026'!C:Q,15,0)</f>
        <v>149400000</v>
      </c>
      <c r="AC157" s="30">
        <f>VLOOKUP(B:B,'EJECUCION 24 DE ABRIL DEL 2026'!C:R,16,0)</f>
        <v>0</v>
      </c>
      <c r="AD157" s="30">
        <f>VLOOKUP(B:B,'EJECUCION 24 DE ABRIL DEL 2026'!C:S,17,0)</f>
        <v>0</v>
      </c>
      <c r="AE157" s="31">
        <f>VLOOKUP(B:B,'EJECUCION 24 DE ABRIL DEL 2026'!C:T,18,0)</f>
        <v>0</v>
      </c>
      <c r="AF157" s="31">
        <f>VLOOKUP(B:B,'EJECUCION 24 DE ABRIL DEL 2026'!C:U,19,0)</f>
        <v>0</v>
      </c>
      <c r="AG157" s="30">
        <f>VLOOKUP(B:B,'EJECUCION 24 DE ABRIL DEL 2026'!C:V,20,0)</f>
        <v>0</v>
      </c>
      <c r="AH157" s="30">
        <f>VLOOKUP(B:B,'EJECUCION 24 DE ABRIL DEL 2026'!C:W,21,0)</f>
        <v>0</v>
      </c>
      <c r="AI157" s="30">
        <f>VLOOKUP(B:B,'EJECUCION 24 DE ABRIL DEL 2026'!C:X,22,0)</f>
        <v>149400000</v>
      </c>
      <c r="AJ157" s="30">
        <f>VLOOKUP(B:B,'EJECUCION 24 DE ABRIL DEL 2026'!C:Y,23,0)</f>
        <v>134500000</v>
      </c>
      <c r="AK157" s="30">
        <f>VLOOKUP(B:B,'EJECUCION 24 DE ABRIL DEL 2026'!C:Z,24,0)</f>
        <v>94150000</v>
      </c>
      <c r="AL157" s="30">
        <f>VLOOKUP(B:B,'EJECUCION 24 DE ABRIL DEL 2026'!C:AA,25,0)</f>
        <v>40400000</v>
      </c>
      <c r="AM157" s="30">
        <f>VLOOKUP(B:B,'EJECUCION 24 DE ABRIL DEL 2026'!C:AB,26,0)</f>
        <v>27400000</v>
      </c>
      <c r="AN157" s="30">
        <f>VLOOKUP(B:B,'EJECUCION 24 DE ABRIL DEL 2026'!C:AC,27,0)</f>
        <v>55250000</v>
      </c>
      <c r="AO157" s="32">
        <f t="shared" si="4"/>
        <v>0.2704149933</v>
      </c>
      <c r="AP157" s="28" t="str">
        <f>VLOOKUP(T:T,'TOTAL POR PROYECTOS'!B:I,8,0)</f>
        <v>Secretaría de Salud</v>
      </c>
      <c r="AQ157" s="8"/>
      <c r="AR157" s="8"/>
    </row>
    <row r="158" hidden="1">
      <c r="A158" s="27" t="str">
        <f t="shared" si="1"/>
        <v>190501420245400100531.2.3.2.28.12.3.2.02.02.008.091.2.3.2.28</v>
      </c>
      <c r="B158" s="27" t="str">
        <f t="shared" si="2"/>
        <v>190501420245400100531.2.3.2.28.12.3.2.02.02.008.091.2.3.2.2803060101|262</v>
      </c>
      <c r="C158" s="28" t="str">
        <f t="shared" si="3"/>
        <v>Secretaría de Salud</v>
      </c>
      <c r="D158" s="37" t="s">
        <v>48</v>
      </c>
      <c r="E158" s="37" t="s">
        <v>115</v>
      </c>
      <c r="F158" s="37" t="s">
        <v>116</v>
      </c>
      <c r="G158" s="37" t="s">
        <v>117</v>
      </c>
      <c r="H158" s="37" t="s">
        <v>118</v>
      </c>
      <c r="I158" s="37" t="s">
        <v>117</v>
      </c>
      <c r="J158" s="37" t="s">
        <v>119</v>
      </c>
      <c r="K158" s="37" t="s">
        <v>120</v>
      </c>
      <c r="L158" s="37" t="s">
        <v>121</v>
      </c>
      <c r="M158" s="37" t="s">
        <v>122</v>
      </c>
      <c r="N158" s="37" t="s">
        <v>123</v>
      </c>
      <c r="O158" s="37" t="s">
        <v>124</v>
      </c>
      <c r="P158" s="37" t="s">
        <v>125</v>
      </c>
      <c r="Q158" s="37" t="s">
        <v>117</v>
      </c>
      <c r="R158" s="37" t="s">
        <v>126</v>
      </c>
      <c r="S158" s="37" t="s">
        <v>127</v>
      </c>
      <c r="T158" s="37" t="s">
        <v>128</v>
      </c>
      <c r="U158" s="29" t="str">
        <f>VLOOKUP(T:T,'TOTAL POR PROYECTOS'!B:C,2,0)</f>
        <v>Fortalecimiento de las acciones de gestión de la salud Pública para la gobernanza en salud del municipio de Cúcuta</v>
      </c>
      <c r="V158" s="37" t="s">
        <v>129</v>
      </c>
      <c r="W158" s="37" t="s">
        <v>130</v>
      </c>
      <c r="X158" s="37" t="s">
        <v>764</v>
      </c>
      <c r="Y158" s="37" t="s">
        <v>765</v>
      </c>
      <c r="Z158" s="38" t="s">
        <v>133</v>
      </c>
      <c r="AA158" s="39" t="s">
        <v>134</v>
      </c>
      <c r="AB158" s="30">
        <f>VLOOKUP(B:B,'EJECUCION 24 DE ABRIL DEL 2026'!C:Q,15,0)</f>
        <v>78000000</v>
      </c>
      <c r="AC158" s="30">
        <f>VLOOKUP(B:B,'EJECUCION 24 DE ABRIL DEL 2026'!C:R,16,0)</f>
        <v>0</v>
      </c>
      <c r="AD158" s="30">
        <f>VLOOKUP(B:B,'EJECUCION 24 DE ABRIL DEL 2026'!C:S,17,0)</f>
        <v>0</v>
      </c>
      <c r="AE158" s="31">
        <f>VLOOKUP(B:B,'EJECUCION 24 DE ABRIL DEL 2026'!C:T,18,0)</f>
        <v>0</v>
      </c>
      <c r="AF158" s="31">
        <f>VLOOKUP(B:B,'EJECUCION 24 DE ABRIL DEL 2026'!C:U,19,0)</f>
        <v>0</v>
      </c>
      <c r="AG158" s="30">
        <f>VLOOKUP(B:B,'EJECUCION 24 DE ABRIL DEL 2026'!C:V,20,0)</f>
        <v>0</v>
      </c>
      <c r="AH158" s="30">
        <f>VLOOKUP(B:B,'EJECUCION 24 DE ABRIL DEL 2026'!C:W,21,0)</f>
        <v>0</v>
      </c>
      <c r="AI158" s="30">
        <f>VLOOKUP(B:B,'EJECUCION 24 DE ABRIL DEL 2026'!C:X,22,0)</f>
        <v>78000000</v>
      </c>
      <c r="AJ158" s="30">
        <f>VLOOKUP(B:B,'EJECUCION 24 DE ABRIL DEL 2026'!C:Y,23,0)</f>
        <v>61000000</v>
      </c>
      <c r="AK158" s="30">
        <f>VLOOKUP(B:B,'EJECUCION 24 DE ABRIL DEL 2026'!C:Z,24,0)</f>
        <v>42700000</v>
      </c>
      <c r="AL158" s="30">
        <f>VLOOKUP(B:B,'EJECUCION 24 DE ABRIL DEL 2026'!C:AA,25,0)</f>
        <v>18700000</v>
      </c>
      <c r="AM158" s="30">
        <f>VLOOKUP(B:B,'EJECUCION 24 DE ABRIL DEL 2026'!C:AB,26,0)</f>
        <v>18700000</v>
      </c>
      <c r="AN158" s="30">
        <f>VLOOKUP(B:B,'EJECUCION 24 DE ABRIL DEL 2026'!C:AC,27,0)</f>
        <v>35300000</v>
      </c>
      <c r="AO158" s="32">
        <f t="shared" si="4"/>
        <v>0.2397435897</v>
      </c>
      <c r="AP158" s="28" t="str">
        <f>VLOOKUP(T:T,'TOTAL POR PROYECTOS'!B:I,8,0)</f>
        <v>Secretaría de Salud</v>
      </c>
      <c r="AQ158" s="8"/>
      <c r="AR158" s="8"/>
    </row>
    <row r="159" hidden="1">
      <c r="A159" s="27" t="str">
        <f t="shared" si="1"/>
        <v>190501420245400100531.2.4.2.022.3.2.02.02.009.411.2.4.2.02</v>
      </c>
      <c r="B159" s="27" t="str">
        <f t="shared" si="2"/>
        <v>190501420245400100531.2.4.2.022.3.2.02.02.009.411.2.4.2.0203060101|262</v>
      </c>
      <c r="C159" s="28" t="str">
        <f t="shared" si="3"/>
        <v>Secretaría de Salud</v>
      </c>
      <c r="D159" s="37" t="s">
        <v>48</v>
      </c>
      <c r="E159" s="37" t="s">
        <v>115</v>
      </c>
      <c r="F159" s="37" t="s">
        <v>116</v>
      </c>
      <c r="G159" s="37" t="s">
        <v>117</v>
      </c>
      <c r="H159" s="37" t="s">
        <v>118</v>
      </c>
      <c r="I159" s="37" t="s">
        <v>117</v>
      </c>
      <c r="J159" s="37" t="s">
        <v>119</v>
      </c>
      <c r="K159" s="37" t="s">
        <v>120</v>
      </c>
      <c r="L159" s="37" t="s">
        <v>121</v>
      </c>
      <c r="M159" s="37" t="s">
        <v>122</v>
      </c>
      <c r="N159" s="37" t="s">
        <v>123</v>
      </c>
      <c r="O159" s="37" t="s">
        <v>124</v>
      </c>
      <c r="P159" s="37" t="s">
        <v>125</v>
      </c>
      <c r="Q159" s="37" t="s">
        <v>117</v>
      </c>
      <c r="R159" s="37" t="s">
        <v>126</v>
      </c>
      <c r="S159" s="37" t="s">
        <v>127</v>
      </c>
      <c r="T159" s="37" t="s">
        <v>128</v>
      </c>
      <c r="U159" s="29" t="str">
        <f>VLOOKUP(T:T,'TOTAL POR PROYECTOS'!B:C,2,0)</f>
        <v>Fortalecimiento de las acciones de gestión de la salud Pública para la gobernanza en salud del municipio de Cúcuta</v>
      </c>
      <c r="V159" s="37" t="s">
        <v>367</v>
      </c>
      <c r="W159" s="37" t="s">
        <v>368</v>
      </c>
      <c r="X159" s="37" t="s">
        <v>766</v>
      </c>
      <c r="Y159" s="37" t="s">
        <v>767</v>
      </c>
      <c r="Z159" s="38" t="s">
        <v>367</v>
      </c>
      <c r="AA159" s="39" t="s">
        <v>368</v>
      </c>
      <c r="AB159" s="30">
        <f>VLOOKUP(B:B,'EJECUCION 24 DE ABRIL DEL 2026'!C:Q,15,0)</f>
        <v>195000000</v>
      </c>
      <c r="AC159" s="30">
        <f>VLOOKUP(B:B,'EJECUCION 24 DE ABRIL DEL 2026'!C:R,16,0)</f>
        <v>0</v>
      </c>
      <c r="AD159" s="30">
        <f>VLOOKUP(B:B,'EJECUCION 24 DE ABRIL DEL 2026'!C:S,17,0)</f>
        <v>0</v>
      </c>
      <c r="AE159" s="31">
        <f>VLOOKUP(B:B,'EJECUCION 24 DE ABRIL DEL 2026'!C:T,18,0)</f>
        <v>50000000</v>
      </c>
      <c r="AF159" s="31">
        <f>VLOOKUP(B:B,'EJECUCION 24 DE ABRIL DEL 2026'!C:U,19,0)</f>
        <v>0</v>
      </c>
      <c r="AG159" s="30">
        <f>VLOOKUP(B:B,'EJECUCION 24 DE ABRIL DEL 2026'!C:V,20,0)</f>
        <v>0</v>
      </c>
      <c r="AH159" s="30">
        <f>VLOOKUP(B:B,'EJECUCION 24 DE ABRIL DEL 2026'!C:W,21,0)</f>
        <v>0</v>
      </c>
      <c r="AI159" s="30">
        <f>VLOOKUP(B:B,'EJECUCION 24 DE ABRIL DEL 2026'!C:X,22,0)</f>
        <v>245000000</v>
      </c>
      <c r="AJ159" s="30">
        <f>VLOOKUP(B:B,'EJECUCION 24 DE ABRIL DEL 2026'!C:Y,23,0)</f>
        <v>198000000</v>
      </c>
      <c r="AK159" s="30">
        <f>VLOOKUP(B:B,'EJECUCION 24 DE ABRIL DEL 2026'!C:Z,24,0)</f>
        <v>138600000</v>
      </c>
      <c r="AL159" s="30">
        <f>VLOOKUP(B:B,'EJECUCION 24 DE ABRIL DEL 2026'!C:AA,25,0)</f>
        <v>79200000</v>
      </c>
      <c r="AM159" s="30">
        <f>VLOOKUP(B:B,'EJECUCION 24 DE ABRIL DEL 2026'!C:AB,26,0)</f>
        <v>59900000</v>
      </c>
      <c r="AN159" s="30">
        <f>VLOOKUP(B:B,'EJECUCION 24 DE ABRIL DEL 2026'!C:AC,27,0)</f>
        <v>106400000</v>
      </c>
      <c r="AO159" s="32">
        <f t="shared" si="4"/>
        <v>0.3232653061</v>
      </c>
      <c r="AP159" s="28" t="str">
        <f>VLOOKUP(T:T,'TOTAL POR PROYECTOS'!B:I,8,0)</f>
        <v>Secretaría de Salud</v>
      </c>
      <c r="AQ159" s="8"/>
      <c r="AR159" s="8"/>
    </row>
    <row r="160" hidden="1">
      <c r="A160" s="27" t="str">
        <f t="shared" si="1"/>
        <v>190501420245400100531.2.3.2.28.12.3.2.02.02.008.101.2.3.2.28</v>
      </c>
      <c r="B160" s="27" t="str">
        <f t="shared" si="2"/>
        <v>190501420245400100531.2.3.2.28.12.3.2.02.02.008.101.2.3.2.2803060101|262</v>
      </c>
      <c r="C160" s="28" t="str">
        <f t="shared" si="3"/>
        <v>Secretaría de Salud</v>
      </c>
      <c r="D160" s="37" t="s">
        <v>48</v>
      </c>
      <c r="E160" s="37" t="s">
        <v>115</v>
      </c>
      <c r="F160" s="37" t="s">
        <v>116</v>
      </c>
      <c r="G160" s="37" t="s">
        <v>117</v>
      </c>
      <c r="H160" s="37" t="s">
        <v>118</v>
      </c>
      <c r="I160" s="37" t="s">
        <v>117</v>
      </c>
      <c r="J160" s="37" t="s">
        <v>119</v>
      </c>
      <c r="K160" s="37" t="s">
        <v>120</v>
      </c>
      <c r="L160" s="37" t="s">
        <v>121</v>
      </c>
      <c r="M160" s="37" t="s">
        <v>122</v>
      </c>
      <c r="N160" s="37" t="s">
        <v>123</v>
      </c>
      <c r="O160" s="37" t="s">
        <v>124</v>
      </c>
      <c r="P160" s="37" t="s">
        <v>125</v>
      </c>
      <c r="Q160" s="37" t="s">
        <v>117</v>
      </c>
      <c r="R160" s="37" t="s">
        <v>126</v>
      </c>
      <c r="S160" s="37" t="s">
        <v>127</v>
      </c>
      <c r="T160" s="37" t="s">
        <v>128</v>
      </c>
      <c r="U160" s="29" t="str">
        <f>VLOOKUP(T:T,'TOTAL POR PROYECTOS'!B:C,2,0)</f>
        <v>Fortalecimiento de las acciones de gestión de la salud Pública para la gobernanza en salud del municipio de Cúcuta</v>
      </c>
      <c r="V160" s="37" t="s">
        <v>129</v>
      </c>
      <c r="W160" s="37" t="s">
        <v>130</v>
      </c>
      <c r="X160" s="37" t="s">
        <v>768</v>
      </c>
      <c r="Y160" s="37" t="s">
        <v>769</v>
      </c>
      <c r="Z160" s="38" t="s">
        <v>133</v>
      </c>
      <c r="AA160" s="39" t="s">
        <v>134</v>
      </c>
      <c r="AB160" s="30">
        <f>VLOOKUP(B:B,'EJECUCION 24 DE ABRIL DEL 2026'!C:Q,15,0)</f>
        <v>16200000</v>
      </c>
      <c r="AC160" s="30">
        <f>VLOOKUP(B:B,'EJECUCION 24 DE ABRIL DEL 2026'!C:R,16,0)</f>
        <v>0</v>
      </c>
      <c r="AD160" s="30">
        <f>VLOOKUP(B:B,'EJECUCION 24 DE ABRIL DEL 2026'!C:S,17,0)</f>
        <v>0</v>
      </c>
      <c r="AE160" s="31">
        <f>VLOOKUP(B:B,'EJECUCION 24 DE ABRIL DEL 2026'!C:T,18,0)</f>
        <v>0</v>
      </c>
      <c r="AF160" s="31">
        <f>VLOOKUP(B:B,'EJECUCION 24 DE ABRIL DEL 2026'!C:U,19,0)</f>
        <v>0</v>
      </c>
      <c r="AG160" s="30">
        <f>VLOOKUP(B:B,'EJECUCION 24 DE ABRIL DEL 2026'!C:V,20,0)</f>
        <v>0</v>
      </c>
      <c r="AH160" s="30">
        <f>VLOOKUP(B:B,'EJECUCION 24 DE ABRIL DEL 2026'!C:W,21,0)</f>
        <v>0</v>
      </c>
      <c r="AI160" s="30">
        <f>VLOOKUP(B:B,'EJECUCION 24 DE ABRIL DEL 2026'!C:X,22,0)</f>
        <v>16200000</v>
      </c>
      <c r="AJ160" s="30">
        <f>VLOOKUP(B:B,'EJECUCION 24 DE ABRIL DEL 2026'!C:Y,23,0)</f>
        <v>13500000</v>
      </c>
      <c r="AK160" s="30">
        <f>VLOOKUP(B:B,'EJECUCION 24 DE ABRIL DEL 2026'!C:Z,24,0)</f>
        <v>9450000</v>
      </c>
      <c r="AL160" s="30">
        <f>VLOOKUP(B:B,'EJECUCION 24 DE ABRIL DEL 2026'!C:AA,25,0)</f>
        <v>5400000</v>
      </c>
      <c r="AM160" s="30">
        <f>VLOOKUP(B:B,'EJECUCION 24 DE ABRIL DEL 2026'!C:AB,26,0)</f>
        <v>2700000</v>
      </c>
      <c r="AN160" s="30">
        <f>VLOOKUP(B:B,'EJECUCION 24 DE ABRIL DEL 2026'!C:AC,27,0)</f>
        <v>6750000</v>
      </c>
      <c r="AO160" s="32">
        <f t="shared" si="4"/>
        <v>0.3333333333</v>
      </c>
      <c r="AP160" s="28" t="str">
        <f>VLOOKUP(T:T,'TOTAL POR PROYECTOS'!B:I,8,0)</f>
        <v>Secretaría de Salud</v>
      </c>
      <c r="AQ160" s="8"/>
      <c r="AR160" s="8"/>
    </row>
    <row r="161" hidden="1">
      <c r="A161" s="27" t="str">
        <f t="shared" si="1"/>
        <v>190501420245400100531.2.1.0.00.12.3.2.02.02.0061.2.1.0.00</v>
      </c>
      <c r="B161" s="27" t="str">
        <f t="shared" si="2"/>
        <v>190501420245400100531.2.1.0.00.12.3.2.02.02.0061.2.1.0.0003060101|262</v>
      </c>
      <c r="C161" s="28" t="str">
        <f t="shared" si="3"/>
        <v>Secretaría de Salud</v>
      </c>
      <c r="D161" s="37" t="s">
        <v>48</v>
      </c>
      <c r="E161" s="37" t="s">
        <v>115</v>
      </c>
      <c r="F161" s="37" t="s">
        <v>116</v>
      </c>
      <c r="G161" s="37" t="s">
        <v>117</v>
      </c>
      <c r="H161" s="37" t="s">
        <v>118</v>
      </c>
      <c r="I161" s="37" t="s">
        <v>117</v>
      </c>
      <c r="J161" s="37" t="s">
        <v>119</v>
      </c>
      <c r="K161" s="37" t="s">
        <v>120</v>
      </c>
      <c r="L161" s="37" t="s">
        <v>121</v>
      </c>
      <c r="M161" s="37" t="s">
        <v>122</v>
      </c>
      <c r="N161" s="37" t="s">
        <v>123</v>
      </c>
      <c r="O161" s="37" t="s">
        <v>124</v>
      </c>
      <c r="P161" s="37" t="s">
        <v>125</v>
      </c>
      <c r="Q161" s="37" t="s">
        <v>117</v>
      </c>
      <c r="R161" s="37" t="s">
        <v>126</v>
      </c>
      <c r="S161" s="37" t="s">
        <v>127</v>
      </c>
      <c r="T161" s="37" t="s">
        <v>128</v>
      </c>
      <c r="U161" s="29" t="str">
        <f>VLOOKUP(T:T,'TOTAL POR PROYECTOS'!B:C,2,0)</f>
        <v>Fortalecimiento de las acciones de gestión de la salud Pública para la gobernanza en salud del municipio de Cúcuta</v>
      </c>
      <c r="V161" s="37" t="s">
        <v>106</v>
      </c>
      <c r="W161" s="37" t="s">
        <v>107</v>
      </c>
      <c r="X161" s="37" t="s">
        <v>582</v>
      </c>
      <c r="Y161" s="37" t="s">
        <v>583</v>
      </c>
      <c r="Z161" s="38" t="s">
        <v>108</v>
      </c>
      <c r="AA161" s="39" t="s">
        <v>109</v>
      </c>
      <c r="AB161" s="30">
        <f>VLOOKUP(B:B,'EJECUCION 24 DE ABRIL DEL 2026'!C:Q,15,0)</f>
        <v>356160000</v>
      </c>
      <c r="AC161" s="30">
        <f>VLOOKUP(B:B,'EJECUCION 24 DE ABRIL DEL 2026'!C:R,16,0)</f>
        <v>0</v>
      </c>
      <c r="AD161" s="30">
        <f>VLOOKUP(B:B,'EJECUCION 24 DE ABRIL DEL 2026'!C:S,17,0)</f>
        <v>0</v>
      </c>
      <c r="AE161" s="31">
        <f>VLOOKUP(B:B,'EJECUCION 24 DE ABRIL DEL 2026'!C:T,18,0)</f>
        <v>0</v>
      </c>
      <c r="AF161" s="31">
        <f>VLOOKUP(B:B,'EJECUCION 24 DE ABRIL DEL 2026'!C:U,19,0)</f>
        <v>0</v>
      </c>
      <c r="AG161" s="30">
        <f>VLOOKUP(B:B,'EJECUCION 24 DE ABRIL DEL 2026'!C:V,20,0)</f>
        <v>0</v>
      </c>
      <c r="AH161" s="30">
        <f>VLOOKUP(B:B,'EJECUCION 24 DE ABRIL DEL 2026'!C:W,21,0)</f>
        <v>0</v>
      </c>
      <c r="AI161" s="30">
        <f>VLOOKUP(B:B,'EJECUCION 24 DE ABRIL DEL 2026'!C:X,22,0)</f>
        <v>356160000</v>
      </c>
      <c r="AJ161" s="30">
        <f>VLOOKUP(B:B,'EJECUCION 24 DE ABRIL DEL 2026'!C:Y,23,0)</f>
        <v>356160000</v>
      </c>
      <c r="AK161" s="30">
        <f>VLOOKUP(B:B,'EJECUCION 24 DE ABRIL DEL 2026'!C:Z,24,0)</f>
        <v>354693490</v>
      </c>
      <c r="AL161" s="30">
        <f>VLOOKUP(B:B,'EJECUCION 24 DE ABRIL DEL 2026'!C:AA,25,0)</f>
        <v>0</v>
      </c>
      <c r="AM161" s="30">
        <f>VLOOKUP(B:B,'EJECUCION 24 DE ABRIL DEL 2026'!C:AB,26,0)</f>
        <v>0</v>
      </c>
      <c r="AN161" s="30">
        <f>VLOOKUP(B:B,'EJECUCION 24 DE ABRIL DEL 2026'!C:AC,27,0)</f>
        <v>1466510</v>
      </c>
      <c r="AO161" s="32">
        <f t="shared" si="4"/>
        <v>0</v>
      </c>
      <c r="AP161" s="28" t="str">
        <f>VLOOKUP(T:T,'TOTAL POR PROYECTOS'!B:I,8,0)</f>
        <v>Secretaría de Salud</v>
      </c>
      <c r="AQ161" s="8"/>
      <c r="AR161" s="8"/>
    </row>
    <row r="162" hidden="1">
      <c r="A162" s="27" t="str">
        <f t="shared" si="1"/>
        <v>190501420245400100531.2.4.2.022.3.2.02.02.009.421.2.4.2.02</v>
      </c>
      <c r="B162" s="27" t="str">
        <f t="shared" si="2"/>
        <v>190501420245400100531.2.4.2.022.3.2.02.02.009.421.2.4.2.0203060101|262</v>
      </c>
      <c r="C162" s="28" t="str">
        <f t="shared" si="3"/>
        <v>Secretaría de Salud</v>
      </c>
      <c r="D162" s="37" t="s">
        <v>48</v>
      </c>
      <c r="E162" s="37" t="s">
        <v>115</v>
      </c>
      <c r="F162" s="37" t="s">
        <v>116</v>
      </c>
      <c r="G162" s="37" t="s">
        <v>117</v>
      </c>
      <c r="H162" s="37" t="s">
        <v>118</v>
      </c>
      <c r="I162" s="37" t="s">
        <v>117</v>
      </c>
      <c r="J162" s="37" t="s">
        <v>119</v>
      </c>
      <c r="K162" s="37" t="s">
        <v>120</v>
      </c>
      <c r="L162" s="37" t="s">
        <v>121</v>
      </c>
      <c r="M162" s="37" t="s">
        <v>122</v>
      </c>
      <c r="N162" s="37" t="s">
        <v>123</v>
      </c>
      <c r="O162" s="37" t="s">
        <v>124</v>
      </c>
      <c r="P162" s="37" t="s">
        <v>125</v>
      </c>
      <c r="Q162" s="37" t="s">
        <v>117</v>
      </c>
      <c r="R162" s="37" t="s">
        <v>126</v>
      </c>
      <c r="S162" s="37" t="s">
        <v>127</v>
      </c>
      <c r="T162" s="37" t="s">
        <v>128</v>
      </c>
      <c r="U162" s="29" t="str">
        <f>VLOOKUP(T:T,'TOTAL POR PROYECTOS'!B:C,2,0)</f>
        <v>Fortalecimiento de las acciones de gestión de la salud Pública para la gobernanza en salud del municipio de Cúcuta</v>
      </c>
      <c r="V162" s="37" t="s">
        <v>367</v>
      </c>
      <c r="W162" s="37" t="s">
        <v>368</v>
      </c>
      <c r="X162" s="37" t="s">
        <v>770</v>
      </c>
      <c r="Y162" s="37" t="s">
        <v>771</v>
      </c>
      <c r="Z162" s="38" t="s">
        <v>367</v>
      </c>
      <c r="AA162" s="39" t="s">
        <v>368</v>
      </c>
      <c r="AB162" s="30">
        <f>VLOOKUP(B:B,'EJECUCION 24 DE ABRIL DEL 2026'!C:Q,15,0)</f>
        <v>95000000</v>
      </c>
      <c r="AC162" s="30">
        <f>VLOOKUP(B:B,'EJECUCION 24 DE ABRIL DEL 2026'!C:R,16,0)</f>
        <v>0</v>
      </c>
      <c r="AD162" s="30">
        <f>VLOOKUP(B:B,'EJECUCION 24 DE ABRIL DEL 2026'!C:S,17,0)</f>
        <v>0</v>
      </c>
      <c r="AE162" s="31">
        <f>VLOOKUP(B:B,'EJECUCION 24 DE ABRIL DEL 2026'!C:T,18,0)</f>
        <v>0</v>
      </c>
      <c r="AF162" s="31">
        <f>VLOOKUP(B:B,'EJECUCION 24 DE ABRIL DEL 2026'!C:U,19,0)</f>
        <v>95000000</v>
      </c>
      <c r="AG162" s="30">
        <f>VLOOKUP(B:B,'EJECUCION 24 DE ABRIL DEL 2026'!C:V,20,0)</f>
        <v>0</v>
      </c>
      <c r="AH162" s="30">
        <f>VLOOKUP(B:B,'EJECUCION 24 DE ABRIL DEL 2026'!C:W,21,0)</f>
        <v>0</v>
      </c>
      <c r="AI162" s="30">
        <f>VLOOKUP(B:B,'EJECUCION 24 DE ABRIL DEL 2026'!C:X,22,0)</f>
        <v>0</v>
      </c>
      <c r="AJ162" s="30">
        <f>VLOOKUP(B:B,'EJECUCION 24 DE ABRIL DEL 2026'!C:Y,23,0)</f>
        <v>0</v>
      </c>
      <c r="AK162" s="30">
        <f>VLOOKUP(B:B,'EJECUCION 24 DE ABRIL DEL 2026'!C:Z,24,0)</f>
        <v>0</v>
      </c>
      <c r="AL162" s="30">
        <f>VLOOKUP(B:B,'EJECUCION 24 DE ABRIL DEL 2026'!C:AA,25,0)</f>
        <v>0</v>
      </c>
      <c r="AM162" s="30">
        <f>VLOOKUP(B:B,'EJECUCION 24 DE ABRIL DEL 2026'!C:AB,26,0)</f>
        <v>0</v>
      </c>
      <c r="AN162" s="30">
        <f>VLOOKUP(B:B,'EJECUCION 24 DE ABRIL DEL 2026'!C:AC,27,0)</f>
        <v>0</v>
      </c>
      <c r="AO162" s="32" t="str">
        <f t="shared" si="4"/>
        <v>#DIV/0!</v>
      </c>
      <c r="AP162" s="28" t="str">
        <f>VLOOKUP(T:T,'TOTAL POR PROYECTOS'!B:I,8,0)</f>
        <v>Secretaría de Salud</v>
      </c>
      <c r="AQ162" s="8"/>
      <c r="AR162" s="8"/>
    </row>
    <row r="163" hidden="1">
      <c r="A163" s="27" t="str">
        <f t="shared" si="1"/>
        <v>190501420245400100531.2.4.2.022.3.2.02.02.009.431.2.4.2.02</v>
      </c>
      <c r="B163" s="27" t="str">
        <f t="shared" si="2"/>
        <v>190501420245400100531.2.4.2.022.3.2.02.02.009.431.2.4.2.0203060101|262</v>
      </c>
      <c r="C163" s="28" t="str">
        <f t="shared" si="3"/>
        <v>Secretaría de Salud</v>
      </c>
      <c r="D163" s="37" t="s">
        <v>48</v>
      </c>
      <c r="E163" s="37" t="s">
        <v>115</v>
      </c>
      <c r="F163" s="37" t="s">
        <v>116</v>
      </c>
      <c r="G163" s="37" t="s">
        <v>117</v>
      </c>
      <c r="H163" s="37" t="s">
        <v>118</v>
      </c>
      <c r="I163" s="37" t="s">
        <v>117</v>
      </c>
      <c r="J163" s="37" t="s">
        <v>119</v>
      </c>
      <c r="K163" s="37" t="s">
        <v>120</v>
      </c>
      <c r="L163" s="37" t="s">
        <v>121</v>
      </c>
      <c r="M163" s="37" t="s">
        <v>122</v>
      </c>
      <c r="N163" s="37" t="s">
        <v>123</v>
      </c>
      <c r="O163" s="37" t="s">
        <v>124</v>
      </c>
      <c r="P163" s="37" t="s">
        <v>125</v>
      </c>
      <c r="Q163" s="37" t="s">
        <v>117</v>
      </c>
      <c r="R163" s="37" t="s">
        <v>126</v>
      </c>
      <c r="S163" s="37" t="s">
        <v>127</v>
      </c>
      <c r="T163" s="37" t="s">
        <v>128</v>
      </c>
      <c r="U163" s="29" t="str">
        <f>VLOOKUP(T:T,'TOTAL POR PROYECTOS'!B:C,2,0)</f>
        <v>Fortalecimiento de las acciones de gestión de la salud Pública para la gobernanza en salud del municipio de Cúcuta</v>
      </c>
      <c r="V163" s="37" t="s">
        <v>367</v>
      </c>
      <c r="W163" s="37" t="s">
        <v>368</v>
      </c>
      <c r="X163" s="37" t="s">
        <v>772</v>
      </c>
      <c r="Y163" s="37" t="s">
        <v>773</v>
      </c>
      <c r="Z163" s="38" t="s">
        <v>367</v>
      </c>
      <c r="AA163" s="39" t="s">
        <v>368</v>
      </c>
      <c r="AB163" s="30">
        <f>VLOOKUP(B:B,'EJECUCION 24 DE ABRIL DEL 2026'!C:Q,15,0)</f>
        <v>85000000</v>
      </c>
      <c r="AC163" s="30">
        <f>VLOOKUP(B:B,'EJECUCION 24 DE ABRIL DEL 2026'!C:R,16,0)</f>
        <v>0</v>
      </c>
      <c r="AD163" s="30">
        <f>VLOOKUP(B:B,'EJECUCION 24 DE ABRIL DEL 2026'!C:S,17,0)</f>
        <v>0</v>
      </c>
      <c r="AE163" s="31">
        <f>VLOOKUP(B:B,'EJECUCION 24 DE ABRIL DEL 2026'!C:T,18,0)</f>
        <v>0</v>
      </c>
      <c r="AF163" s="31">
        <f>VLOOKUP(B:B,'EJECUCION 24 DE ABRIL DEL 2026'!C:U,19,0)</f>
        <v>85000000</v>
      </c>
      <c r="AG163" s="30">
        <f>VLOOKUP(B:B,'EJECUCION 24 DE ABRIL DEL 2026'!C:V,20,0)</f>
        <v>0</v>
      </c>
      <c r="AH163" s="30">
        <f>VLOOKUP(B:B,'EJECUCION 24 DE ABRIL DEL 2026'!C:W,21,0)</f>
        <v>0</v>
      </c>
      <c r="AI163" s="30">
        <f>VLOOKUP(B:B,'EJECUCION 24 DE ABRIL DEL 2026'!C:X,22,0)</f>
        <v>0</v>
      </c>
      <c r="AJ163" s="30">
        <f>VLOOKUP(B:B,'EJECUCION 24 DE ABRIL DEL 2026'!C:Y,23,0)</f>
        <v>0</v>
      </c>
      <c r="AK163" s="30">
        <f>VLOOKUP(B:B,'EJECUCION 24 DE ABRIL DEL 2026'!C:Z,24,0)</f>
        <v>0</v>
      </c>
      <c r="AL163" s="30">
        <f>VLOOKUP(B:B,'EJECUCION 24 DE ABRIL DEL 2026'!C:AA,25,0)</f>
        <v>0</v>
      </c>
      <c r="AM163" s="30">
        <f>VLOOKUP(B:B,'EJECUCION 24 DE ABRIL DEL 2026'!C:AB,26,0)</f>
        <v>0</v>
      </c>
      <c r="AN163" s="30">
        <f>VLOOKUP(B:B,'EJECUCION 24 DE ABRIL DEL 2026'!C:AC,27,0)</f>
        <v>0</v>
      </c>
      <c r="AO163" s="32" t="str">
        <f t="shared" si="4"/>
        <v>#DIV/0!</v>
      </c>
      <c r="AP163" s="28" t="str">
        <f>VLOOKUP(T:T,'TOTAL POR PROYECTOS'!B:I,8,0)</f>
        <v>Secretaría de Salud</v>
      </c>
      <c r="AQ163" s="8"/>
      <c r="AR163" s="8"/>
    </row>
    <row r="164" hidden="1">
      <c r="A164" s="27" t="str">
        <f t="shared" si="1"/>
        <v>190503720245400100531.2.4.2.022.3.2.02.02.009.441.2.4.2.02</v>
      </c>
      <c r="B164" s="27" t="str">
        <f t="shared" si="2"/>
        <v>190503720245400100531.2.4.2.022.3.2.02.02.009.441.2.4.2.0203060103|264</v>
      </c>
      <c r="C164" s="28" t="str">
        <f t="shared" si="3"/>
        <v>Secretaría de Salud</v>
      </c>
      <c r="D164" s="37" t="s">
        <v>48</v>
      </c>
      <c r="E164" s="37" t="s">
        <v>115</v>
      </c>
      <c r="F164" s="37" t="s">
        <v>116</v>
      </c>
      <c r="G164" s="37" t="s">
        <v>774</v>
      </c>
      <c r="H164" s="37" t="s">
        <v>775</v>
      </c>
      <c r="I164" s="37" t="s">
        <v>776</v>
      </c>
      <c r="J164" s="37" t="s">
        <v>119</v>
      </c>
      <c r="K164" s="37" t="s">
        <v>120</v>
      </c>
      <c r="L164" s="37" t="s">
        <v>121</v>
      </c>
      <c r="M164" s="37" t="s">
        <v>122</v>
      </c>
      <c r="N164" s="37" t="s">
        <v>123</v>
      </c>
      <c r="O164" s="37" t="s">
        <v>124</v>
      </c>
      <c r="P164" s="37" t="s">
        <v>777</v>
      </c>
      <c r="Q164" s="37" t="s">
        <v>774</v>
      </c>
      <c r="R164" s="37" t="s">
        <v>778</v>
      </c>
      <c r="S164" s="37" t="s">
        <v>779</v>
      </c>
      <c r="T164" s="37" t="s">
        <v>128</v>
      </c>
      <c r="U164" s="29" t="str">
        <f>VLOOKUP(T:T,'TOTAL POR PROYECTOS'!B:C,2,0)</f>
        <v>Fortalecimiento de las acciones de gestión de la salud Pública para la gobernanza en salud del municipio de Cúcuta</v>
      </c>
      <c r="V164" s="37" t="s">
        <v>367</v>
      </c>
      <c r="W164" s="37" t="s">
        <v>368</v>
      </c>
      <c r="X164" s="37" t="s">
        <v>780</v>
      </c>
      <c r="Y164" s="37" t="s">
        <v>781</v>
      </c>
      <c r="Z164" s="38" t="s">
        <v>367</v>
      </c>
      <c r="AA164" s="39" t="s">
        <v>368</v>
      </c>
      <c r="AB164" s="30">
        <f>VLOOKUP(B:B,'EJECUCION 24 DE ABRIL DEL 2026'!C:Q,15,0)</f>
        <v>720000000</v>
      </c>
      <c r="AC164" s="30">
        <f>VLOOKUP(B:B,'EJECUCION 24 DE ABRIL DEL 2026'!C:R,16,0)</f>
        <v>0</v>
      </c>
      <c r="AD164" s="30">
        <f>VLOOKUP(B:B,'EJECUCION 24 DE ABRIL DEL 2026'!C:S,17,0)</f>
        <v>0</v>
      </c>
      <c r="AE164" s="31">
        <f>VLOOKUP(B:B,'EJECUCION 24 DE ABRIL DEL 2026'!C:T,18,0)</f>
        <v>0</v>
      </c>
      <c r="AF164" s="31">
        <f>VLOOKUP(B:B,'EJECUCION 24 DE ABRIL DEL 2026'!C:U,19,0)</f>
        <v>720000000</v>
      </c>
      <c r="AG164" s="30">
        <f>VLOOKUP(B:B,'EJECUCION 24 DE ABRIL DEL 2026'!C:V,20,0)</f>
        <v>0</v>
      </c>
      <c r="AH164" s="30">
        <f>VLOOKUP(B:B,'EJECUCION 24 DE ABRIL DEL 2026'!C:W,21,0)</f>
        <v>0</v>
      </c>
      <c r="AI164" s="30">
        <f>VLOOKUP(B:B,'EJECUCION 24 DE ABRIL DEL 2026'!C:X,22,0)</f>
        <v>0</v>
      </c>
      <c r="AJ164" s="30">
        <f>VLOOKUP(B:B,'EJECUCION 24 DE ABRIL DEL 2026'!C:Y,23,0)</f>
        <v>0</v>
      </c>
      <c r="AK164" s="30">
        <f>VLOOKUP(B:B,'EJECUCION 24 DE ABRIL DEL 2026'!C:Z,24,0)</f>
        <v>0</v>
      </c>
      <c r="AL164" s="30">
        <f>VLOOKUP(B:B,'EJECUCION 24 DE ABRIL DEL 2026'!C:AA,25,0)</f>
        <v>0</v>
      </c>
      <c r="AM164" s="30">
        <f>VLOOKUP(B:B,'EJECUCION 24 DE ABRIL DEL 2026'!C:AB,26,0)</f>
        <v>0</v>
      </c>
      <c r="AN164" s="30">
        <f>VLOOKUP(B:B,'EJECUCION 24 DE ABRIL DEL 2026'!C:AC,27,0)</f>
        <v>0</v>
      </c>
      <c r="AO164" s="32" t="str">
        <f t="shared" si="4"/>
        <v>#DIV/0!</v>
      </c>
      <c r="AP164" s="28" t="str">
        <f>VLOOKUP(T:T,'TOTAL POR PROYECTOS'!B:I,8,0)</f>
        <v>Secretaría de Salud</v>
      </c>
      <c r="AQ164" s="8"/>
      <c r="AR164" s="8"/>
    </row>
    <row r="165" hidden="1">
      <c r="A165" s="27" t="str">
        <f t="shared" si="1"/>
        <v>190503720245400100531.2.4.2.022.3.2.02.02.009.451.2.4.2.02</v>
      </c>
      <c r="B165" s="27" t="str">
        <f t="shared" si="2"/>
        <v>190503720245400100531.2.4.2.022.3.2.02.02.009.451.2.4.2.0203060103|264</v>
      </c>
      <c r="C165" s="28" t="str">
        <f t="shared" si="3"/>
        <v>Secretaría de Salud</v>
      </c>
      <c r="D165" s="37" t="s">
        <v>48</v>
      </c>
      <c r="E165" s="37" t="s">
        <v>115</v>
      </c>
      <c r="F165" s="37" t="s">
        <v>116</v>
      </c>
      <c r="G165" s="37" t="s">
        <v>774</v>
      </c>
      <c r="H165" s="37" t="s">
        <v>775</v>
      </c>
      <c r="I165" s="37" t="s">
        <v>776</v>
      </c>
      <c r="J165" s="37" t="s">
        <v>119</v>
      </c>
      <c r="K165" s="37" t="s">
        <v>120</v>
      </c>
      <c r="L165" s="37" t="s">
        <v>121</v>
      </c>
      <c r="M165" s="37" t="s">
        <v>122</v>
      </c>
      <c r="N165" s="37" t="s">
        <v>123</v>
      </c>
      <c r="O165" s="37" t="s">
        <v>124</v>
      </c>
      <c r="P165" s="37" t="s">
        <v>777</v>
      </c>
      <c r="Q165" s="37" t="s">
        <v>774</v>
      </c>
      <c r="R165" s="37" t="s">
        <v>778</v>
      </c>
      <c r="S165" s="37" t="s">
        <v>779</v>
      </c>
      <c r="T165" s="37" t="s">
        <v>128</v>
      </c>
      <c r="U165" s="29" t="str">
        <f>VLOOKUP(T:T,'TOTAL POR PROYECTOS'!B:C,2,0)</f>
        <v>Fortalecimiento de las acciones de gestión de la salud Pública para la gobernanza en salud del municipio de Cúcuta</v>
      </c>
      <c r="V165" s="37" t="s">
        <v>367</v>
      </c>
      <c r="W165" s="37" t="s">
        <v>368</v>
      </c>
      <c r="X165" s="37" t="s">
        <v>782</v>
      </c>
      <c r="Y165" s="37" t="s">
        <v>783</v>
      </c>
      <c r="Z165" s="38" t="s">
        <v>367</v>
      </c>
      <c r="AA165" s="39" t="s">
        <v>368</v>
      </c>
      <c r="AB165" s="30">
        <f>VLOOKUP(B:B,'EJECUCION 24 DE ABRIL DEL 2026'!C:Q,15,0)</f>
        <v>62000000</v>
      </c>
      <c r="AC165" s="30">
        <f>VLOOKUP(B:B,'EJECUCION 24 DE ABRIL DEL 2026'!C:R,16,0)</f>
        <v>0</v>
      </c>
      <c r="AD165" s="30">
        <f>VLOOKUP(B:B,'EJECUCION 24 DE ABRIL DEL 2026'!C:S,17,0)</f>
        <v>0</v>
      </c>
      <c r="AE165" s="31">
        <f>VLOOKUP(B:B,'EJECUCION 24 DE ABRIL DEL 2026'!C:T,18,0)</f>
        <v>0</v>
      </c>
      <c r="AF165" s="31">
        <f>VLOOKUP(B:B,'EJECUCION 24 DE ABRIL DEL 2026'!C:U,19,0)</f>
        <v>62000000</v>
      </c>
      <c r="AG165" s="30">
        <f>VLOOKUP(B:B,'EJECUCION 24 DE ABRIL DEL 2026'!C:V,20,0)</f>
        <v>0</v>
      </c>
      <c r="AH165" s="30">
        <f>VLOOKUP(B:B,'EJECUCION 24 DE ABRIL DEL 2026'!C:W,21,0)</f>
        <v>0</v>
      </c>
      <c r="AI165" s="30">
        <f>VLOOKUP(B:B,'EJECUCION 24 DE ABRIL DEL 2026'!C:X,22,0)</f>
        <v>0</v>
      </c>
      <c r="AJ165" s="30">
        <f>VLOOKUP(B:B,'EJECUCION 24 DE ABRIL DEL 2026'!C:Y,23,0)</f>
        <v>0</v>
      </c>
      <c r="AK165" s="30">
        <f>VLOOKUP(B:B,'EJECUCION 24 DE ABRIL DEL 2026'!C:Z,24,0)</f>
        <v>0</v>
      </c>
      <c r="AL165" s="30">
        <f>VLOOKUP(B:B,'EJECUCION 24 DE ABRIL DEL 2026'!C:AA,25,0)</f>
        <v>0</v>
      </c>
      <c r="AM165" s="30">
        <f>VLOOKUP(B:B,'EJECUCION 24 DE ABRIL DEL 2026'!C:AB,26,0)</f>
        <v>0</v>
      </c>
      <c r="AN165" s="30">
        <f>VLOOKUP(B:B,'EJECUCION 24 DE ABRIL DEL 2026'!C:AC,27,0)</f>
        <v>0</v>
      </c>
      <c r="AO165" s="32" t="str">
        <f t="shared" si="4"/>
        <v>#DIV/0!</v>
      </c>
      <c r="AP165" s="28" t="str">
        <f>VLOOKUP(T:T,'TOTAL POR PROYECTOS'!B:I,8,0)</f>
        <v>Secretaría de Salud</v>
      </c>
      <c r="AQ165" s="8"/>
      <c r="AR165" s="8"/>
    </row>
    <row r="166" hidden="1">
      <c r="A166" s="27" t="str">
        <f t="shared" si="1"/>
        <v>190503720245400100531.2.3.2.28.12.3.2.02.02.008.111.2.3.2.28</v>
      </c>
      <c r="B166" s="27" t="str">
        <f t="shared" si="2"/>
        <v>190503720245400100531.2.3.2.28.12.3.2.02.02.008.111.2.3.2.2803060103|264</v>
      </c>
      <c r="C166" s="28" t="str">
        <f t="shared" si="3"/>
        <v>Secretaría de Salud</v>
      </c>
      <c r="D166" s="37" t="s">
        <v>48</v>
      </c>
      <c r="E166" s="37" t="s">
        <v>115</v>
      </c>
      <c r="F166" s="37" t="s">
        <v>116</v>
      </c>
      <c r="G166" s="37" t="s">
        <v>774</v>
      </c>
      <c r="H166" s="37" t="s">
        <v>775</v>
      </c>
      <c r="I166" s="37" t="s">
        <v>776</v>
      </c>
      <c r="J166" s="37" t="s">
        <v>119</v>
      </c>
      <c r="K166" s="37" t="s">
        <v>120</v>
      </c>
      <c r="L166" s="37" t="s">
        <v>121</v>
      </c>
      <c r="M166" s="37" t="s">
        <v>122</v>
      </c>
      <c r="N166" s="37" t="s">
        <v>123</v>
      </c>
      <c r="O166" s="37" t="s">
        <v>124</v>
      </c>
      <c r="P166" s="37" t="s">
        <v>777</v>
      </c>
      <c r="Q166" s="37" t="s">
        <v>774</v>
      </c>
      <c r="R166" s="37" t="s">
        <v>778</v>
      </c>
      <c r="S166" s="37" t="s">
        <v>779</v>
      </c>
      <c r="T166" s="37" t="s">
        <v>128</v>
      </c>
      <c r="U166" s="29" t="str">
        <f>VLOOKUP(T:T,'TOTAL POR PROYECTOS'!B:C,2,0)</f>
        <v>Fortalecimiento de las acciones de gestión de la salud Pública para la gobernanza en salud del municipio de Cúcuta</v>
      </c>
      <c r="V166" s="37" t="s">
        <v>129</v>
      </c>
      <c r="W166" s="37" t="s">
        <v>130</v>
      </c>
      <c r="X166" s="37" t="s">
        <v>784</v>
      </c>
      <c r="Y166" s="37" t="s">
        <v>785</v>
      </c>
      <c r="Z166" s="38" t="s">
        <v>133</v>
      </c>
      <c r="AA166" s="39" t="s">
        <v>134</v>
      </c>
      <c r="AB166" s="30">
        <f>VLOOKUP(B:B,'EJECUCION 24 DE ABRIL DEL 2026'!C:Q,15,0)</f>
        <v>59400000</v>
      </c>
      <c r="AC166" s="30">
        <f>VLOOKUP(B:B,'EJECUCION 24 DE ABRIL DEL 2026'!C:R,16,0)</f>
        <v>0</v>
      </c>
      <c r="AD166" s="30">
        <f>VLOOKUP(B:B,'EJECUCION 24 DE ABRIL DEL 2026'!C:S,17,0)</f>
        <v>0</v>
      </c>
      <c r="AE166" s="31">
        <f>VLOOKUP(B:B,'EJECUCION 24 DE ABRIL DEL 2026'!C:T,18,0)</f>
        <v>0</v>
      </c>
      <c r="AF166" s="31">
        <f>VLOOKUP(B:B,'EJECUCION 24 DE ABRIL DEL 2026'!C:U,19,0)</f>
        <v>0</v>
      </c>
      <c r="AG166" s="30">
        <f>VLOOKUP(B:B,'EJECUCION 24 DE ABRIL DEL 2026'!C:V,20,0)</f>
        <v>0</v>
      </c>
      <c r="AH166" s="30">
        <f>VLOOKUP(B:B,'EJECUCION 24 DE ABRIL DEL 2026'!C:W,21,0)</f>
        <v>0</v>
      </c>
      <c r="AI166" s="30">
        <f>VLOOKUP(B:B,'EJECUCION 24 DE ABRIL DEL 2026'!C:X,22,0)</f>
        <v>59400000</v>
      </c>
      <c r="AJ166" s="30">
        <f>VLOOKUP(B:B,'EJECUCION 24 DE ABRIL DEL 2026'!C:Y,23,0)</f>
        <v>49500000</v>
      </c>
      <c r="AK166" s="30">
        <f>VLOOKUP(B:B,'EJECUCION 24 DE ABRIL DEL 2026'!C:Z,24,0)</f>
        <v>34650000</v>
      </c>
      <c r="AL166" s="30">
        <f>VLOOKUP(B:B,'EJECUCION 24 DE ABRIL DEL 2026'!C:AA,25,0)</f>
        <v>19800000</v>
      </c>
      <c r="AM166" s="30">
        <f>VLOOKUP(B:B,'EJECUCION 24 DE ABRIL DEL 2026'!C:AB,26,0)</f>
        <v>17100000</v>
      </c>
      <c r="AN166" s="30">
        <f>VLOOKUP(B:B,'EJECUCION 24 DE ABRIL DEL 2026'!C:AC,27,0)</f>
        <v>24750000</v>
      </c>
      <c r="AO166" s="32">
        <f t="shared" si="4"/>
        <v>0.3333333333</v>
      </c>
      <c r="AP166" s="28" t="str">
        <f>VLOOKUP(T:T,'TOTAL POR PROYECTOS'!B:I,8,0)</f>
        <v>Secretaría de Salud</v>
      </c>
      <c r="AQ166" s="8"/>
      <c r="AR166" s="8"/>
    </row>
    <row r="167" hidden="1">
      <c r="A167" s="27" t="str">
        <f t="shared" si="1"/>
        <v>190503720245400100531.2.4.2.022.3.2.02.02.009.461.2.4.2.02</v>
      </c>
      <c r="B167" s="27" t="str">
        <f t="shared" si="2"/>
        <v>190503720245400100531.2.4.2.022.3.2.02.02.009.461.2.4.2.0203060103|264</v>
      </c>
      <c r="C167" s="28" t="str">
        <f t="shared" si="3"/>
        <v>Secretaría de Salud</v>
      </c>
      <c r="D167" s="37" t="s">
        <v>48</v>
      </c>
      <c r="E167" s="37" t="s">
        <v>115</v>
      </c>
      <c r="F167" s="37" t="s">
        <v>116</v>
      </c>
      <c r="G167" s="37" t="s">
        <v>774</v>
      </c>
      <c r="H167" s="37" t="s">
        <v>775</v>
      </c>
      <c r="I167" s="37" t="s">
        <v>776</v>
      </c>
      <c r="J167" s="37" t="s">
        <v>119</v>
      </c>
      <c r="K167" s="37" t="s">
        <v>120</v>
      </c>
      <c r="L167" s="37" t="s">
        <v>121</v>
      </c>
      <c r="M167" s="37" t="s">
        <v>122</v>
      </c>
      <c r="N167" s="37" t="s">
        <v>123</v>
      </c>
      <c r="O167" s="37" t="s">
        <v>124</v>
      </c>
      <c r="P167" s="37" t="s">
        <v>777</v>
      </c>
      <c r="Q167" s="37" t="s">
        <v>774</v>
      </c>
      <c r="R167" s="37" t="s">
        <v>778</v>
      </c>
      <c r="S167" s="37" t="s">
        <v>779</v>
      </c>
      <c r="T167" s="37" t="s">
        <v>128</v>
      </c>
      <c r="U167" s="29" t="str">
        <f>VLOOKUP(T:T,'TOTAL POR PROYECTOS'!B:C,2,0)</f>
        <v>Fortalecimiento de las acciones de gestión de la salud Pública para la gobernanza en salud del municipio de Cúcuta</v>
      </c>
      <c r="V167" s="37" t="s">
        <v>367</v>
      </c>
      <c r="W167" s="37" t="s">
        <v>368</v>
      </c>
      <c r="X167" s="37" t="s">
        <v>786</v>
      </c>
      <c r="Y167" s="37" t="s">
        <v>787</v>
      </c>
      <c r="Z167" s="38" t="s">
        <v>367</v>
      </c>
      <c r="AA167" s="39" t="s">
        <v>368</v>
      </c>
      <c r="AB167" s="30">
        <f>VLOOKUP(B:B,'EJECUCION 24 DE ABRIL DEL 2026'!C:Q,15,0)</f>
        <v>834000000</v>
      </c>
      <c r="AC167" s="30">
        <f>VLOOKUP(B:B,'EJECUCION 24 DE ABRIL DEL 2026'!C:R,16,0)</f>
        <v>0</v>
      </c>
      <c r="AD167" s="30">
        <f>VLOOKUP(B:B,'EJECUCION 24 DE ABRIL DEL 2026'!C:S,17,0)</f>
        <v>0</v>
      </c>
      <c r="AE167" s="31">
        <f>VLOOKUP(B:B,'EJECUCION 24 DE ABRIL DEL 2026'!C:T,18,0)</f>
        <v>520000000</v>
      </c>
      <c r="AF167" s="31">
        <f>VLOOKUP(B:B,'EJECUCION 24 DE ABRIL DEL 2026'!C:U,19,0)</f>
        <v>6000000</v>
      </c>
      <c r="AG167" s="30">
        <f>VLOOKUP(B:B,'EJECUCION 24 DE ABRIL DEL 2026'!C:V,20,0)</f>
        <v>0</v>
      </c>
      <c r="AH167" s="30">
        <f>VLOOKUP(B:B,'EJECUCION 24 DE ABRIL DEL 2026'!C:W,21,0)</f>
        <v>0</v>
      </c>
      <c r="AI167" s="30">
        <f>VLOOKUP(B:B,'EJECUCION 24 DE ABRIL DEL 2026'!C:X,22,0)</f>
        <v>1348000000</v>
      </c>
      <c r="AJ167" s="30">
        <f>VLOOKUP(B:B,'EJECUCION 24 DE ABRIL DEL 2026'!C:Y,23,0)</f>
        <v>856500000</v>
      </c>
      <c r="AK167" s="30">
        <f>VLOOKUP(B:B,'EJECUCION 24 DE ABRIL DEL 2026'!C:Z,24,0)</f>
        <v>494550000</v>
      </c>
      <c r="AL167" s="30">
        <f>VLOOKUP(B:B,'EJECUCION 24 DE ABRIL DEL 2026'!C:AA,25,0)</f>
        <v>259000000</v>
      </c>
      <c r="AM167" s="30">
        <f>VLOOKUP(B:B,'EJECUCION 24 DE ABRIL DEL 2026'!C:AB,26,0)</f>
        <v>199800000</v>
      </c>
      <c r="AN167" s="30">
        <f>VLOOKUP(B:B,'EJECUCION 24 DE ABRIL DEL 2026'!C:AC,27,0)</f>
        <v>853450000</v>
      </c>
      <c r="AO167" s="32">
        <f t="shared" si="4"/>
        <v>0.1921364985</v>
      </c>
      <c r="AP167" s="28" t="str">
        <f>VLOOKUP(T:T,'TOTAL POR PROYECTOS'!B:I,8,0)</f>
        <v>Secretaría de Salud</v>
      </c>
      <c r="AQ167" s="8"/>
      <c r="AR167" s="8"/>
    </row>
    <row r="168" hidden="1">
      <c r="A168" s="27" t="str">
        <f t="shared" si="1"/>
        <v>190503720245400100531.2.3.2.28.12.3.2.02.02.008.121.2.3.2.28</v>
      </c>
      <c r="B168" s="27" t="str">
        <f t="shared" si="2"/>
        <v>190503720245400100531.2.3.2.28.12.3.2.02.02.008.121.2.3.2.2803060103|264</v>
      </c>
      <c r="C168" s="28" t="str">
        <f t="shared" si="3"/>
        <v>Secretaría de Salud</v>
      </c>
      <c r="D168" s="37" t="s">
        <v>48</v>
      </c>
      <c r="E168" s="37" t="s">
        <v>115</v>
      </c>
      <c r="F168" s="37" t="s">
        <v>116</v>
      </c>
      <c r="G168" s="37" t="s">
        <v>774</v>
      </c>
      <c r="H168" s="37" t="s">
        <v>775</v>
      </c>
      <c r="I168" s="37" t="s">
        <v>776</v>
      </c>
      <c r="J168" s="37" t="s">
        <v>119</v>
      </c>
      <c r="K168" s="37" t="s">
        <v>120</v>
      </c>
      <c r="L168" s="37" t="s">
        <v>121</v>
      </c>
      <c r="M168" s="37" t="s">
        <v>122</v>
      </c>
      <c r="N168" s="37" t="s">
        <v>123</v>
      </c>
      <c r="O168" s="37" t="s">
        <v>124</v>
      </c>
      <c r="P168" s="37" t="s">
        <v>777</v>
      </c>
      <c r="Q168" s="37" t="s">
        <v>774</v>
      </c>
      <c r="R168" s="37" t="s">
        <v>778</v>
      </c>
      <c r="S168" s="37" t="s">
        <v>779</v>
      </c>
      <c r="T168" s="37" t="s">
        <v>128</v>
      </c>
      <c r="U168" s="29" t="str">
        <f>VLOOKUP(T:T,'TOTAL POR PROYECTOS'!B:C,2,0)</f>
        <v>Fortalecimiento de las acciones de gestión de la salud Pública para la gobernanza en salud del municipio de Cúcuta</v>
      </c>
      <c r="V168" s="37" t="s">
        <v>129</v>
      </c>
      <c r="W168" s="37" t="s">
        <v>130</v>
      </c>
      <c r="X168" s="37" t="s">
        <v>788</v>
      </c>
      <c r="Y168" s="37" t="s">
        <v>789</v>
      </c>
      <c r="Z168" s="38" t="s">
        <v>133</v>
      </c>
      <c r="AA168" s="39" t="s">
        <v>134</v>
      </c>
      <c r="AB168" s="30">
        <f>VLOOKUP(B:B,'EJECUCION 24 DE ABRIL DEL 2026'!C:Q,15,0)</f>
        <v>136000000</v>
      </c>
      <c r="AC168" s="30">
        <f>VLOOKUP(B:B,'EJECUCION 24 DE ABRIL DEL 2026'!C:R,16,0)</f>
        <v>0</v>
      </c>
      <c r="AD168" s="30">
        <f>VLOOKUP(B:B,'EJECUCION 24 DE ABRIL DEL 2026'!C:S,17,0)</f>
        <v>0</v>
      </c>
      <c r="AE168" s="31">
        <f>VLOOKUP(B:B,'EJECUCION 24 DE ABRIL DEL 2026'!C:T,18,0)</f>
        <v>0</v>
      </c>
      <c r="AF168" s="31">
        <f>VLOOKUP(B:B,'EJECUCION 24 DE ABRIL DEL 2026'!C:U,19,0)</f>
        <v>0</v>
      </c>
      <c r="AG168" s="30">
        <f>VLOOKUP(B:B,'EJECUCION 24 DE ABRIL DEL 2026'!C:V,20,0)</f>
        <v>0</v>
      </c>
      <c r="AH168" s="30">
        <f>VLOOKUP(B:B,'EJECUCION 24 DE ABRIL DEL 2026'!C:W,21,0)</f>
        <v>0</v>
      </c>
      <c r="AI168" s="30">
        <f>VLOOKUP(B:B,'EJECUCION 24 DE ABRIL DEL 2026'!C:X,22,0)</f>
        <v>136000000</v>
      </c>
      <c r="AJ168" s="30">
        <f>VLOOKUP(B:B,'EJECUCION 24 DE ABRIL DEL 2026'!C:Y,23,0)</f>
        <v>124700000</v>
      </c>
      <c r="AK168" s="30">
        <f>VLOOKUP(B:B,'EJECUCION 24 DE ABRIL DEL 2026'!C:Z,24,0)</f>
        <v>35350000</v>
      </c>
      <c r="AL168" s="30">
        <f>VLOOKUP(B:B,'EJECUCION 24 DE ABRIL DEL 2026'!C:AA,25,0)</f>
        <v>17300000</v>
      </c>
      <c r="AM168" s="30">
        <f>VLOOKUP(B:B,'EJECUCION 24 DE ABRIL DEL 2026'!C:AB,26,0)</f>
        <v>14600000</v>
      </c>
      <c r="AN168" s="30">
        <f>VLOOKUP(B:B,'EJECUCION 24 DE ABRIL DEL 2026'!C:AC,27,0)</f>
        <v>100650000</v>
      </c>
      <c r="AO168" s="32">
        <f t="shared" si="4"/>
        <v>0.1272058824</v>
      </c>
      <c r="AP168" s="28" t="str">
        <f>VLOOKUP(T:T,'TOTAL POR PROYECTOS'!B:I,8,0)</f>
        <v>Secretaría de Salud</v>
      </c>
      <c r="AQ168" s="8"/>
      <c r="AR168" s="8"/>
    </row>
    <row r="169" hidden="1">
      <c r="A169" s="27" t="str">
        <f t="shared" si="1"/>
        <v>190503720245400100531.2.4.2.022.3.2.02.02.009.471.2.4.2.02</v>
      </c>
      <c r="B169" s="27" t="str">
        <f t="shared" si="2"/>
        <v>190503720245400100531.2.4.2.022.3.2.02.02.009.471.2.4.2.0203060103|264</v>
      </c>
      <c r="C169" s="28" t="str">
        <f t="shared" si="3"/>
        <v>Secretaría de Salud</v>
      </c>
      <c r="D169" s="37" t="s">
        <v>48</v>
      </c>
      <c r="E169" s="37" t="s">
        <v>115</v>
      </c>
      <c r="F169" s="37" t="s">
        <v>116</v>
      </c>
      <c r="G169" s="37" t="s">
        <v>774</v>
      </c>
      <c r="H169" s="37" t="s">
        <v>775</v>
      </c>
      <c r="I169" s="37" t="s">
        <v>776</v>
      </c>
      <c r="J169" s="37" t="s">
        <v>119</v>
      </c>
      <c r="K169" s="37" t="s">
        <v>120</v>
      </c>
      <c r="L169" s="37" t="s">
        <v>121</v>
      </c>
      <c r="M169" s="37" t="s">
        <v>122</v>
      </c>
      <c r="N169" s="37" t="s">
        <v>123</v>
      </c>
      <c r="O169" s="37" t="s">
        <v>124</v>
      </c>
      <c r="P169" s="37" t="s">
        <v>777</v>
      </c>
      <c r="Q169" s="37" t="s">
        <v>774</v>
      </c>
      <c r="R169" s="37" t="s">
        <v>778</v>
      </c>
      <c r="S169" s="37" t="s">
        <v>779</v>
      </c>
      <c r="T169" s="37" t="s">
        <v>128</v>
      </c>
      <c r="U169" s="29" t="str">
        <f>VLOOKUP(T:T,'TOTAL POR PROYECTOS'!B:C,2,0)</f>
        <v>Fortalecimiento de las acciones de gestión de la salud Pública para la gobernanza en salud del municipio de Cúcuta</v>
      </c>
      <c r="V169" s="37" t="s">
        <v>367</v>
      </c>
      <c r="W169" s="37" t="s">
        <v>368</v>
      </c>
      <c r="X169" s="37" t="s">
        <v>790</v>
      </c>
      <c r="Y169" s="37" t="s">
        <v>791</v>
      </c>
      <c r="Z169" s="38" t="s">
        <v>367</v>
      </c>
      <c r="AA169" s="39" t="s">
        <v>368</v>
      </c>
      <c r="AB169" s="30">
        <f>VLOOKUP(B:B,'EJECUCION 24 DE ABRIL DEL 2026'!C:Q,15,0)</f>
        <v>146400000</v>
      </c>
      <c r="AC169" s="30">
        <f>VLOOKUP(B:B,'EJECUCION 24 DE ABRIL DEL 2026'!C:R,16,0)</f>
        <v>0</v>
      </c>
      <c r="AD169" s="30">
        <f>VLOOKUP(B:B,'EJECUCION 24 DE ABRIL DEL 2026'!C:S,17,0)</f>
        <v>0</v>
      </c>
      <c r="AE169" s="31">
        <f>VLOOKUP(B:B,'EJECUCION 24 DE ABRIL DEL 2026'!C:T,18,0)</f>
        <v>62000000</v>
      </c>
      <c r="AF169" s="31">
        <f>VLOOKUP(B:B,'EJECUCION 24 DE ABRIL DEL 2026'!C:U,19,0)</f>
        <v>0</v>
      </c>
      <c r="AG169" s="30">
        <f>VLOOKUP(B:B,'EJECUCION 24 DE ABRIL DEL 2026'!C:V,20,0)</f>
        <v>0</v>
      </c>
      <c r="AH169" s="30">
        <f>VLOOKUP(B:B,'EJECUCION 24 DE ABRIL DEL 2026'!C:W,21,0)</f>
        <v>0</v>
      </c>
      <c r="AI169" s="30">
        <f>VLOOKUP(B:B,'EJECUCION 24 DE ABRIL DEL 2026'!C:X,22,0)</f>
        <v>208400000</v>
      </c>
      <c r="AJ169" s="30">
        <f>VLOOKUP(B:B,'EJECUCION 24 DE ABRIL DEL 2026'!C:Y,23,0)</f>
        <v>118170514.3</v>
      </c>
      <c r="AK169" s="30">
        <f>VLOOKUP(B:B,'EJECUCION 24 DE ABRIL DEL 2026'!C:Z,24,0)</f>
        <v>82719360</v>
      </c>
      <c r="AL169" s="30">
        <f>VLOOKUP(B:B,'EJECUCION 24 DE ABRIL DEL 2026'!C:AA,25,0)</f>
        <v>29634103</v>
      </c>
      <c r="AM169" s="30">
        <f>VLOOKUP(B:B,'EJECUCION 24 DE ABRIL DEL 2026'!C:AB,26,0)</f>
        <v>23634103</v>
      </c>
      <c r="AN169" s="30">
        <f>VLOOKUP(B:B,'EJECUCION 24 DE ABRIL DEL 2026'!C:AC,27,0)</f>
        <v>125680640</v>
      </c>
      <c r="AO169" s="32">
        <f t="shared" si="4"/>
        <v>0.142198191</v>
      </c>
      <c r="AP169" s="28" t="str">
        <f>VLOOKUP(T:T,'TOTAL POR PROYECTOS'!B:I,8,0)</f>
        <v>Secretaría de Salud</v>
      </c>
      <c r="AQ169" s="8"/>
      <c r="AR169" s="8"/>
    </row>
    <row r="170" hidden="1">
      <c r="A170" s="27" t="str">
        <f t="shared" si="1"/>
        <v>190503720245400100531.2.4.2.022.3.2.02.02.009.481.2.4.2.02</v>
      </c>
      <c r="B170" s="27" t="str">
        <f t="shared" si="2"/>
        <v>190503720245400100531.2.4.2.022.3.2.02.02.009.481.2.4.2.0203060103|264</v>
      </c>
      <c r="C170" s="28" t="str">
        <f t="shared" si="3"/>
        <v>Secretaría de Salud</v>
      </c>
      <c r="D170" s="37" t="s">
        <v>48</v>
      </c>
      <c r="E170" s="37" t="s">
        <v>115</v>
      </c>
      <c r="F170" s="37" t="s">
        <v>116</v>
      </c>
      <c r="G170" s="37" t="s">
        <v>774</v>
      </c>
      <c r="H170" s="37" t="s">
        <v>775</v>
      </c>
      <c r="I170" s="37" t="s">
        <v>776</v>
      </c>
      <c r="J170" s="37" t="s">
        <v>119</v>
      </c>
      <c r="K170" s="37" t="s">
        <v>120</v>
      </c>
      <c r="L170" s="37" t="s">
        <v>121</v>
      </c>
      <c r="M170" s="37" t="s">
        <v>122</v>
      </c>
      <c r="N170" s="37" t="s">
        <v>123</v>
      </c>
      <c r="O170" s="37" t="s">
        <v>124</v>
      </c>
      <c r="P170" s="37" t="s">
        <v>777</v>
      </c>
      <c r="Q170" s="37" t="s">
        <v>774</v>
      </c>
      <c r="R170" s="37" t="s">
        <v>778</v>
      </c>
      <c r="S170" s="37" t="s">
        <v>779</v>
      </c>
      <c r="T170" s="37" t="s">
        <v>128</v>
      </c>
      <c r="U170" s="29" t="str">
        <f>VLOOKUP(T:T,'TOTAL POR PROYECTOS'!B:C,2,0)</f>
        <v>Fortalecimiento de las acciones de gestión de la salud Pública para la gobernanza en salud del municipio de Cúcuta</v>
      </c>
      <c r="V170" s="37" t="s">
        <v>367</v>
      </c>
      <c r="W170" s="37" t="s">
        <v>368</v>
      </c>
      <c r="X170" s="37" t="s">
        <v>792</v>
      </c>
      <c r="Y170" s="37" t="s">
        <v>793</v>
      </c>
      <c r="Z170" s="38" t="s">
        <v>367</v>
      </c>
      <c r="AA170" s="39" t="s">
        <v>368</v>
      </c>
      <c r="AB170" s="30">
        <f>VLOOKUP(B:B,'EJECUCION 24 DE ABRIL DEL 2026'!C:Q,15,0)</f>
        <v>93000000</v>
      </c>
      <c r="AC170" s="30">
        <f>VLOOKUP(B:B,'EJECUCION 24 DE ABRIL DEL 2026'!C:R,16,0)</f>
        <v>0</v>
      </c>
      <c r="AD170" s="30">
        <f>VLOOKUP(B:B,'EJECUCION 24 DE ABRIL DEL 2026'!C:S,17,0)</f>
        <v>0</v>
      </c>
      <c r="AE170" s="31">
        <f>VLOOKUP(B:B,'EJECUCION 24 DE ABRIL DEL 2026'!C:T,18,0)</f>
        <v>0</v>
      </c>
      <c r="AF170" s="31">
        <f>VLOOKUP(B:B,'EJECUCION 24 DE ABRIL DEL 2026'!C:U,19,0)</f>
        <v>0</v>
      </c>
      <c r="AG170" s="30">
        <f>VLOOKUP(B:B,'EJECUCION 24 DE ABRIL DEL 2026'!C:V,20,0)</f>
        <v>0</v>
      </c>
      <c r="AH170" s="30">
        <f>VLOOKUP(B:B,'EJECUCION 24 DE ABRIL DEL 2026'!C:W,21,0)</f>
        <v>0</v>
      </c>
      <c r="AI170" s="30">
        <f>VLOOKUP(B:B,'EJECUCION 24 DE ABRIL DEL 2026'!C:X,22,0)</f>
        <v>93000000</v>
      </c>
      <c r="AJ170" s="30">
        <f>VLOOKUP(B:B,'EJECUCION 24 DE ABRIL DEL 2026'!C:Y,23,0)</f>
        <v>84150000</v>
      </c>
      <c r="AK170" s="30">
        <f>VLOOKUP(B:B,'EJECUCION 24 DE ABRIL DEL 2026'!C:Z,24,0)</f>
        <v>56700000</v>
      </c>
      <c r="AL170" s="30">
        <f>VLOOKUP(B:B,'EJECUCION 24 DE ABRIL DEL 2026'!C:AA,25,0)</f>
        <v>28800000</v>
      </c>
      <c r="AM170" s="30">
        <f>VLOOKUP(B:B,'EJECUCION 24 DE ABRIL DEL 2026'!C:AB,26,0)</f>
        <v>16200000</v>
      </c>
      <c r="AN170" s="30">
        <f>VLOOKUP(B:B,'EJECUCION 24 DE ABRIL DEL 2026'!C:AC,27,0)</f>
        <v>36300000</v>
      </c>
      <c r="AO170" s="32">
        <f t="shared" si="4"/>
        <v>0.3096774194</v>
      </c>
      <c r="AP170" s="28" t="str">
        <f>VLOOKUP(T:T,'TOTAL POR PROYECTOS'!B:I,8,0)</f>
        <v>Secretaría de Salud</v>
      </c>
      <c r="AQ170" s="8"/>
      <c r="AR170" s="8"/>
    </row>
    <row r="171" hidden="1">
      <c r="A171" s="27" t="str">
        <f t="shared" si="1"/>
        <v>190503720245400100531.2.3.2.28.12.3.2.02.02.008.131.2.3.2.28</v>
      </c>
      <c r="B171" s="27" t="str">
        <f t="shared" si="2"/>
        <v>190503720245400100531.2.3.2.28.12.3.2.02.02.008.131.2.3.2.2803060103|264</v>
      </c>
      <c r="C171" s="28" t="str">
        <f t="shared" si="3"/>
        <v>Secretaría de Salud</v>
      </c>
      <c r="D171" s="37" t="s">
        <v>48</v>
      </c>
      <c r="E171" s="37" t="s">
        <v>115</v>
      </c>
      <c r="F171" s="37" t="s">
        <v>116</v>
      </c>
      <c r="G171" s="37" t="s">
        <v>774</v>
      </c>
      <c r="H171" s="37" t="s">
        <v>775</v>
      </c>
      <c r="I171" s="37" t="s">
        <v>776</v>
      </c>
      <c r="J171" s="37" t="s">
        <v>119</v>
      </c>
      <c r="K171" s="37" t="s">
        <v>120</v>
      </c>
      <c r="L171" s="37" t="s">
        <v>121</v>
      </c>
      <c r="M171" s="37" t="s">
        <v>122</v>
      </c>
      <c r="N171" s="37" t="s">
        <v>123</v>
      </c>
      <c r="O171" s="37" t="s">
        <v>124</v>
      </c>
      <c r="P171" s="37" t="s">
        <v>777</v>
      </c>
      <c r="Q171" s="37" t="s">
        <v>774</v>
      </c>
      <c r="R171" s="37" t="s">
        <v>778</v>
      </c>
      <c r="S171" s="37" t="s">
        <v>779</v>
      </c>
      <c r="T171" s="37" t="s">
        <v>128</v>
      </c>
      <c r="U171" s="29" t="str">
        <f>VLOOKUP(T:T,'TOTAL POR PROYECTOS'!B:C,2,0)</f>
        <v>Fortalecimiento de las acciones de gestión de la salud Pública para la gobernanza en salud del municipio de Cúcuta</v>
      </c>
      <c r="V171" s="37" t="s">
        <v>129</v>
      </c>
      <c r="W171" s="37" t="s">
        <v>130</v>
      </c>
      <c r="X171" s="37" t="s">
        <v>794</v>
      </c>
      <c r="Y171" s="37" t="s">
        <v>795</v>
      </c>
      <c r="Z171" s="38" t="s">
        <v>133</v>
      </c>
      <c r="AA171" s="39" t="s">
        <v>134</v>
      </c>
      <c r="AB171" s="30">
        <f>VLOOKUP(B:B,'EJECUCION 24 DE ABRIL DEL 2026'!C:Q,15,0)</f>
        <v>66000000</v>
      </c>
      <c r="AC171" s="30">
        <f>VLOOKUP(B:B,'EJECUCION 24 DE ABRIL DEL 2026'!C:R,16,0)</f>
        <v>0</v>
      </c>
      <c r="AD171" s="30">
        <f>VLOOKUP(B:B,'EJECUCION 24 DE ABRIL DEL 2026'!C:S,17,0)</f>
        <v>0</v>
      </c>
      <c r="AE171" s="31">
        <f>VLOOKUP(B:B,'EJECUCION 24 DE ABRIL DEL 2026'!C:T,18,0)</f>
        <v>0</v>
      </c>
      <c r="AF171" s="31">
        <f>VLOOKUP(B:B,'EJECUCION 24 DE ABRIL DEL 2026'!C:U,19,0)</f>
        <v>3600000</v>
      </c>
      <c r="AG171" s="30">
        <f>VLOOKUP(B:B,'EJECUCION 24 DE ABRIL DEL 2026'!C:V,20,0)</f>
        <v>0</v>
      </c>
      <c r="AH171" s="30">
        <f>VLOOKUP(B:B,'EJECUCION 24 DE ABRIL DEL 2026'!C:W,21,0)</f>
        <v>0</v>
      </c>
      <c r="AI171" s="30">
        <f>VLOOKUP(B:B,'EJECUCION 24 DE ABRIL DEL 2026'!C:X,22,0)</f>
        <v>62400000</v>
      </c>
      <c r="AJ171" s="30">
        <f>VLOOKUP(B:B,'EJECUCION 24 DE ABRIL DEL 2026'!C:Y,23,0)</f>
        <v>15750000</v>
      </c>
      <c r="AK171" s="30">
        <f>VLOOKUP(B:B,'EJECUCION 24 DE ABRIL DEL 2026'!C:Z,24,0)</f>
        <v>15750000</v>
      </c>
      <c r="AL171" s="30">
        <f>VLOOKUP(B:B,'EJECUCION 24 DE ABRIL DEL 2026'!C:AA,25,0)</f>
        <v>9000000</v>
      </c>
      <c r="AM171" s="30">
        <f>VLOOKUP(B:B,'EJECUCION 24 DE ABRIL DEL 2026'!C:AB,26,0)</f>
        <v>4500000</v>
      </c>
      <c r="AN171" s="30">
        <f>VLOOKUP(B:B,'EJECUCION 24 DE ABRIL DEL 2026'!C:AC,27,0)</f>
        <v>46650000</v>
      </c>
      <c r="AO171" s="32">
        <f t="shared" si="4"/>
        <v>0.1442307692</v>
      </c>
      <c r="AP171" s="28" t="str">
        <f>VLOOKUP(T:T,'TOTAL POR PROYECTOS'!B:I,8,0)</f>
        <v>Secretaría de Salud</v>
      </c>
      <c r="AQ171" s="8"/>
      <c r="AR171" s="8"/>
    </row>
    <row r="172" hidden="1">
      <c r="A172" s="27" t="str">
        <f t="shared" si="1"/>
        <v>190504020245400100531.2.1.0.00.12.3.2.02.02.009.491.2.1.0.00</v>
      </c>
      <c r="B172" s="27" t="str">
        <f t="shared" si="2"/>
        <v>190504020245400100531.2.1.0.00.12.3.2.02.02.009.491.2.1.0.0003060105|266</v>
      </c>
      <c r="C172" s="28" t="str">
        <f t="shared" si="3"/>
        <v>Secretaría de Salud</v>
      </c>
      <c r="D172" s="37" t="s">
        <v>48</v>
      </c>
      <c r="E172" s="37" t="s">
        <v>115</v>
      </c>
      <c r="F172" s="37" t="s">
        <v>116</v>
      </c>
      <c r="G172" s="37" t="s">
        <v>796</v>
      </c>
      <c r="H172" s="37" t="s">
        <v>797</v>
      </c>
      <c r="I172" s="37" t="s">
        <v>798</v>
      </c>
      <c r="J172" s="37" t="s">
        <v>119</v>
      </c>
      <c r="K172" s="37" t="s">
        <v>120</v>
      </c>
      <c r="L172" s="37" t="s">
        <v>121</v>
      </c>
      <c r="M172" s="37" t="s">
        <v>122</v>
      </c>
      <c r="N172" s="37" t="s">
        <v>123</v>
      </c>
      <c r="O172" s="37" t="s">
        <v>124</v>
      </c>
      <c r="P172" s="37" t="s">
        <v>799</v>
      </c>
      <c r="Q172" s="37" t="s">
        <v>800</v>
      </c>
      <c r="R172" s="37" t="s">
        <v>801</v>
      </c>
      <c r="S172" s="37" t="s">
        <v>798</v>
      </c>
      <c r="T172" s="37" t="s">
        <v>128</v>
      </c>
      <c r="U172" s="29" t="str">
        <f>VLOOKUP(T:T,'TOTAL POR PROYECTOS'!B:C,2,0)</f>
        <v>Fortalecimiento de las acciones de gestión de la salud Pública para la gobernanza en salud del municipio de Cúcuta</v>
      </c>
      <c r="V172" s="37" t="s">
        <v>106</v>
      </c>
      <c r="W172" s="37" t="s">
        <v>107</v>
      </c>
      <c r="X172" s="37" t="s">
        <v>802</v>
      </c>
      <c r="Y172" s="37" t="s">
        <v>803</v>
      </c>
      <c r="Z172" s="38" t="s">
        <v>108</v>
      </c>
      <c r="AA172" s="39" t="s">
        <v>109</v>
      </c>
      <c r="AB172" s="30">
        <f>VLOOKUP(B:B,'EJECUCION 24 DE ABRIL DEL 2026'!C:Q,15,0)</f>
        <v>212000000</v>
      </c>
      <c r="AC172" s="30">
        <f>VLOOKUP(B:B,'EJECUCION 24 DE ABRIL DEL 2026'!C:R,16,0)</f>
        <v>0</v>
      </c>
      <c r="AD172" s="30">
        <f>VLOOKUP(B:B,'EJECUCION 24 DE ABRIL DEL 2026'!C:S,17,0)</f>
        <v>0</v>
      </c>
      <c r="AE172" s="31">
        <f>VLOOKUP(B:B,'EJECUCION 24 DE ABRIL DEL 2026'!C:T,18,0)</f>
        <v>0</v>
      </c>
      <c r="AF172" s="31">
        <f>VLOOKUP(B:B,'EJECUCION 24 DE ABRIL DEL 2026'!C:U,19,0)</f>
        <v>0</v>
      </c>
      <c r="AG172" s="30">
        <f>VLOOKUP(B:B,'EJECUCION 24 DE ABRIL DEL 2026'!C:V,20,0)</f>
        <v>0</v>
      </c>
      <c r="AH172" s="30">
        <f>VLOOKUP(B:B,'EJECUCION 24 DE ABRIL DEL 2026'!C:W,21,0)</f>
        <v>0</v>
      </c>
      <c r="AI172" s="30">
        <f>VLOOKUP(B:B,'EJECUCION 24 DE ABRIL DEL 2026'!C:X,22,0)</f>
        <v>212000000</v>
      </c>
      <c r="AJ172" s="30">
        <f>VLOOKUP(B:B,'EJECUCION 24 DE ABRIL DEL 2026'!C:Y,23,0)</f>
        <v>212000000</v>
      </c>
      <c r="AK172" s="30">
        <f>VLOOKUP(B:B,'EJECUCION 24 DE ABRIL DEL 2026'!C:Z,24,0)</f>
        <v>0</v>
      </c>
      <c r="AL172" s="30">
        <f>VLOOKUP(B:B,'EJECUCION 24 DE ABRIL DEL 2026'!C:AA,25,0)</f>
        <v>0</v>
      </c>
      <c r="AM172" s="30">
        <f>VLOOKUP(B:B,'EJECUCION 24 DE ABRIL DEL 2026'!C:AB,26,0)</f>
        <v>0</v>
      </c>
      <c r="AN172" s="30">
        <f>VLOOKUP(B:B,'EJECUCION 24 DE ABRIL DEL 2026'!C:AC,27,0)</f>
        <v>212000000</v>
      </c>
      <c r="AO172" s="32">
        <f t="shared" si="4"/>
        <v>0</v>
      </c>
      <c r="AP172" s="28" t="str">
        <f>VLOOKUP(T:T,'TOTAL POR PROYECTOS'!B:I,8,0)</f>
        <v>Secretaría de Salud</v>
      </c>
      <c r="AQ172" s="8"/>
      <c r="AR172" s="8"/>
    </row>
    <row r="173" hidden="1">
      <c r="A173" s="27" t="str">
        <f t="shared" si="1"/>
        <v>190504120245400100531.2.4.2.022.3.2.02.02.009.501.2.4.2.02</v>
      </c>
      <c r="B173" s="27" t="str">
        <f t="shared" si="2"/>
        <v>190504120245400100531.2.4.2.022.3.2.02.02.009.501.2.4.2.0203060106|267</v>
      </c>
      <c r="C173" s="28" t="str">
        <f t="shared" si="3"/>
        <v>Secretaría de Salud</v>
      </c>
      <c r="D173" s="37" t="s">
        <v>48</v>
      </c>
      <c r="E173" s="37" t="s">
        <v>115</v>
      </c>
      <c r="F173" s="37" t="s">
        <v>116</v>
      </c>
      <c r="G173" s="37" t="s">
        <v>804</v>
      </c>
      <c r="H173" s="37" t="s">
        <v>805</v>
      </c>
      <c r="I173" s="37" t="s">
        <v>806</v>
      </c>
      <c r="J173" s="37" t="s">
        <v>119</v>
      </c>
      <c r="K173" s="37" t="s">
        <v>120</v>
      </c>
      <c r="L173" s="37" t="s">
        <v>121</v>
      </c>
      <c r="M173" s="37" t="s">
        <v>122</v>
      </c>
      <c r="N173" s="37" t="s">
        <v>123</v>
      </c>
      <c r="O173" s="37" t="s">
        <v>124</v>
      </c>
      <c r="P173" s="37" t="s">
        <v>807</v>
      </c>
      <c r="Q173" s="37" t="s">
        <v>804</v>
      </c>
      <c r="R173" s="37" t="s">
        <v>808</v>
      </c>
      <c r="S173" s="37" t="s">
        <v>806</v>
      </c>
      <c r="T173" s="37" t="s">
        <v>128</v>
      </c>
      <c r="U173" s="29" t="str">
        <f>VLOOKUP(T:T,'TOTAL POR PROYECTOS'!B:C,2,0)</f>
        <v>Fortalecimiento de las acciones de gestión de la salud Pública para la gobernanza en salud del municipio de Cúcuta</v>
      </c>
      <c r="V173" s="37" t="s">
        <v>367</v>
      </c>
      <c r="W173" s="37" t="s">
        <v>368</v>
      </c>
      <c r="X173" s="37" t="s">
        <v>809</v>
      </c>
      <c r="Y173" s="37" t="s">
        <v>810</v>
      </c>
      <c r="Z173" s="38" t="s">
        <v>367</v>
      </c>
      <c r="AA173" s="39" t="s">
        <v>368</v>
      </c>
      <c r="AB173" s="30">
        <f>VLOOKUP(B:B,'EJECUCION 24 DE ABRIL DEL 2026'!C:Q,15,0)</f>
        <v>114600000</v>
      </c>
      <c r="AC173" s="30">
        <f>VLOOKUP(B:B,'EJECUCION 24 DE ABRIL DEL 2026'!C:R,16,0)</f>
        <v>0</v>
      </c>
      <c r="AD173" s="30">
        <f>VLOOKUP(B:B,'EJECUCION 24 DE ABRIL DEL 2026'!C:S,17,0)</f>
        <v>0</v>
      </c>
      <c r="AE173" s="31">
        <f>VLOOKUP(B:B,'EJECUCION 24 DE ABRIL DEL 2026'!C:T,18,0)</f>
        <v>50000000</v>
      </c>
      <c r="AF173" s="31">
        <f>VLOOKUP(B:B,'EJECUCION 24 DE ABRIL DEL 2026'!C:U,19,0)</f>
        <v>0</v>
      </c>
      <c r="AG173" s="30">
        <f>VLOOKUP(B:B,'EJECUCION 24 DE ABRIL DEL 2026'!C:V,20,0)</f>
        <v>0</v>
      </c>
      <c r="AH173" s="30">
        <f>VLOOKUP(B:B,'EJECUCION 24 DE ABRIL DEL 2026'!C:W,21,0)</f>
        <v>0</v>
      </c>
      <c r="AI173" s="30">
        <f>VLOOKUP(B:B,'EJECUCION 24 DE ABRIL DEL 2026'!C:X,22,0)</f>
        <v>164600000</v>
      </c>
      <c r="AJ173" s="30">
        <f>VLOOKUP(B:B,'EJECUCION 24 DE ABRIL DEL 2026'!C:Y,23,0)</f>
        <v>120300000</v>
      </c>
      <c r="AK173" s="30">
        <f>VLOOKUP(B:B,'EJECUCION 24 DE ABRIL DEL 2026'!C:Z,24,0)</f>
        <v>88200000</v>
      </c>
      <c r="AL173" s="30">
        <f>VLOOKUP(B:B,'EJECUCION 24 DE ABRIL DEL 2026'!C:AA,25,0)</f>
        <v>39600000</v>
      </c>
      <c r="AM173" s="30">
        <f>VLOOKUP(B:B,'EJECUCION 24 DE ABRIL DEL 2026'!C:AB,26,0)</f>
        <v>24800000</v>
      </c>
      <c r="AN173" s="30">
        <f>VLOOKUP(B:B,'EJECUCION 24 DE ABRIL DEL 2026'!C:AC,27,0)</f>
        <v>76400000</v>
      </c>
      <c r="AO173" s="32">
        <f t="shared" si="4"/>
        <v>0.2405832321</v>
      </c>
      <c r="AP173" s="28" t="str">
        <f>VLOOKUP(T:T,'TOTAL POR PROYECTOS'!B:I,8,0)</f>
        <v>Secretaría de Salud</v>
      </c>
      <c r="AQ173" s="8"/>
      <c r="AR173" s="8"/>
    </row>
    <row r="174" hidden="1">
      <c r="A174" s="27" t="str">
        <f t="shared" si="1"/>
        <v>190504120245400100531.2.3.2.28.12.3.2.02.02.008.151.2.3.2.28</v>
      </c>
      <c r="B174" s="27" t="str">
        <f t="shared" si="2"/>
        <v>190504120245400100531.2.3.2.28.12.3.2.02.02.008.151.2.3.2.2803060106|267</v>
      </c>
      <c r="C174" s="28" t="str">
        <f t="shared" si="3"/>
        <v>Secretaría de Salud</v>
      </c>
      <c r="D174" s="37" t="s">
        <v>48</v>
      </c>
      <c r="E174" s="37" t="s">
        <v>115</v>
      </c>
      <c r="F174" s="37" t="s">
        <v>116</v>
      </c>
      <c r="G174" s="37" t="s">
        <v>804</v>
      </c>
      <c r="H174" s="37" t="s">
        <v>805</v>
      </c>
      <c r="I174" s="37" t="s">
        <v>806</v>
      </c>
      <c r="J174" s="37" t="s">
        <v>119</v>
      </c>
      <c r="K174" s="37" t="s">
        <v>120</v>
      </c>
      <c r="L174" s="37" t="s">
        <v>121</v>
      </c>
      <c r="M174" s="37" t="s">
        <v>122</v>
      </c>
      <c r="N174" s="37" t="s">
        <v>123</v>
      </c>
      <c r="O174" s="37" t="s">
        <v>124</v>
      </c>
      <c r="P174" s="37" t="s">
        <v>807</v>
      </c>
      <c r="Q174" s="37" t="s">
        <v>804</v>
      </c>
      <c r="R174" s="37" t="s">
        <v>808</v>
      </c>
      <c r="S174" s="37" t="s">
        <v>806</v>
      </c>
      <c r="T174" s="37" t="s">
        <v>128</v>
      </c>
      <c r="U174" s="29" t="str">
        <f>VLOOKUP(T:T,'TOTAL POR PROYECTOS'!B:C,2,0)</f>
        <v>Fortalecimiento de las acciones de gestión de la salud Pública para la gobernanza en salud del municipio de Cúcuta</v>
      </c>
      <c r="V174" s="37" t="s">
        <v>129</v>
      </c>
      <c r="W174" s="37" t="s">
        <v>130</v>
      </c>
      <c r="X174" s="37" t="s">
        <v>811</v>
      </c>
      <c r="Y174" s="37" t="s">
        <v>812</v>
      </c>
      <c r="Z174" s="38" t="s">
        <v>133</v>
      </c>
      <c r="AA174" s="39" t="s">
        <v>134</v>
      </c>
      <c r="AB174" s="30">
        <f>VLOOKUP(B:B,'EJECUCION 24 DE ABRIL DEL 2026'!C:Q,15,0)</f>
        <v>12000000</v>
      </c>
      <c r="AC174" s="30">
        <f>VLOOKUP(B:B,'EJECUCION 24 DE ABRIL DEL 2026'!C:R,16,0)</f>
        <v>0</v>
      </c>
      <c r="AD174" s="30">
        <f>VLOOKUP(B:B,'EJECUCION 24 DE ABRIL DEL 2026'!C:S,17,0)</f>
        <v>0</v>
      </c>
      <c r="AE174" s="31">
        <f>VLOOKUP(B:B,'EJECUCION 24 DE ABRIL DEL 2026'!C:T,18,0)</f>
        <v>0</v>
      </c>
      <c r="AF174" s="31">
        <f>VLOOKUP(B:B,'EJECUCION 24 DE ABRIL DEL 2026'!C:U,19,0)</f>
        <v>12000000</v>
      </c>
      <c r="AG174" s="30">
        <f>VLOOKUP(B:B,'EJECUCION 24 DE ABRIL DEL 2026'!C:V,20,0)</f>
        <v>0</v>
      </c>
      <c r="AH174" s="30">
        <f>VLOOKUP(B:B,'EJECUCION 24 DE ABRIL DEL 2026'!C:W,21,0)</f>
        <v>0</v>
      </c>
      <c r="AI174" s="30">
        <f>VLOOKUP(B:B,'EJECUCION 24 DE ABRIL DEL 2026'!C:X,22,0)</f>
        <v>0</v>
      </c>
      <c r="AJ174" s="30">
        <f>VLOOKUP(B:B,'EJECUCION 24 DE ABRIL DEL 2026'!C:Y,23,0)</f>
        <v>0</v>
      </c>
      <c r="AK174" s="30">
        <f>VLOOKUP(B:B,'EJECUCION 24 DE ABRIL DEL 2026'!C:Z,24,0)</f>
        <v>0</v>
      </c>
      <c r="AL174" s="30">
        <f>VLOOKUP(B:B,'EJECUCION 24 DE ABRIL DEL 2026'!C:AA,25,0)</f>
        <v>0</v>
      </c>
      <c r="AM174" s="30">
        <f>VLOOKUP(B:B,'EJECUCION 24 DE ABRIL DEL 2026'!C:AB,26,0)</f>
        <v>0</v>
      </c>
      <c r="AN174" s="30">
        <f>VLOOKUP(B:B,'EJECUCION 24 DE ABRIL DEL 2026'!C:AC,27,0)</f>
        <v>0</v>
      </c>
      <c r="AO174" s="32" t="str">
        <f t="shared" si="4"/>
        <v>#DIV/0!</v>
      </c>
      <c r="AP174" s="28" t="str">
        <f>VLOOKUP(T:T,'TOTAL POR PROYECTOS'!B:I,8,0)</f>
        <v>Secretaría de Salud</v>
      </c>
      <c r="AQ174" s="8"/>
      <c r="AR174" s="8"/>
    </row>
    <row r="175" hidden="1">
      <c r="A175" s="27" t="str">
        <f t="shared" si="1"/>
        <v>190504920245400100531.2.3.2.28.12.3.2.02.02.008.161.2.3.2.28</v>
      </c>
      <c r="B175" s="27" t="str">
        <f t="shared" si="2"/>
        <v>190504920245400100531.2.3.2.28.12.3.2.02.02.008.161.2.3.2.2803060104|265</v>
      </c>
      <c r="C175" s="28" t="str">
        <f t="shared" si="3"/>
        <v>Secretaría de Salud</v>
      </c>
      <c r="D175" s="37" t="s">
        <v>48</v>
      </c>
      <c r="E175" s="37" t="s">
        <v>115</v>
      </c>
      <c r="F175" s="37" t="s">
        <v>116</v>
      </c>
      <c r="G175" s="37" t="s">
        <v>813</v>
      </c>
      <c r="H175" s="37" t="s">
        <v>814</v>
      </c>
      <c r="I175" s="37" t="s">
        <v>815</v>
      </c>
      <c r="J175" s="37" t="s">
        <v>119</v>
      </c>
      <c r="K175" s="37" t="s">
        <v>120</v>
      </c>
      <c r="L175" s="37" t="s">
        <v>121</v>
      </c>
      <c r="M175" s="37" t="s">
        <v>122</v>
      </c>
      <c r="N175" s="37" t="s">
        <v>123</v>
      </c>
      <c r="O175" s="37" t="s">
        <v>124</v>
      </c>
      <c r="P175" s="37" t="s">
        <v>816</v>
      </c>
      <c r="Q175" s="37" t="s">
        <v>817</v>
      </c>
      <c r="R175" s="37" t="s">
        <v>818</v>
      </c>
      <c r="S175" s="37" t="s">
        <v>819</v>
      </c>
      <c r="T175" s="37" t="s">
        <v>128</v>
      </c>
      <c r="U175" s="29" t="str">
        <f>VLOOKUP(T:T,'TOTAL POR PROYECTOS'!B:C,2,0)</f>
        <v>Fortalecimiento de las acciones de gestión de la salud Pública para la gobernanza en salud del municipio de Cúcuta</v>
      </c>
      <c r="V175" s="37" t="s">
        <v>129</v>
      </c>
      <c r="W175" s="37" t="s">
        <v>130</v>
      </c>
      <c r="X175" s="37" t="s">
        <v>820</v>
      </c>
      <c r="Y175" s="37" t="s">
        <v>821</v>
      </c>
      <c r="Z175" s="38" t="s">
        <v>133</v>
      </c>
      <c r="AA175" s="39" t="s">
        <v>134</v>
      </c>
      <c r="AB175" s="30">
        <f>VLOOKUP(B:B,'EJECUCION 24 DE ABRIL DEL 2026'!C:Q,15,0)</f>
        <v>59400000</v>
      </c>
      <c r="AC175" s="30">
        <f>VLOOKUP(B:B,'EJECUCION 24 DE ABRIL DEL 2026'!C:R,16,0)</f>
        <v>0</v>
      </c>
      <c r="AD175" s="30">
        <f>VLOOKUP(B:B,'EJECUCION 24 DE ABRIL DEL 2026'!C:S,17,0)</f>
        <v>0</v>
      </c>
      <c r="AE175" s="31">
        <f>VLOOKUP(B:B,'EJECUCION 24 DE ABRIL DEL 2026'!C:T,18,0)</f>
        <v>3600000</v>
      </c>
      <c r="AF175" s="31">
        <f>VLOOKUP(B:B,'EJECUCION 24 DE ABRIL DEL 2026'!C:U,19,0)</f>
        <v>0</v>
      </c>
      <c r="AG175" s="30">
        <f>VLOOKUP(B:B,'EJECUCION 24 DE ABRIL DEL 2026'!C:V,20,0)</f>
        <v>0</v>
      </c>
      <c r="AH175" s="30">
        <f>VLOOKUP(B:B,'EJECUCION 24 DE ABRIL DEL 2026'!C:W,21,0)</f>
        <v>0</v>
      </c>
      <c r="AI175" s="30">
        <f>VLOOKUP(B:B,'EJECUCION 24 DE ABRIL DEL 2026'!C:X,22,0)</f>
        <v>63000000</v>
      </c>
      <c r="AJ175" s="30">
        <f>VLOOKUP(B:B,'EJECUCION 24 DE ABRIL DEL 2026'!C:Y,23,0)</f>
        <v>63000000</v>
      </c>
      <c r="AK175" s="30">
        <f>VLOOKUP(B:B,'EJECUCION 24 DE ABRIL DEL 2026'!C:Z,24,0)</f>
        <v>44100000</v>
      </c>
      <c r="AL175" s="30">
        <f>VLOOKUP(B:B,'EJECUCION 24 DE ABRIL DEL 2026'!C:AA,25,0)</f>
        <v>27000000</v>
      </c>
      <c r="AM175" s="30">
        <f>VLOOKUP(B:B,'EJECUCION 24 DE ABRIL DEL 2026'!C:AB,26,0)</f>
        <v>22500000</v>
      </c>
      <c r="AN175" s="30">
        <f>VLOOKUP(B:B,'EJECUCION 24 DE ABRIL DEL 2026'!C:AC,27,0)</f>
        <v>18900000</v>
      </c>
      <c r="AO175" s="32">
        <f t="shared" si="4"/>
        <v>0.4285714286</v>
      </c>
      <c r="AP175" s="28" t="str">
        <f>VLOOKUP(T:T,'TOTAL POR PROYECTOS'!B:I,8,0)</f>
        <v>Secretaría de Salud</v>
      </c>
      <c r="AQ175" s="8"/>
      <c r="AR175" s="8"/>
    </row>
    <row r="176" hidden="1">
      <c r="A176" s="27" t="str">
        <f t="shared" si="1"/>
        <v>190504920245400100531.2.4.2.022.3.2.02.02.009.511.2.4.2.02</v>
      </c>
      <c r="B176" s="27" t="str">
        <f t="shared" si="2"/>
        <v>190504920245400100531.2.4.2.022.3.2.02.02.009.511.2.4.2.0203060104|265</v>
      </c>
      <c r="C176" s="28" t="str">
        <f t="shared" si="3"/>
        <v>Secretaría de Salud</v>
      </c>
      <c r="D176" s="37" t="s">
        <v>48</v>
      </c>
      <c r="E176" s="37" t="s">
        <v>115</v>
      </c>
      <c r="F176" s="37" t="s">
        <v>116</v>
      </c>
      <c r="G176" s="37" t="s">
        <v>813</v>
      </c>
      <c r="H176" s="37" t="s">
        <v>814</v>
      </c>
      <c r="I176" s="37" t="s">
        <v>815</v>
      </c>
      <c r="J176" s="37" t="s">
        <v>119</v>
      </c>
      <c r="K176" s="37" t="s">
        <v>120</v>
      </c>
      <c r="L176" s="37" t="s">
        <v>121</v>
      </c>
      <c r="M176" s="37" t="s">
        <v>122</v>
      </c>
      <c r="N176" s="37" t="s">
        <v>123</v>
      </c>
      <c r="O176" s="37" t="s">
        <v>124</v>
      </c>
      <c r="P176" s="37" t="s">
        <v>816</v>
      </c>
      <c r="Q176" s="37" t="s">
        <v>817</v>
      </c>
      <c r="R176" s="37" t="s">
        <v>818</v>
      </c>
      <c r="S176" s="37" t="s">
        <v>819</v>
      </c>
      <c r="T176" s="37" t="s">
        <v>128</v>
      </c>
      <c r="U176" s="29" t="str">
        <f>VLOOKUP(T:T,'TOTAL POR PROYECTOS'!B:C,2,0)</f>
        <v>Fortalecimiento de las acciones de gestión de la salud Pública para la gobernanza en salud del municipio de Cúcuta</v>
      </c>
      <c r="V176" s="37" t="s">
        <v>367</v>
      </c>
      <c r="W176" s="37" t="s">
        <v>368</v>
      </c>
      <c r="X176" s="37" t="s">
        <v>822</v>
      </c>
      <c r="Y176" s="37" t="s">
        <v>823</v>
      </c>
      <c r="Z176" s="38" t="s">
        <v>367</v>
      </c>
      <c r="AA176" s="39" t="s">
        <v>368</v>
      </c>
      <c r="AB176" s="30">
        <f>VLOOKUP(B:B,'EJECUCION 24 DE ABRIL DEL 2026'!C:Q,15,0)</f>
        <v>61800000</v>
      </c>
      <c r="AC176" s="30">
        <f>VLOOKUP(B:B,'EJECUCION 24 DE ABRIL DEL 2026'!C:R,16,0)</f>
        <v>0</v>
      </c>
      <c r="AD176" s="30">
        <f>VLOOKUP(B:B,'EJECUCION 24 DE ABRIL DEL 2026'!C:S,17,0)</f>
        <v>0</v>
      </c>
      <c r="AE176" s="31">
        <f>VLOOKUP(B:B,'EJECUCION 24 DE ABRIL DEL 2026'!C:T,18,0)</f>
        <v>0</v>
      </c>
      <c r="AF176" s="31">
        <f>VLOOKUP(B:B,'EJECUCION 24 DE ABRIL DEL 2026'!C:U,19,0)</f>
        <v>0</v>
      </c>
      <c r="AG176" s="30">
        <f>VLOOKUP(B:B,'EJECUCION 24 DE ABRIL DEL 2026'!C:V,20,0)</f>
        <v>0</v>
      </c>
      <c r="AH176" s="30">
        <f>VLOOKUP(B:B,'EJECUCION 24 DE ABRIL DEL 2026'!C:W,21,0)</f>
        <v>0</v>
      </c>
      <c r="AI176" s="30">
        <f>VLOOKUP(B:B,'EJECUCION 24 DE ABRIL DEL 2026'!C:X,22,0)</f>
        <v>61800000</v>
      </c>
      <c r="AJ176" s="30">
        <f>VLOOKUP(B:B,'EJECUCION 24 DE ABRIL DEL 2026'!C:Y,23,0)</f>
        <v>51500000</v>
      </c>
      <c r="AK176" s="30">
        <f>VLOOKUP(B:B,'EJECUCION 24 DE ABRIL DEL 2026'!C:Z,24,0)</f>
        <v>36050000</v>
      </c>
      <c r="AL176" s="30">
        <f>VLOOKUP(B:B,'EJECUCION 24 DE ABRIL DEL 2026'!C:AA,25,0)</f>
        <v>25500000</v>
      </c>
      <c r="AM176" s="30">
        <f>VLOOKUP(B:B,'EJECUCION 24 DE ABRIL DEL 2026'!C:AB,26,0)</f>
        <v>14100000</v>
      </c>
      <c r="AN176" s="30">
        <f>VLOOKUP(B:B,'EJECUCION 24 DE ABRIL DEL 2026'!C:AC,27,0)</f>
        <v>25750000</v>
      </c>
      <c r="AO176" s="32">
        <f t="shared" si="4"/>
        <v>0.4126213592</v>
      </c>
      <c r="AP176" s="28" t="str">
        <f>VLOOKUP(T:T,'TOTAL POR PROYECTOS'!B:I,8,0)</f>
        <v>Secretaría de Salud</v>
      </c>
      <c r="AQ176" s="8"/>
      <c r="AR176" s="8"/>
    </row>
    <row r="177" hidden="1">
      <c r="A177" s="27" t="str">
        <f t="shared" si="1"/>
        <v>190504920245400100531.2.4.2.022.3.2.02.02.009.521.2.4.2.02</v>
      </c>
      <c r="B177" s="27" t="str">
        <f t="shared" si="2"/>
        <v>190504920245400100531.2.4.2.022.3.2.02.02.009.521.2.4.2.0203060104|265</v>
      </c>
      <c r="C177" s="28" t="str">
        <f t="shared" si="3"/>
        <v>Secretaría de Salud</v>
      </c>
      <c r="D177" s="37" t="s">
        <v>48</v>
      </c>
      <c r="E177" s="37" t="s">
        <v>115</v>
      </c>
      <c r="F177" s="37" t="s">
        <v>116</v>
      </c>
      <c r="G177" s="37" t="s">
        <v>813</v>
      </c>
      <c r="H177" s="37" t="s">
        <v>814</v>
      </c>
      <c r="I177" s="37" t="s">
        <v>815</v>
      </c>
      <c r="J177" s="37" t="s">
        <v>119</v>
      </c>
      <c r="K177" s="37" t="s">
        <v>120</v>
      </c>
      <c r="L177" s="37" t="s">
        <v>121</v>
      </c>
      <c r="M177" s="37" t="s">
        <v>122</v>
      </c>
      <c r="N177" s="37" t="s">
        <v>123</v>
      </c>
      <c r="O177" s="37" t="s">
        <v>124</v>
      </c>
      <c r="P177" s="37" t="s">
        <v>816</v>
      </c>
      <c r="Q177" s="37" t="s">
        <v>817</v>
      </c>
      <c r="R177" s="37" t="s">
        <v>818</v>
      </c>
      <c r="S177" s="37" t="s">
        <v>819</v>
      </c>
      <c r="T177" s="37" t="s">
        <v>128</v>
      </c>
      <c r="U177" s="29" t="str">
        <f>VLOOKUP(T:T,'TOTAL POR PROYECTOS'!B:C,2,0)</f>
        <v>Fortalecimiento de las acciones de gestión de la salud Pública para la gobernanza en salud del municipio de Cúcuta</v>
      </c>
      <c r="V177" s="37" t="s">
        <v>367</v>
      </c>
      <c r="W177" s="37" t="s">
        <v>368</v>
      </c>
      <c r="X177" s="37" t="s">
        <v>824</v>
      </c>
      <c r="Y177" s="37" t="s">
        <v>825</v>
      </c>
      <c r="Z177" s="38" t="s">
        <v>367</v>
      </c>
      <c r="AA177" s="39" t="s">
        <v>368</v>
      </c>
      <c r="AB177" s="30">
        <f>VLOOKUP(B:B,'EJECUCION 24 DE ABRIL DEL 2026'!C:Q,15,0)</f>
        <v>95400000</v>
      </c>
      <c r="AC177" s="30">
        <f>VLOOKUP(B:B,'EJECUCION 24 DE ABRIL DEL 2026'!C:R,16,0)</f>
        <v>0</v>
      </c>
      <c r="AD177" s="30">
        <f>VLOOKUP(B:B,'EJECUCION 24 DE ABRIL DEL 2026'!C:S,17,0)</f>
        <v>0</v>
      </c>
      <c r="AE177" s="31">
        <f>VLOOKUP(B:B,'EJECUCION 24 DE ABRIL DEL 2026'!C:T,18,0)</f>
        <v>0</v>
      </c>
      <c r="AF177" s="31">
        <f>VLOOKUP(B:B,'EJECUCION 24 DE ABRIL DEL 2026'!C:U,19,0)</f>
        <v>0</v>
      </c>
      <c r="AG177" s="30">
        <f>VLOOKUP(B:B,'EJECUCION 24 DE ABRIL DEL 2026'!C:V,20,0)</f>
        <v>0</v>
      </c>
      <c r="AH177" s="30">
        <f>VLOOKUP(B:B,'EJECUCION 24 DE ABRIL DEL 2026'!C:W,21,0)</f>
        <v>0</v>
      </c>
      <c r="AI177" s="30">
        <f>VLOOKUP(B:B,'EJECUCION 24 DE ABRIL DEL 2026'!C:X,22,0)</f>
        <v>95400000</v>
      </c>
      <c r="AJ177" s="30">
        <f>VLOOKUP(B:B,'EJECUCION 24 DE ABRIL DEL 2026'!C:Y,23,0)</f>
        <v>79500000</v>
      </c>
      <c r="AK177" s="30">
        <f>VLOOKUP(B:B,'EJECUCION 24 DE ABRIL DEL 2026'!C:Z,24,0)</f>
        <v>55650000</v>
      </c>
      <c r="AL177" s="30">
        <f>VLOOKUP(B:B,'EJECUCION 24 DE ABRIL DEL 2026'!C:AA,25,0)</f>
        <v>24200000</v>
      </c>
      <c r="AM177" s="30">
        <f>VLOOKUP(B:B,'EJECUCION 24 DE ABRIL DEL 2026'!C:AB,26,0)</f>
        <v>12100000</v>
      </c>
      <c r="AN177" s="30">
        <f>VLOOKUP(B:B,'EJECUCION 24 DE ABRIL DEL 2026'!C:AC,27,0)</f>
        <v>39750000</v>
      </c>
      <c r="AO177" s="32">
        <f t="shared" si="4"/>
        <v>0.2536687631</v>
      </c>
      <c r="AP177" s="28" t="str">
        <f>VLOOKUP(T:T,'TOTAL POR PROYECTOS'!B:I,8,0)</f>
        <v>Secretaría de Salud</v>
      </c>
      <c r="AQ177" s="8"/>
      <c r="AR177" s="8"/>
    </row>
    <row r="178" hidden="1">
      <c r="A178" s="27" t="str">
        <f t="shared" si="1"/>
        <v>190504920245400100531.2.3.2.28.12.3.2.02.02.009.521.2.3.2.28</v>
      </c>
      <c r="B178" s="27" t="str">
        <f t="shared" si="2"/>
        <v>190504920245400100531.2.3.2.28.12.3.2.02.02.009.521.2.3.2.2803060104|265</v>
      </c>
      <c r="C178" s="28" t="str">
        <f t="shared" si="3"/>
        <v>Secretaría de Salud</v>
      </c>
      <c r="D178" s="37" t="s">
        <v>48</v>
      </c>
      <c r="E178" s="37" t="s">
        <v>115</v>
      </c>
      <c r="F178" s="37" t="s">
        <v>116</v>
      </c>
      <c r="G178" s="37" t="s">
        <v>813</v>
      </c>
      <c r="H178" s="37" t="s">
        <v>814</v>
      </c>
      <c r="I178" s="37" t="s">
        <v>815</v>
      </c>
      <c r="J178" s="37" t="s">
        <v>119</v>
      </c>
      <c r="K178" s="37" t="s">
        <v>120</v>
      </c>
      <c r="L178" s="37" t="s">
        <v>121</v>
      </c>
      <c r="M178" s="37" t="s">
        <v>122</v>
      </c>
      <c r="N178" s="37" t="s">
        <v>123</v>
      </c>
      <c r="O178" s="37" t="s">
        <v>124</v>
      </c>
      <c r="P178" s="37" t="s">
        <v>816</v>
      </c>
      <c r="Q178" s="37" t="s">
        <v>817</v>
      </c>
      <c r="R178" s="37" t="s">
        <v>818</v>
      </c>
      <c r="S178" s="37" t="s">
        <v>819</v>
      </c>
      <c r="T178" s="37" t="s">
        <v>128</v>
      </c>
      <c r="U178" s="29" t="str">
        <f>VLOOKUP(T:T,'TOTAL POR PROYECTOS'!B:C,2,0)</f>
        <v>Fortalecimiento de las acciones de gestión de la salud Pública para la gobernanza en salud del municipio de Cúcuta</v>
      </c>
      <c r="V178" s="37" t="s">
        <v>129</v>
      </c>
      <c r="W178" s="37" t="s">
        <v>130</v>
      </c>
      <c r="X178" s="37" t="s">
        <v>824</v>
      </c>
      <c r="Y178" s="37" t="s">
        <v>825</v>
      </c>
      <c r="Z178" s="38" t="s">
        <v>133</v>
      </c>
      <c r="AA178" s="39" t="s">
        <v>134</v>
      </c>
      <c r="AB178" s="30">
        <f>VLOOKUP(B:B,'EJECUCION 24 DE ABRIL DEL 2026'!C:Q,15,0)</f>
        <v>16200000</v>
      </c>
      <c r="AC178" s="30">
        <f>VLOOKUP(B:B,'EJECUCION 24 DE ABRIL DEL 2026'!C:R,16,0)</f>
        <v>0</v>
      </c>
      <c r="AD178" s="30">
        <f>VLOOKUP(B:B,'EJECUCION 24 DE ABRIL DEL 2026'!C:S,17,0)</f>
        <v>0</v>
      </c>
      <c r="AE178" s="31">
        <f>VLOOKUP(B:B,'EJECUCION 24 DE ABRIL DEL 2026'!C:T,18,0)</f>
        <v>0</v>
      </c>
      <c r="AF178" s="31">
        <f>VLOOKUP(B:B,'EJECUCION 24 DE ABRIL DEL 2026'!C:U,19,0)</f>
        <v>0</v>
      </c>
      <c r="AG178" s="30">
        <f>VLOOKUP(B:B,'EJECUCION 24 DE ABRIL DEL 2026'!C:V,20,0)</f>
        <v>0</v>
      </c>
      <c r="AH178" s="30">
        <f>VLOOKUP(B:B,'EJECUCION 24 DE ABRIL DEL 2026'!C:W,21,0)</f>
        <v>0</v>
      </c>
      <c r="AI178" s="30">
        <f>VLOOKUP(B:B,'EJECUCION 24 DE ABRIL DEL 2026'!C:X,22,0)</f>
        <v>16200000</v>
      </c>
      <c r="AJ178" s="30">
        <f>VLOOKUP(B:B,'EJECUCION 24 DE ABRIL DEL 2026'!C:Y,23,0)</f>
        <v>13500000</v>
      </c>
      <c r="AK178" s="30">
        <f>VLOOKUP(B:B,'EJECUCION 24 DE ABRIL DEL 2026'!C:Z,24,0)</f>
        <v>9450000</v>
      </c>
      <c r="AL178" s="30">
        <f>VLOOKUP(B:B,'EJECUCION 24 DE ABRIL DEL 2026'!C:AA,25,0)</f>
        <v>5400000</v>
      </c>
      <c r="AM178" s="30">
        <f>VLOOKUP(B:B,'EJECUCION 24 DE ABRIL DEL 2026'!C:AB,26,0)</f>
        <v>2700000</v>
      </c>
      <c r="AN178" s="30">
        <f>VLOOKUP(B:B,'EJECUCION 24 DE ABRIL DEL 2026'!C:AC,27,0)</f>
        <v>6750000</v>
      </c>
      <c r="AO178" s="32">
        <f t="shared" si="4"/>
        <v>0.3333333333</v>
      </c>
      <c r="AP178" s="28" t="str">
        <f>VLOOKUP(T:T,'TOTAL POR PROYECTOS'!B:I,8,0)</f>
        <v>Secretaría de Salud</v>
      </c>
      <c r="AQ178" s="8"/>
      <c r="AR178" s="8"/>
    </row>
    <row r="179" hidden="1">
      <c r="A179" s="27" t="str">
        <f t="shared" si="1"/>
        <v>190504920245400100531.2.4.2.022.3.2.02.02.009.06.11.2.4.2.02</v>
      </c>
      <c r="B179" s="27" t="str">
        <f t="shared" si="2"/>
        <v>190504920245400100531.2.4.2.022.3.2.02.02.009.06.11.2.4.2.0203060104|265</v>
      </c>
      <c r="C179" s="28" t="str">
        <f t="shared" si="3"/>
        <v>Secretaría de Salud</v>
      </c>
      <c r="D179" s="37" t="s">
        <v>48</v>
      </c>
      <c r="E179" s="37" t="s">
        <v>115</v>
      </c>
      <c r="F179" s="37" t="s">
        <v>116</v>
      </c>
      <c r="G179" s="37" t="s">
        <v>813</v>
      </c>
      <c r="H179" s="37" t="s">
        <v>814</v>
      </c>
      <c r="I179" s="37" t="s">
        <v>815</v>
      </c>
      <c r="J179" s="37" t="s">
        <v>119</v>
      </c>
      <c r="K179" s="37" t="s">
        <v>120</v>
      </c>
      <c r="L179" s="37" t="s">
        <v>121</v>
      </c>
      <c r="M179" s="37" t="s">
        <v>122</v>
      </c>
      <c r="N179" s="37" t="s">
        <v>123</v>
      </c>
      <c r="O179" s="37" t="s">
        <v>124</v>
      </c>
      <c r="P179" s="37" t="s">
        <v>816</v>
      </c>
      <c r="Q179" s="37" t="s">
        <v>817</v>
      </c>
      <c r="R179" s="37" t="s">
        <v>818</v>
      </c>
      <c r="S179" s="37" t="s">
        <v>819</v>
      </c>
      <c r="T179" s="37" t="s">
        <v>128</v>
      </c>
      <c r="U179" s="29" t="str">
        <f>VLOOKUP(T:T,'TOTAL POR PROYECTOS'!B:C,2,0)</f>
        <v>Fortalecimiento de las acciones de gestión de la salud Pública para la gobernanza en salud del municipio de Cúcuta</v>
      </c>
      <c r="V179" s="37" t="s">
        <v>367</v>
      </c>
      <c r="W179" s="37" t="s">
        <v>368</v>
      </c>
      <c r="X179" s="37" t="s">
        <v>826</v>
      </c>
      <c r="Y179" s="37" t="s">
        <v>827</v>
      </c>
      <c r="Z179" s="38" t="s">
        <v>367</v>
      </c>
      <c r="AA179" s="39" t="s">
        <v>368</v>
      </c>
      <c r="AB179" s="30">
        <f>VLOOKUP(B:B,'EJECUCION 24 DE ABRIL DEL 2026'!C:Q,15,0)</f>
        <v>165000000</v>
      </c>
      <c r="AC179" s="30">
        <f>VLOOKUP(B:B,'EJECUCION 24 DE ABRIL DEL 2026'!C:R,16,0)</f>
        <v>0</v>
      </c>
      <c r="AD179" s="30">
        <f>VLOOKUP(B:B,'EJECUCION 24 DE ABRIL DEL 2026'!C:S,17,0)</f>
        <v>0</v>
      </c>
      <c r="AE179" s="31">
        <f>VLOOKUP(B:B,'EJECUCION 24 DE ABRIL DEL 2026'!C:T,18,0)</f>
        <v>0</v>
      </c>
      <c r="AF179" s="31">
        <f>VLOOKUP(B:B,'EJECUCION 24 DE ABRIL DEL 2026'!C:U,19,0)</f>
        <v>165000000</v>
      </c>
      <c r="AG179" s="30">
        <f>VLOOKUP(B:B,'EJECUCION 24 DE ABRIL DEL 2026'!C:V,20,0)</f>
        <v>0</v>
      </c>
      <c r="AH179" s="30">
        <f>VLOOKUP(B:B,'EJECUCION 24 DE ABRIL DEL 2026'!C:W,21,0)</f>
        <v>0</v>
      </c>
      <c r="AI179" s="30">
        <f>VLOOKUP(B:B,'EJECUCION 24 DE ABRIL DEL 2026'!C:X,22,0)</f>
        <v>0</v>
      </c>
      <c r="AJ179" s="30">
        <f>VLOOKUP(B:B,'EJECUCION 24 DE ABRIL DEL 2026'!C:Y,23,0)</f>
        <v>0</v>
      </c>
      <c r="AK179" s="30">
        <f>VLOOKUP(B:B,'EJECUCION 24 DE ABRIL DEL 2026'!C:Z,24,0)</f>
        <v>0</v>
      </c>
      <c r="AL179" s="30">
        <f>VLOOKUP(B:B,'EJECUCION 24 DE ABRIL DEL 2026'!C:AA,25,0)</f>
        <v>0</v>
      </c>
      <c r="AM179" s="30">
        <f>VLOOKUP(B:B,'EJECUCION 24 DE ABRIL DEL 2026'!C:AB,26,0)</f>
        <v>0</v>
      </c>
      <c r="AN179" s="30">
        <f>VLOOKUP(B:B,'EJECUCION 24 DE ABRIL DEL 2026'!C:AC,27,0)</f>
        <v>0</v>
      </c>
      <c r="AO179" s="32" t="str">
        <f t="shared" si="4"/>
        <v>#DIV/0!</v>
      </c>
      <c r="AP179" s="28" t="str">
        <f>VLOOKUP(T:T,'TOTAL POR PROYECTOS'!B:I,8,0)</f>
        <v>Secretaría de Salud</v>
      </c>
      <c r="AQ179" s="8"/>
      <c r="AR179" s="8"/>
    </row>
    <row r="180" hidden="1">
      <c r="A180" s="27" t="str">
        <f t="shared" si="1"/>
        <v>190505320245400100531.2.3.2.28.12.3.2.02.02.008.171.2.3.2.28</v>
      </c>
      <c r="B180" s="27" t="str">
        <f t="shared" si="2"/>
        <v>190505320245400100531.2.3.2.28.12.3.2.02.02.008.171.2.3.2.2803060102|263</v>
      </c>
      <c r="C180" s="28" t="str">
        <f t="shared" si="3"/>
        <v>Secretaría de Salud</v>
      </c>
      <c r="D180" s="37" t="s">
        <v>48</v>
      </c>
      <c r="E180" s="37" t="s">
        <v>115</v>
      </c>
      <c r="F180" s="37" t="s">
        <v>116</v>
      </c>
      <c r="G180" s="37" t="s">
        <v>828</v>
      </c>
      <c r="H180" s="37" t="s">
        <v>829</v>
      </c>
      <c r="I180" s="37" t="s">
        <v>830</v>
      </c>
      <c r="J180" s="37" t="s">
        <v>119</v>
      </c>
      <c r="K180" s="37" t="s">
        <v>120</v>
      </c>
      <c r="L180" s="37" t="s">
        <v>121</v>
      </c>
      <c r="M180" s="37" t="s">
        <v>122</v>
      </c>
      <c r="N180" s="37" t="s">
        <v>123</v>
      </c>
      <c r="O180" s="37" t="s">
        <v>124</v>
      </c>
      <c r="P180" s="37" t="s">
        <v>831</v>
      </c>
      <c r="Q180" s="37" t="s">
        <v>828</v>
      </c>
      <c r="R180" s="37" t="s">
        <v>832</v>
      </c>
      <c r="S180" s="37" t="s">
        <v>830</v>
      </c>
      <c r="T180" s="37" t="s">
        <v>128</v>
      </c>
      <c r="U180" s="29" t="str">
        <f>VLOOKUP(T:T,'TOTAL POR PROYECTOS'!B:C,2,0)</f>
        <v>Fortalecimiento de las acciones de gestión de la salud Pública para la gobernanza en salud del municipio de Cúcuta</v>
      </c>
      <c r="V180" s="37" t="s">
        <v>129</v>
      </c>
      <c r="W180" s="37" t="s">
        <v>130</v>
      </c>
      <c r="X180" s="37" t="s">
        <v>833</v>
      </c>
      <c r="Y180" s="37" t="s">
        <v>834</v>
      </c>
      <c r="Z180" s="38" t="s">
        <v>133</v>
      </c>
      <c r="AA180" s="39" t="s">
        <v>134</v>
      </c>
      <c r="AB180" s="30">
        <f>VLOOKUP(B:B,'EJECUCION 24 DE ABRIL DEL 2026'!C:Q,15,0)</f>
        <v>527568880</v>
      </c>
      <c r="AC180" s="30">
        <f>VLOOKUP(B:B,'EJECUCION 24 DE ABRIL DEL 2026'!C:R,16,0)</f>
        <v>0</v>
      </c>
      <c r="AD180" s="30">
        <f>VLOOKUP(B:B,'EJECUCION 24 DE ABRIL DEL 2026'!C:S,17,0)</f>
        <v>0</v>
      </c>
      <c r="AE180" s="31">
        <f>VLOOKUP(B:B,'EJECUCION 24 DE ABRIL DEL 2026'!C:T,18,0)</f>
        <v>0</v>
      </c>
      <c r="AF180" s="31">
        <f>VLOOKUP(B:B,'EJECUCION 24 DE ABRIL DEL 2026'!C:U,19,0)</f>
        <v>0</v>
      </c>
      <c r="AG180" s="30">
        <f>VLOOKUP(B:B,'EJECUCION 24 DE ABRIL DEL 2026'!C:V,20,0)</f>
        <v>0</v>
      </c>
      <c r="AH180" s="30">
        <f>VLOOKUP(B:B,'EJECUCION 24 DE ABRIL DEL 2026'!C:W,21,0)</f>
        <v>0</v>
      </c>
      <c r="AI180" s="30">
        <f>VLOOKUP(B:B,'EJECUCION 24 DE ABRIL DEL 2026'!C:X,22,0)</f>
        <v>527568880</v>
      </c>
      <c r="AJ180" s="30">
        <f>VLOOKUP(B:B,'EJECUCION 24 DE ABRIL DEL 2026'!C:Y,23,0)</f>
        <v>527568880</v>
      </c>
      <c r="AK180" s="30">
        <f>VLOOKUP(B:B,'EJECUCION 24 DE ABRIL DEL 2026'!C:Z,24,0)</f>
        <v>527568880</v>
      </c>
      <c r="AL180" s="30">
        <f>VLOOKUP(B:B,'EJECUCION 24 DE ABRIL DEL 2026'!C:AA,25,0)</f>
        <v>0</v>
      </c>
      <c r="AM180" s="30">
        <f>VLOOKUP(B:B,'EJECUCION 24 DE ABRIL DEL 2026'!C:AB,26,0)</f>
        <v>0</v>
      </c>
      <c r="AN180" s="30">
        <f>VLOOKUP(B:B,'EJECUCION 24 DE ABRIL DEL 2026'!C:AC,27,0)</f>
        <v>0</v>
      </c>
      <c r="AO180" s="32">
        <f t="shared" si="4"/>
        <v>0</v>
      </c>
      <c r="AP180" s="28" t="str">
        <f>VLOOKUP(T:T,'TOTAL POR PROYECTOS'!B:I,8,0)</f>
        <v>Secretaría de Salud</v>
      </c>
      <c r="AQ180" s="8"/>
      <c r="AR180" s="8"/>
    </row>
    <row r="181" hidden="1">
      <c r="A181" s="27" t="str">
        <f t="shared" si="1"/>
        <v>190505320245400100531.2.1.0.00.12.3.2.02.02.008.171.2.1.0.00</v>
      </c>
      <c r="B181" s="27" t="str">
        <f t="shared" si="2"/>
        <v>190505320245400100531.2.1.0.00.12.3.2.02.02.008.171.2.1.0.0003060102|263</v>
      </c>
      <c r="C181" s="28" t="str">
        <f t="shared" si="3"/>
        <v>Secretaría de Salud</v>
      </c>
      <c r="D181" s="37" t="s">
        <v>48</v>
      </c>
      <c r="E181" s="37" t="s">
        <v>115</v>
      </c>
      <c r="F181" s="37" t="s">
        <v>116</v>
      </c>
      <c r="G181" s="37" t="s">
        <v>828</v>
      </c>
      <c r="H181" s="37" t="s">
        <v>829</v>
      </c>
      <c r="I181" s="37" t="s">
        <v>830</v>
      </c>
      <c r="J181" s="37" t="s">
        <v>119</v>
      </c>
      <c r="K181" s="37" t="s">
        <v>120</v>
      </c>
      <c r="L181" s="37" t="s">
        <v>121</v>
      </c>
      <c r="M181" s="37" t="s">
        <v>122</v>
      </c>
      <c r="N181" s="37" t="s">
        <v>123</v>
      </c>
      <c r="O181" s="37" t="s">
        <v>124</v>
      </c>
      <c r="P181" s="37" t="s">
        <v>831</v>
      </c>
      <c r="Q181" s="37" t="s">
        <v>828</v>
      </c>
      <c r="R181" s="37" t="s">
        <v>832</v>
      </c>
      <c r="S181" s="37" t="s">
        <v>830</v>
      </c>
      <c r="T181" s="37" t="s">
        <v>128</v>
      </c>
      <c r="U181" s="29" t="str">
        <f>VLOOKUP(T:T,'TOTAL POR PROYECTOS'!B:C,2,0)</f>
        <v>Fortalecimiento de las acciones de gestión de la salud Pública para la gobernanza en salud del municipio de Cúcuta</v>
      </c>
      <c r="V181" s="37" t="s">
        <v>106</v>
      </c>
      <c r="W181" s="37" t="s">
        <v>107</v>
      </c>
      <c r="X181" s="37" t="s">
        <v>833</v>
      </c>
      <c r="Y181" s="37" t="s">
        <v>834</v>
      </c>
      <c r="Z181" s="38" t="s">
        <v>108</v>
      </c>
      <c r="AA181" s="39" t="s">
        <v>109</v>
      </c>
      <c r="AB181" s="30">
        <f>VLOOKUP(B:B,'EJECUCION 24 DE ABRIL DEL 2026'!C:Q,15,0)</f>
        <v>1062431120</v>
      </c>
      <c r="AC181" s="30">
        <f>VLOOKUP(B:B,'EJECUCION 24 DE ABRIL DEL 2026'!C:R,16,0)</f>
        <v>0</v>
      </c>
      <c r="AD181" s="30">
        <f>VLOOKUP(B:B,'EJECUCION 24 DE ABRIL DEL 2026'!C:S,17,0)</f>
        <v>0</v>
      </c>
      <c r="AE181" s="31">
        <f>VLOOKUP(B:B,'EJECUCION 24 DE ABRIL DEL 2026'!C:T,18,0)</f>
        <v>0</v>
      </c>
      <c r="AF181" s="31">
        <f>VLOOKUP(B:B,'EJECUCION 24 DE ABRIL DEL 2026'!C:U,19,0)</f>
        <v>0</v>
      </c>
      <c r="AG181" s="30">
        <f>VLOOKUP(B:B,'EJECUCION 24 DE ABRIL DEL 2026'!C:V,20,0)</f>
        <v>0</v>
      </c>
      <c r="AH181" s="30">
        <f>VLOOKUP(B:B,'EJECUCION 24 DE ABRIL DEL 2026'!C:W,21,0)</f>
        <v>0</v>
      </c>
      <c r="AI181" s="30">
        <f>VLOOKUP(B:B,'EJECUCION 24 DE ABRIL DEL 2026'!C:X,22,0)</f>
        <v>1062431120</v>
      </c>
      <c r="AJ181" s="30">
        <f>VLOOKUP(B:B,'EJECUCION 24 DE ABRIL DEL 2026'!C:Y,23,0)</f>
        <v>1062431120</v>
      </c>
      <c r="AK181" s="30">
        <f>VLOOKUP(B:B,'EJECUCION 24 DE ABRIL DEL 2026'!C:Z,24,0)</f>
        <v>1062431120</v>
      </c>
      <c r="AL181" s="30">
        <f>VLOOKUP(B:B,'EJECUCION 24 DE ABRIL DEL 2026'!C:AA,25,0)</f>
        <v>0</v>
      </c>
      <c r="AM181" s="30">
        <f>VLOOKUP(B:B,'EJECUCION 24 DE ABRIL DEL 2026'!C:AB,26,0)</f>
        <v>0</v>
      </c>
      <c r="AN181" s="30">
        <f>VLOOKUP(B:B,'EJECUCION 24 DE ABRIL DEL 2026'!C:AC,27,0)</f>
        <v>0</v>
      </c>
      <c r="AO181" s="32">
        <f t="shared" si="4"/>
        <v>0</v>
      </c>
      <c r="AP181" s="28" t="str">
        <f>VLOOKUP(T:T,'TOTAL POR PROYECTOS'!B:I,8,0)</f>
        <v>Secretaría de Salud</v>
      </c>
      <c r="AQ181" s="8"/>
      <c r="AR181" s="8"/>
    </row>
    <row r="182" hidden="1">
      <c r="A182" s="27" t="str">
        <f t="shared" si="1"/>
        <v>430100120245400102091.2.3.1.18.12.3.2.02.02.0091.2.3.1.18</v>
      </c>
      <c r="B182" s="27" t="str">
        <f t="shared" si="2"/>
        <v>430100120245400102091.2.3.1.18.12.3.2.02.02.0091.2.3.1.1803050101|241</v>
      </c>
      <c r="C182" s="28" t="str">
        <f t="shared" si="3"/>
        <v>Instituto Municipal para la Recreación y el Deporte de Cúcuta</v>
      </c>
      <c r="D182" s="37" t="s">
        <v>48</v>
      </c>
      <c r="E182" s="37" t="s">
        <v>835</v>
      </c>
      <c r="F182" s="37" t="s">
        <v>836</v>
      </c>
      <c r="G182" s="37" t="s">
        <v>837</v>
      </c>
      <c r="H182" s="37" t="s">
        <v>838</v>
      </c>
      <c r="I182" s="37" t="s">
        <v>839</v>
      </c>
      <c r="J182" s="37" t="s">
        <v>840</v>
      </c>
      <c r="K182" s="37" t="s">
        <v>841</v>
      </c>
      <c r="L182" s="37" t="s">
        <v>842</v>
      </c>
      <c r="M182" s="37" t="s">
        <v>843</v>
      </c>
      <c r="N182" s="37" t="s">
        <v>844</v>
      </c>
      <c r="O182" s="37" t="s">
        <v>845</v>
      </c>
      <c r="P182" s="37" t="s">
        <v>846</v>
      </c>
      <c r="Q182" s="37" t="s">
        <v>837</v>
      </c>
      <c r="R182" s="37" t="s">
        <v>847</v>
      </c>
      <c r="S182" s="37" t="s">
        <v>242</v>
      </c>
      <c r="T182" s="37" t="s">
        <v>848</v>
      </c>
      <c r="U182" s="29" t="str">
        <f>VLOOKUP(T:T,'TOTAL POR PROYECTOS'!B:C,2,0)</f>
        <v>Transformación social e inclusión a través del Deporte y la recreación en el municipio de San José De Cúcuta</v>
      </c>
      <c r="V182" s="37" t="s">
        <v>849</v>
      </c>
      <c r="W182" s="37" t="s">
        <v>850</v>
      </c>
      <c r="X182" s="37" t="s">
        <v>66</v>
      </c>
      <c r="Y182" s="37" t="s">
        <v>67</v>
      </c>
      <c r="Z182" s="38" t="s">
        <v>851</v>
      </c>
      <c r="AA182" s="39" t="s">
        <v>852</v>
      </c>
      <c r="AB182" s="30">
        <f>VLOOKUP(B:B,'EJECUCION 24 DE ABRIL DEL 2026'!C:Q,15,0)</f>
        <v>1150000000</v>
      </c>
      <c r="AC182" s="30">
        <f>VLOOKUP(B:B,'EJECUCION 24 DE ABRIL DEL 2026'!C:R,16,0)</f>
        <v>0</v>
      </c>
      <c r="AD182" s="30">
        <f>VLOOKUP(B:B,'EJECUCION 24 DE ABRIL DEL 2026'!C:S,17,0)</f>
        <v>0</v>
      </c>
      <c r="AE182" s="31">
        <f>VLOOKUP(B:B,'EJECUCION 24 DE ABRIL DEL 2026'!C:T,18,0)</f>
        <v>0</v>
      </c>
      <c r="AF182" s="31">
        <f>VLOOKUP(B:B,'EJECUCION 24 DE ABRIL DEL 2026'!C:U,19,0)</f>
        <v>0</v>
      </c>
      <c r="AG182" s="30">
        <f>VLOOKUP(B:B,'EJECUCION 24 DE ABRIL DEL 2026'!C:V,20,0)</f>
        <v>0</v>
      </c>
      <c r="AH182" s="30">
        <f>VLOOKUP(B:B,'EJECUCION 24 DE ABRIL DEL 2026'!C:W,21,0)</f>
        <v>0</v>
      </c>
      <c r="AI182" s="30">
        <f>VLOOKUP(B:B,'EJECUCION 24 DE ABRIL DEL 2026'!C:X,22,0)</f>
        <v>1150000000</v>
      </c>
      <c r="AJ182" s="30">
        <f>VLOOKUP(B:B,'EJECUCION 24 DE ABRIL DEL 2026'!C:Y,23,0)</f>
        <v>230000000</v>
      </c>
      <c r="AK182" s="30">
        <f>VLOOKUP(B:B,'EJECUCION 24 DE ABRIL DEL 2026'!C:Z,24,0)</f>
        <v>230000000</v>
      </c>
      <c r="AL182" s="30">
        <f>VLOOKUP(B:B,'EJECUCION 24 DE ABRIL DEL 2026'!C:AA,25,0)</f>
        <v>230000000</v>
      </c>
      <c r="AM182" s="30">
        <f>VLOOKUP(B:B,'EJECUCION 24 DE ABRIL DEL 2026'!C:AB,26,0)</f>
        <v>230000000</v>
      </c>
      <c r="AN182" s="30">
        <f>VLOOKUP(B:B,'EJECUCION 24 DE ABRIL DEL 2026'!C:AC,27,0)</f>
        <v>920000000</v>
      </c>
      <c r="AO182" s="32">
        <f t="shared" si="4"/>
        <v>0.2</v>
      </c>
      <c r="AP182" s="28" t="str">
        <f>VLOOKUP(T:T,'TOTAL POR PROYECTOS'!B:I,8,0)</f>
        <v>Instituto Municipal para la Recreación y el Deporte de Cúcuta</v>
      </c>
      <c r="AQ182" s="8"/>
      <c r="AR182" s="8"/>
    </row>
    <row r="183" hidden="1">
      <c r="A183" s="27" t="str">
        <f t="shared" si="1"/>
        <v>430100120245400102091.2.3.1.18.12.3.2.02.02.0081.2.3.1.18</v>
      </c>
      <c r="B183" s="27" t="str">
        <f t="shared" si="2"/>
        <v>430100120245400102091.2.3.1.18.12.3.2.02.02.0081.2.3.1.1803050101|241</v>
      </c>
      <c r="C183" s="28" t="str">
        <f t="shared" si="3"/>
        <v>Instituto Municipal para la Recreación y el Deporte de Cúcuta</v>
      </c>
      <c r="D183" s="37" t="s">
        <v>48</v>
      </c>
      <c r="E183" s="37" t="s">
        <v>835</v>
      </c>
      <c r="F183" s="37" t="s">
        <v>836</v>
      </c>
      <c r="G183" s="37" t="s">
        <v>837</v>
      </c>
      <c r="H183" s="37" t="s">
        <v>838</v>
      </c>
      <c r="I183" s="37" t="s">
        <v>839</v>
      </c>
      <c r="J183" s="37" t="s">
        <v>840</v>
      </c>
      <c r="K183" s="37" t="s">
        <v>841</v>
      </c>
      <c r="L183" s="37" t="s">
        <v>842</v>
      </c>
      <c r="M183" s="37" t="s">
        <v>843</v>
      </c>
      <c r="N183" s="37" t="s">
        <v>844</v>
      </c>
      <c r="O183" s="37" t="s">
        <v>845</v>
      </c>
      <c r="P183" s="37" t="s">
        <v>846</v>
      </c>
      <c r="Q183" s="37" t="s">
        <v>837</v>
      </c>
      <c r="R183" s="37" t="s">
        <v>847</v>
      </c>
      <c r="S183" s="37" t="s">
        <v>242</v>
      </c>
      <c r="T183" s="37" t="s">
        <v>848</v>
      </c>
      <c r="U183" s="29" t="str">
        <f>VLOOKUP(T:T,'TOTAL POR PROYECTOS'!B:C,2,0)</f>
        <v>Transformación social e inclusión a través del Deporte y la recreación en el municipio de San José De Cúcuta</v>
      </c>
      <c r="V183" s="37" t="s">
        <v>849</v>
      </c>
      <c r="W183" s="37" t="s">
        <v>850</v>
      </c>
      <c r="X183" s="37" t="s">
        <v>98</v>
      </c>
      <c r="Y183" s="37" t="s">
        <v>99</v>
      </c>
      <c r="Z183" s="38" t="s">
        <v>851</v>
      </c>
      <c r="AA183" s="39" t="s">
        <v>852</v>
      </c>
      <c r="AB183" s="30">
        <f>VLOOKUP(B:B,'EJECUCION 24 DE ABRIL DEL 2026'!C:Q,15,0)</f>
        <v>1400000000</v>
      </c>
      <c r="AC183" s="30">
        <f>VLOOKUP(B:B,'EJECUCION 24 DE ABRIL DEL 2026'!C:R,16,0)</f>
        <v>0</v>
      </c>
      <c r="AD183" s="30">
        <f>VLOOKUP(B:B,'EJECUCION 24 DE ABRIL DEL 2026'!C:S,17,0)</f>
        <v>0</v>
      </c>
      <c r="AE183" s="31">
        <f>VLOOKUP(B:B,'EJECUCION 24 DE ABRIL DEL 2026'!C:T,18,0)</f>
        <v>0</v>
      </c>
      <c r="AF183" s="31">
        <f>VLOOKUP(B:B,'EJECUCION 24 DE ABRIL DEL 2026'!C:U,19,0)</f>
        <v>0</v>
      </c>
      <c r="AG183" s="30">
        <f>VLOOKUP(B:B,'EJECUCION 24 DE ABRIL DEL 2026'!C:V,20,0)</f>
        <v>0</v>
      </c>
      <c r="AH183" s="30">
        <f>VLOOKUP(B:B,'EJECUCION 24 DE ABRIL DEL 2026'!C:W,21,0)</f>
        <v>0</v>
      </c>
      <c r="AI183" s="30">
        <f>VLOOKUP(B:B,'EJECUCION 24 DE ABRIL DEL 2026'!C:X,22,0)</f>
        <v>1400000000</v>
      </c>
      <c r="AJ183" s="30">
        <f>VLOOKUP(B:B,'EJECUCION 24 DE ABRIL DEL 2026'!C:Y,23,0)</f>
        <v>280000000</v>
      </c>
      <c r="AK183" s="30">
        <f>VLOOKUP(B:B,'EJECUCION 24 DE ABRIL DEL 2026'!C:Z,24,0)</f>
        <v>280000000</v>
      </c>
      <c r="AL183" s="30">
        <f>VLOOKUP(B:B,'EJECUCION 24 DE ABRIL DEL 2026'!C:AA,25,0)</f>
        <v>280000000</v>
      </c>
      <c r="AM183" s="30">
        <f>VLOOKUP(B:B,'EJECUCION 24 DE ABRIL DEL 2026'!C:AB,26,0)</f>
        <v>280000000</v>
      </c>
      <c r="AN183" s="30">
        <f>VLOOKUP(B:B,'EJECUCION 24 DE ABRIL DEL 2026'!C:AC,27,0)</f>
        <v>1120000000</v>
      </c>
      <c r="AO183" s="32">
        <f t="shared" si="4"/>
        <v>0.2</v>
      </c>
      <c r="AP183" s="28" t="str">
        <f>VLOOKUP(T:T,'TOTAL POR PROYECTOS'!B:I,8,0)</f>
        <v>Instituto Municipal para la Recreación y el Deporte de Cúcuta</v>
      </c>
      <c r="AQ183" s="8"/>
      <c r="AR183" s="8"/>
    </row>
    <row r="184" hidden="1">
      <c r="A184" s="27" t="str">
        <f t="shared" si="1"/>
        <v>430103520245400102091.2.3.1.18.12.3.2.02.02.009.581.2.3.1.18</v>
      </c>
      <c r="B184" s="27" t="str">
        <f t="shared" si="2"/>
        <v>430103520245400102091.2.3.1.18.12.3.2.02.02.009.581.2.3.1.1803050102|242</v>
      </c>
      <c r="C184" s="28" t="str">
        <f t="shared" si="3"/>
        <v>Instituto Municipal para la Recreación y el Deporte de Cúcuta</v>
      </c>
      <c r="D184" s="37" t="s">
        <v>48</v>
      </c>
      <c r="E184" s="37" t="s">
        <v>835</v>
      </c>
      <c r="F184" s="37" t="s">
        <v>836</v>
      </c>
      <c r="G184" s="37" t="s">
        <v>853</v>
      </c>
      <c r="H184" s="37" t="s">
        <v>854</v>
      </c>
      <c r="I184" s="37" t="s">
        <v>855</v>
      </c>
      <c r="J184" s="37" t="s">
        <v>840</v>
      </c>
      <c r="K184" s="37" t="s">
        <v>841</v>
      </c>
      <c r="L184" s="37" t="s">
        <v>842</v>
      </c>
      <c r="M184" s="37" t="s">
        <v>843</v>
      </c>
      <c r="N184" s="37" t="s">
        <v>844</v>
      </c>
      <c r="O184" s="37" t="s">
        <v>845</v>
      </c>
      <c r="P184" s="37" t="s">
        <v>856</v>
      </c>
      <c r="Q184" s="37" t="s">
        <v>853</v>
      </c>
      <c r="R184" s="37" t="s">
        <v>857</v>
      </c>
      <c r="S184" s="37" t="s">
        <v>181</v>
      </c>
      <c r="T184" s="37" t="s">
        <v>848</v>
      </c>
      <c r="U184" s="29" t="str">
        <f>VLOOKUP(T:T,'TOTAL POR PROYECTOS'!B:C,2,0)</f>
        <v>Transformación social e inclusión a través del Deporte y la recreación en el municipio de San José De Cúcuta</v>
      </c>
      <c r="V184" s="37" t="s">
        <v>849</v>
      </c>
      <c r="W184" s="37" t="s">
        <v>850</v>
      </c>
      <c r="X184" s="37" t="s">
        <v>858</v>
      </c>
      <c r="Y184" s="37" t="s">
        <v>859</v>
      </c>
      <c r="Z184" s="38" t="s">
        <v>851</v>
      </c>
      <c r="AA184" s="39" t="s">
        <v>852</v>
      </c>
      <c r="AB184" s="30">
        <f>VLOOKUP(B:B,'EJECUCION 24 DE ABRIL DEL 2026'!C:Q,15,0)</f>
        <v>250000000</v>
      </c>
      <c r="AC184" s="30">
        <f>VLOOKUP(B:B,'EJECUCION 24 DE ABRIL DEL 2026'!C:R,16,0)</f>
        <v>0</v>
      </c>
      <c r="AD184" s="30">
        <f>VLOOKUP(B:B,'EJECUCION 24 DE ABRIL DEL 2026'!C:S,17,0)</f>
        <v>0</v>
      </c>
      <c r="AE184" s="31">
        <f>VLOOKUP(B:B,'EJECUCION 24 DE ABRIL DEL 2026'!C:T,18,0)</f>
        <v>0</v>
      </c>
      <c r="AF184" s="31">
        <f>VLOOKUP(B:B,'EJECUCION 24 DE ABRIL DEL 2026'!C:U,19,0)</f>
        <v>0</v>
      </c>
      <c r="AG184" s="30">
        <f>VLOOKUP(B:B,'EJECUCION 24 DE ABRIL DEL 2026'!C:V,20,0)</f>
        <v>0</v>
      </c>
      <c r="AH184" s="30">
        <f>VLOOKUP(B:B,'EJECUCION 24 DE ABRIL DEL 2026'!C:W,21,0)</f>
        <v>0</v>
      </c>
      <c r="AI184" s="30">
        <f>VLOOKUP(B:B,'EJECUCION 24 DE ABRIL DEL 2026'!C:X,22,0)</f>
        <v>250000000</v>
      </c>
      <c r="AJ184" s="30">
        <f>VLOOKUP(B:B,'EJECUCION 24 DE ABRIL DEL 2026'!C:Y,23,0)</f>
        <v>50000000</v>
      </c>
      <c r="AK184" s="30">
        <f>VLOOKUP(B:B,'EJECUCION 24 DE ABRIL DEL 2026'!C:Z,24,0)</f>
        <v>50000000</v>
      </c>
      <c r="AL184" s="30">
        <f>VLOOKUP(B:B,'EJECUCION 24 DE ABRIL DEL 2026'!C:AA,25,0)</f>
        <v>50000000</v>
      </c>
      <c r="AM184" s="30">
        <f>VLOOKUP(B:B,'EJECUCION 24 DE ABRIL DEL 2026'!C:AB,26,0)</f>
        <v>50000000</v>
      </c>
      <c r="AN184" s="30">
        <f>VLOOKUP(B:B,'EJECUCION 24 DE ABRIL DEL 2026'!C:AC,27,0)</f>
        <v>200000000</v>
      </c>
      <c r="AO184" s="32">
        <f t="shared" si="4"/>
        <v>0.2</v>
      </c>
      <c r="AP184" s="28" t="str">
        <f>VLOOKUP(T:T,'TOTAL POR PROYECTOS'!B:I,8,0)</f>
        <v>Instituto Municipal para la Recreación y el Deporte de Cúcuta</v>
      </c>
      <c r="AQ184" s="8"/>
      <c r="AR184" s="8"/>
    </row>
    <row r="185" hidden="1">
      <c r="A185" s="27" t="str">
        <f t="shared" si="1"/>
        <v>430103520245400102091.2.3.1.18.12.3.2.02.02.009.591.2.3.1.18</v>
      </c>
      <c r="B185" s="27" t="str">
        <f t="shared" si="2"/>
        <v>430103520245400102091.2.3.1.18.12.3.2.02.02.009.591.2.3.1.1803050103|243</v>
      </c>
      <c r="C185" s="28" t="str">
        <f t="shared" si="3"/>
        <v>Instituto Municipal para la Recreación y el Deporte de Cúcuta</v>
      </c>
      <c r="D185" s="37" t="s">
        <v>48</v>
      </c>
      <c r="E185" s="37" t="s">
        <v>835</v>
      </c>
      <c r="F185" s="37" t="s">
        <v>836</v>
      </c>
      <c r="G185" s="37" t="s">
        <v>853</v>
      </c>
      <c r="H185" s="37" t="s">
        <v>860</v>
      </c>
      <c r="I185" s="37" t="s">
        <v>861</v>
      </c>
      <c r="J185" s="37" t="s">
        <v>840</v>
      </c>
      <c r="K185" s="37" t="s">
        <v>841</v>
      </c>
      <c r="L185" s="37" t="s">
        <v>842</v>
      </c>
      <c r="M185" s="37" t="s">
        <v>843</v>
      </c>
      <c r="N185" s="37" t="s">
        <v>844</v>
      </c>
      <c r="O185" s="37" t="s">
        <v>845</v>
      </c>
      <c r="P185" s="37" t="s">
        <v>856</v>
      </c>
      <c r="Q185" s="37" t="s">
        <v>853</v>
      </c>
      <c r="R185" s="37" t="s">
        <v>857</v>
      </c>
      <c r="S185" s="37" t="s">
        <v>181</v>
      </c>
      <c r="T185" s="37" t="s">
        <v>848</v>
      </c>
      <c r="U185" s="29" t="str">
        <f>VLOOKUP(T:T,'TOTAL POR PROYECTOS'!B:C,2,0)</f>
        <v>Transformación social e inclusión a través del Deporte y la recreación en el municipio de San José De Cúcuta</v>
      </c>
      <c r="V185" s="37" t="s">
        <v>849</v>
      </c>
      <c r="W185" s="37" t="s">
        <v>850</v>
      </c>
      <c r="X185" s="37" t="s">
        <v>862</v>
      </c>
      <c r="Y185" s="37" t="s">
        <v>863</v>
      </c>
      <c r="Z185" s="38" t="s">
        <v>851</v>
      </c>
      <c r="AA185" s="39" t="s">
        <v>852</v>
      </c>
      <c r="AB185" s="30">
        <f>VLOOKUP(B:B,'EJECUCION 24 DE ABRIL DEL 2026'!C:Q,15,0)</f>
        <v>350000000</v>
      </c>
      <c r="AC185" s="30">
        <f>VLOOKUP(B:B,'EJECUCION 24 DE ABRIL DEL 2026'!C:R,16,0)</f>
        <v>0</v>
      </c>
      <c r="AD185" s="30">
        <f>VLOOKUP(B:B,'EJECUCION 24 DE ABRIL DEL 2026'!C:S,17,0)</f>
        <v>0</v>
      </c>
      <c r="AE185" s="31">
        <f>VLOOKUP(B:B,'EJECUCION 24 DE ABRIL DEL 2026'!C:T,18,0)</f>
        <v>0</v>
      </c>
      <c r="AF185" s="31">
        <f>VLOOKUP(B:B,'EJECUCION 24 DE ABRIL DEL 2026'!C:U,19,0)</f>
        <v>0</v>
      </c>
      <c r="AG185" s="30">
        <f>VLOOKUP(B:B,'EJECUCION 24 DE ABRIL DEL 2026'!C:V,20,0)</f>
        <v>0</v>
      </c>
      <c r="AH185" s="30">
        <f>VLOOKUP(B:B,'EJECUCION 24 DE ABRIL DEL 2026'!C:W,21,0)</f>
        <v>0</v>
      </c>
      <c r="AI185" s="30">
        <f>VLOOKUP(B:B,'EJECUCION 24 DE ABRIL DEL 2026'!C:X,22,0)</f>
        <v>350000000</v>
      </c>
      <c r="AJ185" s="30">
        <f>VLOOKUP(B:B,'EJECUCION 24 DE ABRIL DEL 2026'!C:Y,23,0)</f>
        <v>43571477</v>
      </c>
      <c r="AK185" s="30">
        <f>VLOOKUP(B:B,'EJECUCION 24 DE ABRIL DEL 2026'!C:Z,24,0)</f>
        <v>43571477</v>
      </c>
      <c r="AL185" s="30">
        <f>VLOOKUP(B:B,'EJECUCION 24 DE ABRIL DEL 2026'!C:AA,25,0)</f>
        <v>43571477</v>
      </c>
      <c r="AM185" s="30">
        <f>VLOOKUP(B:B,'EJECUCION 24 DE ABRIL DEL 2026'!C:AB,26,0)</f>
        <v>43571477</v>
      </c>
      <c r="AN185" s="30">
        <f>VLOOKUP(B:B,'EJECUCION 24 DE ABRIL DEL 2026'!C:AC,27,0)</f>
        <v>306428523</v>
      </c>
      <c r="AO185" s="32">
        <f t="shared" si="4"/>
        <v>0.1244899343</v>
      </c>
      <c r="AP185" s="28" t="str">
        <f>VLOOKUP(T:T,'TOTAL POR PROYECTOS'!B:I,8,0)</f>
        <v>Instituto Municipal para la Recreación y el Deporte de Cúcuta</v>
      </c>
      <c r="AQ185" s="8"/>
      <c r="AR185" s="8"/>
    </row>
    <row r="186" hidden="1">
      <c r="A186" s="27" t="str">
        <f t="shared" si="1"/>
        <v>430103820245400102091.2.3.1.18.12.3.2.02.02.0091.2.3.1.18</v>
      </c>
      <c r="B186" s="27" t="str">
        <f t="shared" si="2"/>
        <v>430103820245400102091.2.3.1.18.12.3.2.02.02.0091.2.3.1.1803050105|245</v>
      </c>
      <c r="C186" s="28" t="str">
        <f t="shared" si="3"/>
        <v>Instituto Municipal para la Recreación y el Deporte de Cúcuta</v>
      </c>
      <c r="D186" s="37" t="s">
        <v>48</v>
      </c>
      <c r="E186" s="37" t="s">
        <v>835</v>
      </c>
      <c r="F186" s="37" t="s">
        <v>836</v>
      </c>
      <c r="G186" s="37" t="s">
        <v>864</v>
      </c>
      <c r="H186" s="37" t="s">
        <v>865</v>
      </c>
      <c r="I186" s="37" t="s">
        <v>866</v>
      </c>
      <c r="J186" s="37" t="s">
        <v>840</v>
      </c>
      <c r="K186" s="37" t="s">
        <v>841</v>
      </c>
      <c r="L186" s="37" t="s">
        <v>842</v>
      </c>
      <c r="M186" s="37" t="s">
        <v>843</v>
      </c>
      <c r="N186" s="37" t="s">
        <v>844</v>
      </c>
      <c r="O186" s="37" t="s">
        <v>845</v>
      </c>
      <c r="P186" s="37" t="s">
        <v>867</v>
      </c>
      <c r="Q186" s="37" t="s">
        <v>864</v>
      </c>
      <c r="R186" s="37" t="s">
        <v>868</v>
      </c>
      <c r="S186" s="37" t="s">
        <v>242</v>
      </c>
      <c r="T186" s="37" t="s">
        <v>848</v>
      </c>
      <c r="U186" s="29" t="str">
        <f>VLOOKUP(T:T,'TOTAL POR PROYECTOS'!B:C,2,0)</f>
        <v>Transformación social e inclusión a través del Deporte y la recreación en el municipio de San José De Cúcuta</v>
      </c>
      <c r="V186" s="37" t="s">
        <v>849</v>
      </c>
      <c r="W186" s="37" t="s">
        <v>850</v>
      </c>
      <c r="X186" s="37" t="s">
        <v>66</v>
      </c>
      <c r="Y186" s="37" t="s">
        <v>67</v>
      </c>
      <c r="Z186" s="38" t="s">
        <v>851</v>
      </c>
      <c r="AA186" s="39" t="s">
        <v>852</v>
      </c>
      <c r="AB186" s="30">
        <f>VLOOKUP(B:B,'EJECUCION 24 DE ABRIL DEL 2026'!C:Q,15,0)</f>
        <v>1150000000</v>
      </c>
      <c r="AC186" s="30">
        <f>VLOOKUP(B:B,'EJECUCION 24 DE ABRIL DEL 2026'!C:R,16,0)</f>
        <v>0</v>
      </c>
      <c r="AD186" s="30">
        <f>VLOOKUP(B:B,'EJECUCION 24 DE ABRIL DEL 2026'!C:S,17,0)</f>
        <v>0</v>
      </c>
      <c r="AE186" s="31">
        <f>VLOOKUP(B:B,'EJECUCION 24 DE ABRIL DEL 2026'!C:T,18,0)</f>
        <v>0</v>
      </c>
      <c r="AF186" s="31">
        <f>VLOOKUP(B:B,'EJECUCION 24 DE ABRIL DEL 2026'!C:U,19,0)</f>
        <v>0</v>
      </c>
      <c r="AG186" s="30">
        <f>VLOOKUP(B:B,'EJECUCION 24 DE ABRIL DEL 2026'!C:V,20,0)</f>
        <v>0</v>
      </c>
      <c r="AH186" s="30">
        <f>VLOOKUP(B:B,'EJECUCION 24 DE ABRIL DEL 2026'!C:W,21,0)</f>
        <v>0</v>
      </c>
      <c r="AI186" s="30">
        <f>VLOOKUP(B:B,'EJECUCION 24 DE ABRIL DEL 2026'!C:X,22,0)</f>
        <v>1150000000</v>
      </c>
      <c r="AJ186" s="30">
        <f>VLOOKUP(B:B,'EJECUCION 24 DE ABRIL DEL 2026'!C:Y,23,0)</f>
        <v>230000000</v>
      </c>
      <c r="AK186" s="30">
        <f>VLOOKUP(B:B,'EJECUCION 24 DE ABRIL DEL 2026'!C:Z,24,0)</f>
        <v>230000000</v>
      </c>
      <c r="AL186" s="30">
        <f>VLOOKUP(B:B,'EJECUCION 24 DE ABRIL DEL 2026'!C:AA,25,0)</f>
        <v>230000000</v>
      </c>
      <c r="AM186" s="30">
        <f>VLOOKUP(B:B,'EJECUCION 24 DE ABRIL DEL 2026'!C:AB,26,0)</f>
        <v>230000000</v>
      </c>
      <c r="AN186" s="30">
        <f>VLOOKUP(B:B,'EJECUCION 24 DE ABRIL DEL 2026'!C:AC,27,0)</f>
        <v>920000000</v>
      </c>
      <c r="AO186" s="32">
        <f t="shared" si="4"/>
        <v>0.2</v>
      </c>
      <c r="AP186" s="28" t="str">
        <f>VLOOKUP(T:T,'TOTAL POR PROYECTOS'!B:I,8,0)</f>
        <v>Instituto Municipal para la Recreación y el Deporte de Cúcuta</v>
      </c>
      <c r="AQ186" s="8"/>
      <c r="AR186" s="8"/>
    </row>
    <row r="187" hidden="1">
      <c r="A187" s="27" t="str">
        <f t="shared" si="1"/>
        <v>430100720245400102651.2.3.1.18.12.3.2.02.02.0091.2.3.1.18</v>
      </c>
      <c r="B187" s="27" t="str">
        <f t="shared" si="2"/>
        <v>430100720245400102651.2.3.1.18.12.3.2.02.02.0091.2.3.1.1803050201|251</v>
      </c>
      <c r="C187" s="28" t="str">
        <f t="shared" si="3"/>
        <v>Instituto Municipal para la Recreación y el Deporte de Cúcuta</v>
      </c>
      <c r="D187" s="37" t="s">
        <v>48</v>
      </c>
      <c r="E187" s="37" t="s">
        <v>835</v>
      </c>
      <c r="F187" s="37" t="s">
        <v>869</v>
      </c>
      <c r="G187" s="37" t="s">
        <v>870</v>
      </c>
      <c r="H187" s="37" t="s">
        <v>871</v>
      </c>
      <c r="I187" s="37" t="s">
        <v>872</v>
      </c>
      <c r="J187" s="37" t="s">
        <v>840</v>
      </c>
      <c r="K187" s="37" t="s">
        <v>841</v>
      </c>
      <c r="L187" s="37" t="s">
        <v>842</v>
      </c>
      <c r="M187" s="37" t="s">
        <v>843</v>
      </c>
      <c r="N187" s="37" t="s">
        <v>844</v>
      </c>
      <c r="O187" s="37" t="s">
        <v>845</v>
      </c>
      <c r="P187" s="37" t="s">
        <v>873</v>
      </c>
      <c r="Q187" s="37" t="s">
        <v>870</v>
      </c>
      <c r="R187" s="37" t="s">
        <v>874</v>
      </c>
      <c r="S187" s="37" t="s">
        <v>875</v>
      </c>
      <c r="T187" s="37" t="s">
        <v>876</v>
      </c>
      <c r="U187" s="29" t="str">
        <f>VLOOKUP(T:T,'TOTAL POR PROYECTOS'!B:C,2,0)</f>
        <v>Servicio asistencia técnica a escuelas deportivas en procesos de iniciación fundamentación y perfeccionamiento deportivo en el municipio de San José De Cúcuta</v>
      </c>
      <c r="V187" s="37" t="s">
        <v>849</v>
      </c>
      <c r="W187" s="37" t="s">
        <v>850</v>
      </c>
      <c r="X187" s="37" t="s">
        <v>66</v>
      </c>
      <c r="Y187" s="37" t="s">
        <v>67</v>
      </c>
      <c r="Z187" s="38" t="s">
        <v>851</v>
      </c>
      <c r="AA187" s="39" t="s">
        <v>852</v>
      </c>
      <c r="AB187" s="30">
        <f>VLOOKUP(B:B,'EJECUCION 24 DE ABRIL DEL 2026'!C:Q,15,0)</f>
        <v>900000000</v>
      </c>
      <c r="AC187" s="30">
        <f>VLOOKUP(B:B,'EJECUCION 24 DE ABRIL DEL 2026'!C:R,16,0)</f>
        <v>0</v>
      </c>
      <c r="AD187" s="30">
        <f>VLOOKUP(B:B,'EJECUCION 24 DE ABRIL DEL 2026'!C:S,17,0)</f>
        <v>0</v>
      </c>
      <c r="AE187" s="31">
        <f>VLOOKUP(B:B,'EJECUCION 24 DE ABRIL DEL 2026'!C:T,18,0)</f>
        <v>0</v>
      </c>
      <c r="AF187" s="31">
        <f>VLOOKUP(B:B,'EJECUCION 24 DE ABRIL DEL 2026'!C:U,19,0)</f>
        <v>0</v>
      </c>
      <c r="AG187" s="30">
        <f>VLOOKUP(B:B,'EJECUCION 24 DE ABRIL DEL 2026'!C:V,20,0)</f>
        <v>0</v>
      </c>
      <c r="AH187" s="30">
        <f>VLOOKUP(B:B,'EJECUCION 24 DE ABRIL DEL 2026'!C:W,21,0)</f>
        <v>0</v>
      </c>
      <c r="AI187" s="30">
        <f>VLOOKUP(B:B,'EJECUCION 24 DE ABRIL DEL 2026'!C:X,22,0)</f>
        <v>900000000</v>
      </c>
      <c r="AJ187" s="30">
        <f>VLOOKUP(B:B,'EJECUCION 24 DE ABRIL DEL 2026'!C:Y,23,0)</f>
        <v>90000000</v>
      </c>
      <c r="AK187" s="30">
        <f>VLOOKUP(B:B,'EJECUCION 24 DE ABRIL DEL 2026'!C:Z,24,0)</f>
        <v>90000000</v>
      </c>
      <c r="AL187" s="30">
        <f>VLOOKUP(B:B,'EJECUCION 24 DE ABRIL DEL 2026'!C:AA,25,0)</f>
        <v>90000000</v>
      </c>
      <c r="AM187" s="30">
        <f>VLOOKUP(B:B,'EJECUCION 24 DE ABRIL DEL 2026'!C:AB,26,0)</f>
        <v>90000000</v>
      </c>
      <c r="AN187" s="30">
        <f>VLOOKUP(B:B,'EJECUCION 24 DE ABRIL DEL 2026'!C:AC,27,0)</f>
        <v>810000000</v>
      </c>
      <c r="AO187" s="32">
        <f t="shared" si="4"/>
        <v>0.1</v>
      </c>
      <c r="AP187" s="28" t="str">
        <f>VLOOKUP(T:T,'TOTAL POR PROYECTOS'!B:I,8,0)</f>
        <v>Instituto Municipal para la Recreación y el Deporte de Cúcuta</v>
      </c>
      <c r="AQ187" s="8"/>
      <c r="AR187" s="8"/>
    </row>
    <row r="188" hidden="1">
      <c r="A188" s="27" t="str">
        <f t="shared" si="1"/>
        <v>430100720245400102651.2.3.1.18.22.3.2.02.02.0091.2.3.1.18</v>
      </c>
      <c r="B188" s="27" t="str">
        <f t="shared" si="2"/>
        <v>430100720245400102651.2.3.1.18.22.3.2.02.02.0091.2.3.1.1803050201|251</v>
      </c>
      <c r="C188" s="28" t="str">
        <f t="shared" si="3"/>
        <v>Instituto Municipal para la Recreación y el Deporte de Cúcuta</v>
      </c>
      <c r="D188" s="37" t="s">
        <v>48</v>
      </c>
      <c r="E188" s="37" t="s">
        <v>835</v>
      </c>
      <c r="F188" s="37" t="s">
        <v>869</v>
      </c>
      <c r="G188" s="37" t="s">
        <v>870</v>
      </c>
      <c r="H188" s="37" t="s">
        <v>871</v>
      </c>
      <c r="I188" s="37" t="s">
        <v>872</v>
      </c>
      <c r="J188" s="37" t="s">
        <v>840</v>
      </c>
      <c r="K188" s="37" t="s">
        <v>841</v>
      </c>
      <c r="L188" s="37" t="s">
        <v>842</v>
      </c>
      <c r="M188" s="37" t="s">
        <v>843</v>
      </c>
      <c r="N188" s="37" t="s">
        <v>844</v>
      </c>
      <c r="O188" s="37" t="s">
        <v>845</v>
      </c>
      <c r="P188" s="37" t="s">
        <v>873</v>
      </c>
      <c r="Q188" s="37" t="s">
        <v>870</v>
      </c>
      <c r="R188" s="37" t="s">
        <v>874</v>
      </c>
      <c r="S188" s="37" t="s">
        <v>875</v>
      </c>
      <c r="T188" s="37" t="s">
        <v>876</v>
      </c>
      <c r="U188" s="29" t="str">
        <f>VLOOKUP(T:T,'TOTAL POR PROYECTOS'!B:C,2,0)</f>
        <v>Servicio asistencia técnica a escuelas deportivas en procesos de iniciación fundamentación y perfeccionamiento deportivo en el municipio de San José De Cúcuta</v>
      </c>
      <c r="V188" s="37" t="s">
        <v>877</v>
      </c>
      <c r="W188" s="37" t="s">
        <v>878</v>
      </c>
      <c r="X188" s="37" t="s">
        <v>66</v>
      </c>
      <c r="Y188" s="37" t="s">
        <v>67</v>
      </c>
      <c r="Z188" s="38" t="s">
        <v>851</v>
      </c>
      <c r="AA188" s="39" t="s">
        <v>852</v>
      </c>
      <c r="AB188" s="30">
        <f>VLOOKUP(B:B,'EJECUCION 24 DE ABRIL DEL 2026'!C:Q,15,0)</f>
        <v>90360224.19</v>
      </c>
      <c r="AC188" s="30">
        <f>VLOOKUP(B:B,'EJECUCION 24 DE ABRIL DEL 2026'!C:R,16,0)</f>
        <v>0</v>
      </c>
      <c r="AD188" s="30">
        <f>VLOOKUP(B:B,'EJECUCION 24 DE ABRIL DEL 2026'!C:S,17,0)</f>
        <v>0</v>
      </c>
      <c r="AE188" s="31">
        <f>VLOOKUP(B:B,'EJECUCION 24 DE ABRIL DEL 2026'!C:T,18,0)</f>
        <v>0</v>
      </c>
      <c r="AF188" s="31">
        <f>VLOOKUP(B:B,'EJECUCION 24 DE ABRIL DEL 2026'!C:U,19,0)</f>
        <v>0</v>
      </c>
      <c r="AG188" s="30">
        <f>VLOOKUP(B:B,'EJECUCION 24 DE ABRIL DEL 2026'!C:V,20,0)</f>
        <v>0</v>
      </c>
      <c r="AH188" s="30">
        <f>VLOOKUP(B:B,'EJECUCION 24 DE ABRIL DEL 2026'!C:W,21,0)</f>
        <v>0</v>
      </c>
      <c r="AI188" s="30">
        <f>VLOOKUP(B:B,'EJECUCION 24 DE ABRIL DEL 2026'!C:X,22,0)</f>
        <v>90360224.19</v>
      </c>
      <c r="AJ188" s="30">
        <f>VLOOKUP(B:B,'EJECUCION 24 DE ABRIL DEL 2026'!C:Y,23,0)</f>
        <v>0</v>
      </c>
      <c r="AK188" s="30">
        <f>VLOOKUP(B:B,'EJECUCION 24 DE ABRIL DEL 2026'!C:Z,24,0)</f>
        <v>0</v>
      </c>
      <c r="AL188" s="30">
        <f>VLOOKUP(B:B,'EJECUCION 24 DE ABRIL DEL 2026'!C:AA,25,0)</f>
        <v>0</v>
      </c>
      <c r="AM188" s="30">
        <f>VLOOKUP(B:B,'EJECUCION 24 DE ABRIL DEL 2026'!C:AB,26,0)</f>
        <v>0</v>
      </c>
      <c r="AN188" s="30">
        <f>VLOOKUP(B:B,'EJECUCION 24 DE ABRIL DEL 2026'!C:AC,27,0)</f>
        <v>90360224.19</v>
      </c>
      <c r="AO188" s="32">
        <f t="shared" si="4"/>
        <v>0</v>
      </c>
      <c r="AP188" s="28" t="str">
        <f>VLOOKUP(T:T,'TOTAL POR PROYECTOS'!B:I,8,0)</f>
        <v>Instituto Municipal para la Recreación y el Deporte de Cúcuta</v>
      </c>
      <c r="AQ188" s="8"/>
      <c r="AR188" s="8"/>
    </row>
    <row r="189" hidden="1">
      <c r="A189" s="27" t="str">
        <f t="shared" si="1"/>
        <v>43010122025000000321501.2.3.1.122.3.2.02.02.0051.2.3.1.12</v>
      </c>
      <c r="B189" s="27" t="str">
        <f t="shared" si="2"/>
        <v>43010122025000000321501.2.3.1.122.3.2.02.02.0051.2.3.1.1203050107|247</v>
      </c>
      <c r="C189" s="28" t="str">
        <f t="shared" si="3"/>
        <v>Instituto Municipal para la Recreación y el Deporte de Cúcuta</v>
      </c>
      <c r="D189" s="37" t="s">
        <v>48</v>
      </c>
      <c r="E189" s="37" t="s">
        <v>835</v>
      </c>
      <c r="F189" s="37" t="s">
        <v>836</v>
      </c>
      <c r="G189" s="37" t="s">
        <v>879</v>
      </c>
      <c r="H189" s="37" t="s">
        <v>880</v>
      </c>
      <c r="I189" s="37" t="s">
        <v>881</v>
      </c>
      <c r="J189" s="37" t="s">
        <v>840</v>
      </c>
      <c r="K189" s="37" t="s">
        <v>841</v>
      </c>
      <c r="L189" s="37" t="s">
        <v>842</v>
      </c>
      <c r="M189" s="37" t="s">
        <v>843</v>
      </c>
      <c r="N189" s="37" t="s">
        <v>844</v>
      </c>
      <c r="O189" s="37" t="s">
        <v>845</v>
      </c>
      <c r="P189" s="37" t="s">
        <v>882</v>
      </c>
      <c r="Q189" s="37" t="s">
        <v>879</v>
      </c>
      <c r="R189" s="37" t="s">
        <v>883</v>
      </c>
      <c r="S189" s="37" t="s">
        <v>879</v>
      </c>
      <c r="T189" s="37" t="s">
        <v>884</v>
      </c>
      <c r="U189" s="29" t="str">
        <f>VLOOKUP(T:T,'TOTAL POR PROYECTOS'!B:C,2,0)</f>
        <v>Estudios , Diseños, Construcción, adecuación y Mantenimiento de la Infraestructura Recreodeportiva en el Municipio de San José De Cúcuta</v>
      </c>
      <c r="V189" s="37" t="s">
        <v>885</v>
      </c>
      <c r="W189" s="37" t="s">
        <v>886</v>
      </c>
      <c r="X189" s="37" t="s">
        <v>627</v>
      </c>
      <c r="Y189" s="37" t="s">
        <v>628</v>
      </c>
      <c r="Z189" s="38" t="s">
        <v>885</v>
      </c>
      <c r="AA189" s="39" t="s">
        <v>886</v>
      </c>
      <c r="AB189" s="30">
        <f>VLOOKUP(B:B,'EJECUCION 24 DE ABRIL DEL 2026'!C:Q,15,0)</f>
        <v>41611047.5</v>
      </c>
      <c r="AC189" s="30">
        <f>VLOOKUP(B:B,'EJECUCION 24 DE ABRIL DEL 2026'!C:R,16,0)</f>
        <v>0</v>
      </c>
      <c r="AD189" s="30">
        <f>VLOOKUP(B:B,'EJECUCION 24 DE ABRIL DEL 2026'!C:S,17,0)</f>
        <v>0</v>
      </c>
      <c r="AE189" s="31">
        <f>VLOOKUP(B:B,'EJECUCION 24 DE ABRIL DEL 2026'!C:T,18,0)</f>
        <v>0</v>
      </c>
      <c r="AF189" s="31">
        <f>VLOOKUP(B:B,'EJECUCION 24 DE ABRIL DEL 2026'!C:U,19,0)</f>
        <v>0</v>
      </c>
      <c r="AG189" s="30">
        <f>VLOOKUP(B:B,'EJECUCION 24 DE ABRIL DEL 2026'!C:V,20,0)</f>
        <v>0</v>
      </c>
      <c r="AH189" s="30">
        <f>VLOOKUP(B:B,'EJECUCION 24 DE ABRIL DEL 2026'!C:W,21,0)</f>
        <v>0</v>
      </c>
      <c r="AI189" s="30">
        <f>VLOOKUP(B:B,'EJECUCION 24 DE ABRIL DEL 2026'!C:X,22,0)</f>
        <v>41611047.5</v>
      </c>
      <c r="AJ189" s="30">
        <f>VLOOKUP(B:B,'EJECUCION 24 DE ABRIL DEL 2026'!C:Y,23,0)</f>
        <v>0</v>
      </c>
      <c r="AK189" s="30">
        <f>VLOOKUP(B:B,'EJECUCION 24 DE ABRIL DEL 2026'!C:Z,24,0)</f>
        <v>0</v>
      </c>
      <c r="AL189" s="30">
        <f>VLOOKUP(B:B,'EJECUCION 24 DE ABRIL DEL 2026'!C:AA,25,0)</f>
        <v>0</v>
      </c>
      <c r="AM189" s="30">
        <f>VLOOKUP(B:B,'EJECUCION 24 DE ABRIL DEL 2026'!C:AB,26,0)</f>
        <v>0</v>
      </c>
      <c r="AN189" s="30">
        <f>VLOOKUP(B:B,'EJECUCION 24 DE ABRIL DEL 2026'!C:AC,27,0)</f>
        <v>41611047.5</v>
      </c>
      <c r="AO189" s="32">
        <f t="shared" si="4"/>
        <v>0</v>
      </c>
      <c r="AP189" s="28" t="str">
        <f>VLOOKUP(T:T,'TOTAL POR PROYECTOS'!B:I,8,0)</f>
        <v>Instituto Municipal para la Recreación y el Deporte de Cúcuta</v>
      </c>
      <c r="AQ189" s="8"/>
      <c r="AR189" s="8"/>
    </row>
    <row r="190" hidden="1">
      <c r="A190" s="27" t="str">
        <f t="shared" si="1"/>
        <v>43010122025000000321501.2.4.3.012.3.2.02.02.0051.2.4.3.01</v>
      </c>
      <c r="B190" s="27" t="str">
        <f t="shared" si="2"/>
        <v>43010122025000000321501.2.4.3.012.3.2.02.02.0051.2.4.3.0103050107|247</v>
      </c>
      <c r="C190" s="28" t="str">
        <f t="shared" si="3"/>
        <v>Instituto Municipal para la Recreación y el Deporte de Cúcuta</v>
      </c>
      <c r="D190" s="37" t="s">
        <v>48</v>
      </c>
      <c r="E190" s="37" t="s">
        <v>835</v>
      </c>
      <c r="F190" s="37" t="s">
        <v>836</v>
      </c>
      <c r="G190" s="37" t="s">
        <v>879</v>
      </c>
      <c r="H190" s="37" t="s">
        <v>880</v>
      </c>
      <c r="I190" s="37" t="s">
        <v>881</v>
      </c>
      <c r="J190" s="37" t="s">
        <v>840</v>
      </c>
      <c r="K190" s="37" t="s">
        <v>841</v>
      </c>
      <c r="L190" s="37" t="s">
        <v>842</v>
      </c>
      <c r="M190" s="37" t="s">
        <v>843</v>
      </c>
      <c r="N190" s="37" t="s">
        <v>844</v>
      </c>
      <c r="O190" s="37" t="s">
        <v>845</v>
      </c>
      <c r="P190" s="37" t="s">
        <v>882</v>
      </c>
      <c r="Q190" s="37" t="s">
        <v>879</v>
      </c>
      <c r="R190" s="37" t="s">
        <v>883</v>
      </c>
      <c r="S190" s="37" t="s">
        <v>879</v>
      </c>
      <c r="T190" s="37" t="s">
        <v>884</v>
      </c>
      <c r="U190" s="29" t="str">
        <f>VLOOKUP(T:T,'TOTAL POR PROYECTOS'!B:C,2,0)</f>
        <v>Estudios , Diseños, Construcción, adecuación y Mantenimiento de la Infraestructura Recreodeportiva en el Municipio de San José De Cúcuta</v>
      </c>
      <c r="V190" s="37" t="s">
        <v>887</v>
      </c>
      <c r="W190" s="37" t="s">
        <v>888</v>
      </c>
      <c r="X190" s="37" t="s">
        <v>627</v>
      </c>
      <c r="Y190" s="37" t="s">
        <v>628</v>
      </c>
      <c r="Z190" s="38" t="s">
        <v>887</v>
      </c>
      <c r="AA190" s="39" t="s">
        <v>889</v>
      </c>
      <c r="AB190" s="30">
        <f>VLOOKUP(B:B,'EJECUCION 24 DE ABRIL DEL 2026'!C:Q,15,0)</f>
        <v>2343151092</v>
      </c>
      <c r="AC190" s="30">
        <f>VLOOKUP(B:B,'EJECUCION 24 DE ABRIL DEL 2026'!C:R,16,0)</f>
        <v>0</v>
      </c>
      <c r="AD190" s="30">
        <f>VLOOKUP(B:B,'EJECUCION 24 DE ABRIL DEL 2026'!C:S,17,0)</f>
        <v>0</v>
      </c>
      <c r="AE190" s="31">
        <f>VLOOKUP(B:B,'EJECUCION 24 DE ABRIL DEL 2026'!C:T,18,0)</f>
        <v>0</v>
      </c>
      <c r="AF190" s="31">
        <f>VLOOKUP(B:B,'EJECUCION 24 DE ABRIL DEL 2026'!C:U,19,0)</f>
        <v>0</v>
      </c>
      <c r="AG190" s="30">
        <f>VLOOKUP(B:B,'EJECUCION 24 DE ABRIL DEL 2026'!C:V,20,0)</f>
        <v>0</v>
      </c>
      <c r="AH190" s="30">
        <f>VLOOKUP(B:B,'EJECUCION 24 DE ABRIL DEL 2026'!C:W,21,0)</f>
        <v>0</v>
      </c>
      <c r="AI190" s="30">
        <f>VLOOKUP(B:B,'EJECUCION 24 DE ABRIL DEL 2026'!C:X,22,0)</f>
        <v>2343151092</v>
      </c>
      <c r="AJ190" s="30">
        <f>VLOOKUP(B:B,'EJECUCION 24 DE ABRIL DEL 2026'!C:Y,23,0)</f>
        <v>377672017.5</v>
      </c>
      <c r="AK190" s="30">
        <f>VLOOKUP(B:B,'EJECUCION 24 DE ABRIL DEL 2026'!C:Z,24,0)</f>
        <v>377672017.5</v>
      </c>
      <c r="AL190" s="30">
        <f>VLOOKUP(B:B,'EJECUCION 24 DE ABRIL DEL 2026'!C:AA,25,0)</f>
        <v>377672017.5</v>
      </c>
      <c r="AM190" s="30">
        <f>VLOOKUP(B:B,'EJECUCION 24 DE ABRIL DEL 2026'!C:AB,26,0)</f>
        <v>377672017.5</v>
      </c>
      <c r="AN190" s="30">
        <f>VLOOKUP(B:B,'EJECUCION 24 DE ABRIL DEL 2026'!C:AC,27,0)</f>
        <v>1965479074</v>
      </c>
      <c r="AO190" s="32">
        <f t="shared" si="4"/>
        <v>0.1611812481</v>
      </c>
      <c r="AP190" s="28" t="str">
        <f>VLOOKUP(T:T,'TOTAL POR PROYECTOS'!B:I,8,0)</f>
        <v>Instituto Municipal para la Recreación y el Deporte de Cúcuta</v>
      </c>
      <c r="AQ190" s="8"/>
      <c r="AR190" s="8"/>
    </row>
    <row r="191" hidden="1">
      <c r="A191" s="27" t="str">
        <f t="shared" si="1"/>
        <v>43010122025000000321501.2.3.1.18.12.3.2.02.02.0051.2.3.1.18</v>
      </c>
      <c r="B191" s="27" t="str">
        <f t="shared" si="2"/>
        <v>43010122025000000321501.2.3.1.18.12.3.2.02.02.0051.2.3.1.1803050107|247</v>
      </c>
      <c r="C191" s="28" t="str">
        <f t="shared" si="3"/>
        <v>Instituto Municipal para la Recreación y el Deporte de Cúcuta</v>
      </c>
      <c r="D191" s="37" t="s">
        <v>48</v>
      </c>
      <c r="E191" s="37" t="s">
        <v>835</v>
      </c>
      <c r="F191" s="37" t="s">
        <v>836</v>
      </c>
      <c r="G191" s="37" t="s">
        <v>879</v>
      </c>
      <c r="H191" s="37" t="s">
        <v>880</v>
      </c>
      <c r="I191" s="37" t="s">
        <v>881</v>
      </c>
      <c r="J191" s="37" t="s">
        <v>840</v>
      </c>
      <c r="K191" s="37" t="s">
        <v>841</v>
      </c>
      <c r="L191" s="37" t="s">
        <v>842</v>
      </c>
      <c r="M191" s="37" t="s">
        <v>843</v>
      </c>
      <c r="N191" s="37" t="s">
        <v>844</v>
      </c>
      <c r="O191" s="37" t="s">
        <v>845</v>
      </c>
      <c r="P191" s="37" t="s">
        <v>882</v>
      </c>
      <c r="Q191" s="37" t="s">
        <v>879</v>
      </c>
      <c r="R191" s="37" t="s">
        <v>883</v>
      </c>
      <c r="S191" s="37" t="s">
        <v>879</v>
      </c>
      <c r="T191" s="37" t="s">
        <v>884</v>
      </c>
      <c r="U191" s="29" t="str">
        <f>VLOOKUP(T:T,'TOTAL POR PROYECTOS'!B:C,2,0)</f>
        <v>Estudios , Diseños, Construcción, adecuación y Mantenimiento de la Infraestructura Recreodeportiva en el Municipio de San José De Cúcuta</v>
      </c>
      <c r="V191" s="37" t="s">
        <v>849</v>
      </c>
      <c r="W191" s="37" t="s">
        <v>850</v>
      </c>
      <c r="X191" s="37" t="s">
        <v>627</v>
      </c>
      <c r="Y191" s="37" t="s">
        <v>628</v>
      </c>
      <c r="Z191" s="38" t="s">
        <v>851</v>
      </c>
      <c r="AA191" s="39" t="s">
        <v>852</v>
      </c>
      <c r="AB191" s="30">
        <f>VLOOKUP(B:B,'EJECUCION 24 DE ABRIL DEL 2026'!C:Q,15,0)</f>
        <v>296848908</v>
      </c>
      <c r="AC191" s="30">
        <f>VLOOKUP(B:B,'EJECUCION 24 DE ABRIL DEL 2026'!C:R,16,0)</f>
        <v>0</v>
      </c>
      <c r="AD191" s="30">
        <f>VLOOKUP(B:B,'EJECUCION 24 DE ABRIL DEL 2026'!C:S,17,0)</f>
        <v>0</v>
      </c>
      <c r="AE191" s="31">
        <f>VLOOKUP(B:B,'EJECUCION 24 DE ABRIL DEL 2026'!C:T,18,0)</f>
        <v>0</v>
      </c>
      <c r="AF191" s="31">
        <f>VLOOKUP(B:B,'EJECUCION 24 DE ABRIL DEL 2026'!C:U,19,0)</f>
        <v>0</v>
      </c>
      <c r="AG191" s="30">
        <f>VLOOKUP(B:B,'EJECUCION 24 DE ABRIL DEL 2026'!C:V,20,0)</f>
        <v>0</v>
      </c>
      <c r="AH191" s="30">
        <f>VLOOKUP(B:B,'EJECUCION 24 DE ABRIL DEL 2026'!C:W,21,0)</f>
        <v>0</v>
      </c>
      <c r="AI191" s="30">
        <f>VLOOKUP(B:B,'EJECUCION 24 DE ABRIL DEL 2026'!C:X,22,0)</f>
        <v>296848908</v>
      </c>
      <c r="AJ191" s="30">
        <f>VLOOKUP(B:B,'EJECUCION 24 DE ABRIL DEL 2026'!C:Y,23,0)</f>
        <v>29684891</v>
      </c>
      <c r="AK191" s="30">
        <f>VLOOKUP(B:B,'EJECUCION 24 DE ABRIL DEL 2026'!C:Z,24,0)</f>
        <v>29684891</v>
      </c>
      <c r="AL191" s="30">
        <f>VLOOKUP(B:B,'EJECUCION 24 DE ABRIL DEL 2026'!C:AA,25,0)</f>
        <v>29684891</v>
      </c>
      <c r="AM191" s="30">
        <f>VLOOKUP(B:B,'EJECUCION 24 DE ABRIL DEL 2026'!C:AB,26,0)</f>
        <v>29684891</v>
      </c>
      <c r="AN191" s="30">
        <f>VLOOKUP(B:B,'EJECUCION 24 DE ABRIL DEL 2026'!C:AC,27,0)</f>
        <v>267164017</v>
      </c>
      <c r="AO191" s="32">
        <f t="shared" si="4"/>
        <v>0.1000000007</v>
      </c>
      <c r="AP191" s="28" t="str">
        <f>VLOOKUP(T:T,'TOTAL POR PROYECTOS'!B:I,8,0)</f>
        <v>Instituto Municipal para la Recreación y el Deporte de Cúcuta</v>
      </c>
      <c r="AQ191" s="8"/>
      <c r="AR191" s="8"/>
    </row>
    <row r="192" hidden="1">
      <c r="A192" s="27" t="str">
        <f t="shared" si="1"/>
        <v>43010122025000000321501.3.2.3.01.62.3.2.02.02.0051.3.2.3.01</v>
      </c>
      <c r="B192" s="27" t="str">
        <f t="shared" si="2"/>
        <v>43010122025000000321501.3.2.3.01.62.3.2.02.02.0051.3.2.3.0103050107|247</v>
      </c>
      <c r="C192" s="28" t="str">
        <f t="shared" si="3"/>
        <v>Instituto Municipal para la Recreación y el Deporte de Cúcuta</v>
      </c>
      <c r="D192" s="37" t="s">
        <v>48</v>
      </c>
      <c r="E192" s="37" t="s">
        <v>835</v>
      </c>
      <c r="F192" s="37" t="s">
        <v>836</v>
      </c>
      <c r="G192" s="37" t="s">
        <v>879</v>
      </c>
      <c r="H192" s="37" t="s">
        <v>880</v>
      </c>
      <c r="I192" s="37" t="s">
        <v>881</v>
      </c>
      <c r="J192" s="37" t="s">
        <v>840</v>
      </c>
      <c r="K192" s="37" t="s">
        <v>841</v>
      </c>
      <c r="L192" s="37" t="s">
        <v>842</v>
      </c>
      <c r="M192" s="37" t="s">
        <v>843</v>
      </c>
      <c r="N192" s="37" t="s">
        <v>844</v>
      </c>
      <c r="O192" s="37" t="s">
        <v>845</v>
      </c>
      <c r="P192" s="37" t="s">
        <v>882</v>
      </c>
      <c r="Q192" s="37" t="s">
        <v>879</v>
      </c>
      <c r="R192" s="37" t="s">
        <v>883</v>
      </c>
      <c r="S192" s="37" t="s">
        <v>879</v>
      </c>
      <c r="T192" s="37" t="s">
        <v>884</v>
      </c>
      <c r="U192" s="29" t="str">
        <f>VLOOKUP(T:T,'TOTAL POR PROYECTOS'!B:C,2,0)</f>
        <v>Estudios , Diseños, Construcción, adecuación y Mantenimiento de la Infraestructura Recreodeportiva en el Municipio de San José De Cúcuta</v>
      </c>
      <c r="V192" s="37" t="s">
        <v>890</v>
      </c>
      <c r="W192" s="37" t="s">
        <v>891</v>
      </c>
      <c r="X192" s="37" t="s">
        <v>627</v>
      </c>
      <c r="Y192" s="37" t="s">
        <v>628</v>
      </c>
      <c r="Z192" s="38" t="s">
        <v>235</v>
      </c>
      <c r="AA192" s="39" t="s">
        <v>236</v>
      </c>
      <c r="AB192" s="30">
        <f>VLOOKUP(B:B,'EJECUCION 24 DE ABRIL DEL 2026'!C:Q,15,0)</f>
        <v>30767471.35</v>
      </c>
      <c r="AC192" s="30">
        <f>VLOOKUP(B:B,'EJECUCION 24 DE ABRIL DEL 2026'!C:R,16,0)</f>
        <v>0</v>
      </c>
      <c r="AD192" s="30">
        <f>VLOOKUP(B:B,'EJECUCION 24 DE ABRIL DEL 2026'!C:S,17,0)</f>
        <v>0</v>
      </c>
      <c r="AE192" s="31">
        <f>VLOOKUP(B:B,'EJECUCION 24 DE ABRIL DEL 2026'!C:T,18,0)</f>
        <v>0</v>
      </c>
      <c r="AF192" s="31">
        <f>VLOOKUP(B:B,'EJECUCION 24 DE ABRIL DEL 2026'!C:U,19,0)</f>
        <v>0</v>
      </c>
      <c r="AG192" s="30">
        <f>VLOOKUP(B:B,'EJECUCION 24 DE ABRIL DEL 2026'!C:V,20,0)</f>
        <v>0</v>
      </c>
      <c r="AH192" s="30">
        <f>VLOOKUP(B:B,'EJECUCION 24 DE ABRIL DEL 2026'!C:W,21,0)</f>
        <v>0</v>
      </c>
      <c r="AI192" s="30">
        <f>VLOOKUP(B:B,'EJECUCION 24 DE ABRIL DEL 2026'!C:X,22,0)</f>
        <v>30767471.35</v>
      </c>
      <c r="AJ192" s="30">
        <f>VLOOKUP(B:B,'EJECUCION 24 DE ABRIL DEL 2026'!C:Y,23,0)</f>
        <v>0</v>
      </c>
      <c r="AK192" s="30">
        <f>VLOOKUP(B:B,'EJECUCION 24 DE ABRIL DEL 2026'!C:Z,24,0)</f>
        <v>0</v>
      </c>
      <c r="AL192" s="30">
        <f>VLOOKUP(B:B,'EJECUCION 24 DE ABRIL DEL 2026'!C:AA,25,0)</f>
        <v>0</v>
      </c>
      <c r="AM192" s="30">
        <f>VLOOKUP(B:B,'EJECUCION 24 DE ABRIL DEL 2026'!C:AB,26,0)</f>
        <v>0</v>
      </c>
      <c r="AN192" s="30">
        <f>VLOOKUP(B:B,'EJECUCION 24 DE ABRIL DEL 2026'!C:AC,27,0)</f>
        <v>30767471.35</v>
      </c>
      <c r="AO192" s="32">
        <f t="shared" si="4"/>
        <v>0</v>
      </c>
      <c r="AP192" s="28" t="str">
        <f>VLOOKUP(T:T,'TOTAL POR PROYECTOS'!B:I,8,0)</f>
        <v>Instituto Municipal para la Recreación y el Deporte de Cúcuta</v>
      </c>
      <c r="AQ192" s="8"/>
      <c r="AR192" s="8"/>
    </row>
    <row r="193" hidden="1">
      <c r="A193" s="27" t="str">
        <f t="shared" si="1"/>
        <v>43010312025000000321501.2.3.1.18.12.3.2.02.02.0081.2.3.1.18</v>
      </c>
      <c r="B193" s="27" t="str">
        <f t="shared" si="2"/>
        <v>43010312025000000321501.2.3.1.18.12.3.2.02.02.0081.2.3.1.1803050110|250</v>
      </c>
      <c r="C193" s="28" t="str">
        <f t="shared" si="3"/>
        <v>Instituto Municipal para la Recreación y el Deporte de Cúcuta</v>
      </c>
      <c r="D193" s="37" t="s">
        <v>48</v>
      </c>
      <c r="E193" s="37" t="s">
        <v>835</v>
      </c>
      <c r="F193" s="37" t="s">
        <v>836</v>
      </c>
      <c r="G193" s="37" t="s">
        <v>892</v>
      </c>
      <c r="H193" s="37" t="s">
        <v>893</v>
      </c>
      <c r="I193" s="37" t="s">
        <v>894</v>
      </c>
      <c r="J193" s="37" t="s">
        <v>840</v>
      </c>
      <c r="K193" s="37" t="s">
        <v>841</v>
      </c>
      <c r="L193" s="37" t="s">
        <v>842</v>
      </c>
      <c r="M193" s="37" t="s">
        <v>843</v>
      </c>
      <c r="N193" s="37" t="s">
        <v>844</v>
      </c>
      <c r="O193" s="37" t="s">
        <v>845</v>
      </c>
      <c r="P193" s="37" t="s">
        <v>895</v>
      </c>
      <c r="Q193" s="37" t="s">
        <v>896</v>
      </c>
      <c r="R193" s="37" t="s">
        <v>897</v>
      </c>
      <c r="S193" s="37" t="s">
        <v>898</v>
      </c>
      <c r="T193" s="37" t="s">
        <v>884</v>
      </c>
      <c r="U193" s="29" t="str">
        <f>VLOOKUP(T:T,'TOTAL POR PROYECTOS'!B:C,2,0)</f>
        <v>Estudios , Diseños, Construcción, adecuación y Mantenimiento de la Infraestructura Recreodeportiva en el Municipio de San José De Cúcuta</v>
      </c>
      <c r="V193" s="37" t="s">
        <v>849</v>
      </c>
      <c r="W193" s="37" t="s">
        <v>850</v>
      </c>
      <c r="X193" s="37" t="s">
        <v>98</v>
      </c>
      <c r="Y193" s="37" t="s">
        <v>99</v>
      </c>
      <c r="Z193" s="38" t="s">
        <v>851</v>
      </c>
      <c r="AA193" s="39" t="s">
        <v>852</v>
      </c>
      <c r="AB193" s="30">
        <f>VLOOKUP(B:B,'EJECUCION 24 DE ABRIL DEL 2026'!C:Q,15,0)</f>
        <v>200000000</v>
      </c>
      <c r="AC193" s="30">
        <f>VLOOKUP(B:B,'EJECUCION 24 DE ABRIL DEL 2026'!C:R,16,0)</f>
        <v>0</v>
      </c>
      <c r="AD193" s="30">
        <f>VLOOKUP(B:B,'EJECUCION 24 DE ABRIL DEL 2026'!C:S,17,0)</f>
        <v>0</v>
      </c>
      <c r="AE193" s="31">
        <f>VLOOKUP(B:B,'EJECUCION 24 DE ABRIL DEL 2026'!C:T,18,0)</f>
        <v>0</v>
      </c>
      <c r="AF193" s="31">
        <f>VLOOKUP(B:B,'EJECUCION 24 DE ABRIL DEL 2026'!C:U,19,0)</f>
        <v>0</v>
      </c>
      <c r="AG193" s="30">
        <f>VLOOKUP(B:B,'EJECUCION 24 DE ABRIL DEL 2026'!C:V,20,0)</f>
        <v>0</v>
      </c>
      <c r="AH193" s="30">
        <f>VLOOKUP(B:B,'EJECUCION 24 DE ABRIL DEL 2026'!C:W,21,0)</f>
        <v>0</v>
      </c>
      <c r="AI193" s="30">
        <f>VLOOKUP(B:B,'EJECUCION 24 DE ABRIL DEL 2026'!C:X,22,0)</f>
        <v>200000000</v>
      </c>
      <c r="AJ193" s="30">
        <f>VLOOKUP(B:B,'EJECUCION 24 DE ABRIL DEL 2026'!C:Y,23,0)</f>
        <v>50000000</v>
      </c>
      <c r="AK193" s="30">
        <f>VLOOKUP(B:B,'EJECUCION 24 DE ABRIL DEL 2026'!C:Z,24,0)</f>
        <v>50000000</v>
      </c>
      <c r="AL193" s="30">
        <f>VLOOKUP(B:B,'EJECUCION 24 DE ABRIL DEL 2026'!C:AA,25,0)</f>
        <v>50000000</v>
      </c>
      <c r="AM193" s="30">
        <f>VLOOKUP(B:B,'EJECUCION 24 DE ABRIL DEL 2026'!C:AB,26,0)</f>
        <v>50000000</v>
      </c>
      <c r="AN193" s="30">
        <f>VLOOKUP(B:B,'EJECUCION 24 DE ABRIL DEL 2026'!C:AC,27,0)</f>
        <v>150000000</v>
      </c>
      <c r="AO193" s="32">
        <f t="shared" si="4"/>
        <v>0.25</v>
      </c>
      <c r="AP193" s="28" t="str">
        <f>VLOOKUP(T:T,'TOTAL POR PROYECTOS'!B:I,8,0)</f>
        <v>Instituto Municipal para la Recreación y el Deporte de Cúcuta</v>
      </c>
      <c r="AQ193" s="8"/>
      <c r="AR193" s="8"/>
    </row>
    <row r="194" hidden="1">
      <c r="A194" s="27" t="str">
        <f t="shared" si="1"/>
        <v>43010112025000000321501.2.4.3.012.3.2.02.02.0051.2.4.3.01</v>
      </c>
      <c r="B194" s="27" t="str">
        <f t="shared" si="2"/>
        <v>43010112025000000321501.2.4.3.012.3.2.02.02.0051.2.4.3.0103050108|248</v>
      </c>
      <c r="C194" s="28" t="str">
        <f t="shared" si="3"/>
        <v>Instituto Municipal para la Recreación y el Deporte de Cúcuta</v>
      </c>
      <c r="D194" s="37" t="s">
        <v>48</v>
      </c>
      <c r="E194" s="37" t="s">
        <v>835</v>
      </c>
      <c r="F194" s="37" t="s">
        <v>836</v>
      </c>
      <c r="G194" s="37" t="s">
        <v>899</v>
      </c>
      <c r="H194" s="37" t="s">
        <v>900</v>
      </c>
      <c r="I194" s="37" t="s">
        <v>901</v>
      </c>
      <c r="J194" s="37" t="s">
        <v>840</v>
      </c>
      <c r="K194" s="37" t="s">
        <v>841</v>
      </c>
      <c r="L194" s="37" t="s">
        <v>842</v>
      </c>
      <c r="M194" s="37" t="s">
        <v>843</v>
      </c>
      <c r="N194" s="37" t="s">
        <v>844</v>
      </c>
      <c r="O194" s="37" t="s">
        <v>845</v>
      </c>
      <c r="P194" s="37" t="s">
        <v>902</v>
      </c>
      <c r="Q194" s="37" t="s">
        <v>899</v>
      </c>
      <c r="R194" s="37" t="s">
        <v>903</v>
      </c>
      <c r="S194" s="37" t="s">
        <v>904</v>
      </c>
      <c r="T194" s="37" t="s">
        <v>884</v>
      </c>
      <c r="U194" s="29" t="str">
        <f>VLOOKUP(T:T,'TOTAL POR PROYECTOS'!B:C,2,0)</f>
        <v>Estudios , Diseños, Construcción, adecuación y Mantenimiento de la Infraestructura Recreodeportiva en el Municipio de San José De Cúcuta</v>
      </c>
      <c r="V194" s="37" t="s">
        <v>887</v>
      </c>
      <c r="W194" s="37" t="s">
        <v>888</v>
      </c>
      <c r="X194" s="37" t="s">
        <v>627</v>
      </c>
      <c r="Y194" s="37" t="s">
        <v>628</v>
      </c>
      <c r="Z194" s="38" t="s">
        <v>887</v>
      </c>
      <c r="AA194" s="39" t="s">
        <v>889</v>
      </c>
      <c r="AB194" s="30">
        <f>VLOOKUP(B:B,'EJECUCION 24 DE ABRIL DEL 2026'!C:Q,15,0)</f>
        <v>300000000</v>
      </c>
      <c r="AC194" s="30">
        <f>VLOOKUP(B:B,'EJECUCION 24 DE ABRIL DEL 2026'!C:R,16,0)</f>
        <v>0</v>
      </c>
      <c r="AD194" s="30">
        <f>VLOOKUP(B:B,'EJECUCION 24 DE ABRIL DEL 2026'!C:S,17,0)</f>
        <v>0</v>
      </c>
      <c r="AE194" s="31">
        <f>VLOOKUP(B:B,'EJECUCION 24 DE ABRIL DEL 2026'!C:T,18,0)</f>
        <v>0</v>
      </c>
      <c r="AF194" s="31">
        <f>VLOOKUP(B:B,'EJECUCION 24 DE ABRIL DEL 2026'!C:U,19,0)</f>
        <v>0</v>
      </c>
      <c r="AG194" s="30">
        <f>VLOOKUP(B:B,'EJECUCION 24 DE ABRIL DEL 2026'!C:V,20,0)</f>
        <v>0</v>
      </c>
      <c r="AH194" s="30">
        <f>VLOOKUP(B:B,'EJECUCION 24 DE ABRIL DEL 2026'!C:W,21,0)</f>
        <v>0</v>
      </c>
      <c r="AI194" s="30">
        <f>VLOOKUP(B:B,'EJECUCION 24 DE ABRIL DEL 2026'!C:X,22,0)</f>
        <v>300000000</v>
      </c>
      <c r="AJ194" s="30">
        <f>VLOOKUP(B:B,'EJECUCION 24 DE ABRIL DEL 2026'!C:Y,23,0)</f>
        <v>60000000</v>
      </c>
      <c r="AK194" s="30">
        <f>VLOOKUP(B:B,'EJECUCION 24 DE ABRIL DEL 2026'!C:Z,24,0)</f>
        <v>60000000</v>
      </c>
      <c r="AL194" s="30">
        <f>VLOOKUP(B:B,'EJECUCION 24 DE ABRIL DEL 2026'!C:AA,25,0)</f>
        <v>60000000</v>
      </c>
      <c r="AM194" s="30">
        <f>VLOOKUP(B:B,'EJECUCION 24 DE ABRIL DEL 2026'!C:AB,26,0)</f>
        <v>60000000</v>
      </c>
      <c r="AN194" s="30">
        <f>VLOOKUP(B:B,'EJECUCION 24 DE ABRIL DEL 2026'!C:AC,27,0)</f>
        <v>240000000</v>
      </c>
      <c r="AO194" s="32">
        <f t="shared" si="4"/>
        <v>0.2</v>
      </c>
      <c r="AP194" s="28" t="str">
        <f>VLOOKUP(T:T,'TOTAL POR PROYECTOS'!B:I,8,0)</f>
        <v>Instituto Municipal para la Recreación y el Deporte de Cúcuta</v>
      </c>
      <c r="AQ194" s="8"/>
      <c r="AR194" s="8"/>
    </row>
    <row r="195" hidden="1">
      <c r="A195" s="27" t="str">
        <f t="shared" si="1"/>
        <v>43010162025000000321501.2.4.3.012.3.2.02.02.0051.2.4.3.01</v>
      </c>
      <c r="B195" s="27" t="str">
        <f t="shared" si="2"/>
        <v>43010162025000000321501.2.4.3.012.3.2.02.02.0051.2.4.3.0103050109|249</v>
      </c>
      <c r="C195" s="28" t="str">
        <f t="shared" si="3"/>
        <v>Instituto Municipal para la Recreación y el Deporte de Cúcuta</v>
      </c>
      <c r="D195" s="37" t="s">
        <v>48</v>
      </c>
      <c r="E195" s="37" t="s">
        <v>835</v>
      </c>
      <c r="F195" s="37" t="s">
        <v>836</v>
      </c>
      <c r="G195" s="37" t="s">
        <v>905</v>
      </c>
      <c r="H195" s="37" t="s">
        <v>906</v>
      </c>
      <c r="I195" s="37" t="s">
        <v>907</v>
      </c>
      <c r="J195" s="37" t="s">
        <v>840</v>
      </c>
      <c r="K195" s="37" t="s">
        <v>841</v>
      </c>
      <c r="L195" s="37" t="s">
        <v>842</v>
      </c>
      <c r="M195" s="37" t="s">
        <v>843</v>
      </c>
      <c r="N195" s="37" t="s">
        <v>844</v>
      </c>
      <c r="O195" s="37" t="s">
        <v>845</v>
      </c>
      <c r="P195" s="37" t="s">
        <v>908</v>
      </c>
      <c r="Q195" s="37" t="s">
        <v>905</v>
      </c>
      <c r="R195" s="37" t="s">
        <v>909</v>
      </c>
      <c r="S195" s="37" t="s">
        <v>905</v>
      </c>
      <c r="T195" s="37" t="s">
        <v>884</v>
      </c>
      <c r="U195" s="29" t="str">
        <f>VLOOKUP(T:T,'TOTAL POR PROYECTOS'!B:C,2,0)</f>
        <v>Estudios , Diseños, Construcción, adecuación y Mantenimiento de la Infraestructura Recreodeportiva en el Municipio de San José De Cúcuta</v>
      </c>
      <c r="V195" s="37" t="s">
        <v>887</v>
      </c>
      <c r="W195" s="37" t="s">
        <v>888</v>
      </c>
      <c r="X195" s="37" t="s">
        <v>627</v>
      </c>
      <c r="Y195" s="37" t="s">
        <v>628</v>
      </c>
      <c r="Z195" s="38" t="s">
        <v>887</v>
      </c>
      <c r="AA195" s="39" t="s">
        <v>889</v>
      </c>
      <c r="AB195" s="30">
        <f>VLOOKUP(B:B,'EJECUCION 24 DE ABRIL DEL 2026'!C:Q,15,0)</f>
        <v>300000000</v>
      </c>
      <c r="AC195" s="30">
        <f>VLOOKUP(B:B,'EJECUCION 24 DE ABRIL DEL 2026'!C:R,16,0)</f>
        <v>0</v>
      </c>
      <c r="AD195" s="30">
        <f>VLOOKUP(B:B,'EJECUCION 24 DE ABRIL DEL 2026'!C:S,17,0)</f>
        <v>0</v>
      </c>
      <c r="AE195" s="31">
        <f>VLOOKUP(B:B,'EJECUCION 24 DE ABRIL DEL 2026'!C:T,18,0)</f>
        <v>0</v>
      </c>
      <c r="AF195" s="31">
        <f>VLOOKUP(B:B,'EJECUCION 24 DE ABRIL DEL 2026'!C:U,19,0)</f>
        <v>0</v>
      </c>
      <c r="AG195" s="30">
        <f>VLOOKUP(B:B,'EJECUCION 24 DE ABRIL DEL 2026'!C:V,20,0)</f>
        <v>0</v>
      </c>
      <c r="AH195" s="30">
        <f>VLOOKUP(B:B,'EJECUCION 24 DE ABRIL DEL 2026'!C:W,21,0)</f>
        <v>0</v>
      </c>
      <c r="AI195" s="30">
        <f>VLOOKUP(B:B,'EJECUCION 24 DE ABRIL DEL 2026'!C:X,22,0)</f>
        <v>300000000</v>
      </c>
      <c r="AJ195" s="30">
        <f>VLOOKUP(B:B,'EJECUCION 24 DE ABRIL DEL 2026'!C:Y,23,0)</f>
        <v>90000000</v>
      </c>
      <c r="AK195" s="30">
        <f>VLOOKUP(B:B,'EJECUCION 24 DE ABRIL DEL 2026'!C:Z,24,0)</f>
        <v>90000000</v>
      </c>
      <c r="AL195" s="30">
        <f>VLOOKUP(B:B,'EJECUCION 24 DE ABRIL DEL 2026'!C:AA,25,0)</f>
        <v>90000000</v>
      </c>
      <c r="AM195" s="30">
        <f>VLOOKUP(B:B,'EJECUCION 24 DE ABRIL DEL 2026'!C:AB,26,0)</f>
        <v>90000000</v>
      </c>
      <c r="AN195" s="30">
        <f>VLOOKUP(B:B,'EJECUCION 24 DE ABRIL DEL 2026'!C:AC,27,0)</f>
        <v>210000000</v>
      </c>
      <c r="AO195" s="32">
        <f t="shared" si="4"/>
        <v>0.3</v>
      </c>
      <c r="AP195" s="28" t="str">
        <f>VLOOKUP(T:T,'TOTAL POR PROYECTOS'!B:I,8,0)</f>
        <v>Instituto Municipal para la Recreación y el Deporte de Cúcuta</v>
      </c>
      <c r="AQ195" s="8"/>
      <c r="AR195" s="8"/>
    </row>
    <row r="196" hidden="1">
      <c r="A196" s="27" t="str">
        <f t="shared" si="1"/>
        <v>43010142025000000321501.2.4.3.012.3.2.02.02.0051.2.4.3.01</v>
      </c>
      <c r="B196" s="27" t="str">
        <f t="shared" si="2"/>
        <v>43010142025000000321501.2.4.3.012.3.2.02.02.0051.2.4.3.0103050104|244</v>
      </c>
      <c r="C196" s="28" t="str">
        <f t="shared" si="3"/>
        <v>Instituto Municipal para la Recreación y el Deporte de Cúcuta</v>
      </c>
      <c r="D196" s="37" t="s">
        <v>48</v>
      </c>
      <c r="E196" s="37" t="s">
        <v>835</v>
      </c>
      <c r="F196" s="37" t="s">
        <v>836</v>
      </c>
      <c r="G196" s="37" t="s">
        <v>910</v>
      </c>
      <c r="H196" s="37" t="s">
        <v>911</v>
      </c>
      <c r="I196" s="37" t="s">
        <v>912</v>
      </c>
      <c r="J196" s="37" t="s">
        <v>840</v>
      </c>
      <c r="K196" s="37" t="s">
        <v>841</v>
      </c>
      <c r="L196" s="37" t="s">
        <v>842</v>
      </c>
      <c r="M196" s="37" t="s">
        <v>843</v>
      </c>
      <c r="N196" s="37" t="s">
        <v>844</v>
      </c>
      <c r="O196" s="37" t="s">
        <v>845</v>
      </c>
      <c r="P196" s="37" t="s">
        <v>913</v>
      </c>
      <c r="Q196" s="37" t="s">
        <v>910</v>
      </c>
      <c r="R196" s="37" t="s">
        <v>914</v>
      </c>
      <c r="S196" s="37" t="s">
        <v>910</v>
      </c>
      <c r="T196" s="37" t="s">
        <v>884</v>
      </c>
      <c r="U196" s="29" t="str">
        <f>VLOOKUP(T:T,'TOTAL POR PROYECTOS'!B:C,2,0)</f>
        <v>Estudios , Diseños, Construcción, adecuación y Mantenimiento de la Infraestructura Recreodeportiva en el Municipio de San José De Cúcuta</v>
      </c>
      <c r="V196" s="37" t="s">
        <v>887</v>
      </c>
      <c r="W196" s="37" t="s">
        <v>888</v>
      </c>
      <c r="X196" s="37" t="s">
        <v>627</v>
      </c>
      <c r="Y196" s="37" t="s">
        <v>628</v>
      </c>
      <c r="Z196" s="38" t="s">
        <v>887</v>
      </c>
      <c r="AA196" s="39" t="s">
        <v>889</v>
      </c>
      <c r="AB196" s="30">
        <f>VLOOKUP(B:B,'EJECUCION 24 DE ABRIL DEL 2026'!C:Q,15,0)</f>
        <v>200000000</v>
      </c>
      <c r="AC196" s="30">
        <f>VLOOKUP(B:B,'EJECUCION 24 DE ABRIL DEL 2026'!C:R,16,0)</f>
        <v>0</v>
      </c>
      <c r="AD196" s="30">
        <f>VLOOKUP(B:B,'EJECUCION 24 DE ABRIL DEL 2026'!C:S,17,0)</f>
        <v>0</v>
      </c>
      <c r="AE196" s="31">
        <f>VLOOKUP(B:B,'EJECUCION 24 DE ABRIL DEL 2026'!C:T,18,0)</f>
        <v>0</v>
      </c>
      <c r="AF196" s="31">
        <f>VLOOKUP(B:B,'EJECUCION 24 DE ABRIL DEL 2026'!C:U,19,0)</f>
        <v>0</v>
      </c>
      <c r="AG196" s="30">
        <f>VLOOKUP(B:B,'EJECUCION 24 DE ABRIL DEL 2026'!C:V,20,0)</f>
        <v>0</v>
      </c>
      <c r="AH196" s="30">
        <f>VLOOKUP(B:B,'EJECUCION 24 DE ABRIL DEL 2026'!C:W,21,0)</f>
        <v>0</v>
      </c>
      <c r="AI196" s="30">
        <f>VLOOKUP(B:B,'EJECUCION 24 DE ABRIL DEL 2026'!C:X,22,0)</f>
        <v>200000000</v>
      </c>
      <c r="AJ196" s="30">
        <f>VLOOKUP(B:B,'EJECUCION 24 DE ABRIL DEL 2026'!C:Y,23,0)</f>
        <v>100000000</v>
      </c>
      <c r="AK196" s="30">
        <f>VLOOKUP(B:B,'EJECUCION 24 DE ABRIL DEL 2026'!C:Z,24,0)</f>
        <v>100000000</v>
      </c>
      <c r="AL196" s="30">
        <f>VLOOKUP(B:B,'EJECUCION 24 DE ABRIL DEL 2026'!C:AA,25,0)</f>
        <v>100000000</v>
      </c>
      <c r="AM196" s="30">
        <f>VLOOKUP(B:B,'EJECUCION 24 DE ABRIL DEL 2026'!C:AB,26,0)</f>
        <v>100000000</v>
      </c>
      <c r="AN196" s="30">
        <f>VLOOKUP(B:B,'EJECUCION 24 DE ABRIL DEL 2026'!C:AC,27,0)</f>
        <v>100000000</v>
      </c>
      <c r="AO196" s="32">
        <f t="shared" si="4"/>
        <v>0.5</v>
      </c>
      <c r="AP196" s="28" t="str">
        <f>VLOOKUP(T:T,'TOTAL POR PROYECTOS'!B:I,8,0)</f>
        <v>Instituto Municipal para la Recreación y el Deporte de Cúcuta</v>
      </c>
      <c r="AQ196" s="8"/>
      <c r="AR196" s="8"/>
    </row>
    <row r="197" hidden="1">
      <c r="A197" s="27" t="str">
        <f t="shared" si="1"/>
        <v>43010092025000000321501.2.4.3.012.3.2.02.02.0051.2.4.3.01</v>
      </c>
      <c r="B197" s="27" t="str">
        <f t="shared" si="2"/>
        <v>43010092025000000321501.2.4.3.012.3.2.02.02.0051.2.4.3.0103050106|246</v>
      </c>
      <c r="C197" s="28" t="str">
        <f t="shared" si="3"/>
        <v>Instituto Municipal para la Recreación y el Deporte de Cúcuta</v>
      </c>
      <c r="D197" s="37" t="s">
        <v>48</v>
      </c>
      <c r="E197" s="37" t="s">
        <v>835</v>
      </c>
      <c r="F197" s="37" t="s">
        <v>836</v>
      </c>
      <c r="G197" s="37" t="s">
        <v>915</v>
      </c>
      <c r="H197" s="37" t="s">
        <v>916</v>
      </c>
      <c r="I197" s="37" t="s">
        <v>917</v>
      </c>
      <c r="J197" s="37" t="s">
        <v>840</v>
      </c>
      <c r="K197" s="37" t="s">
        <v>841</v>
      </c>
      <c r="L197" s="37" t="s">
        <v>842</v>
      </c>
      <c r="M197" s="37" t="s">
        <v>843</v>
      </c>
      <c r="N197" s="37" t="s">
        <v>844</v>
      </c>
      <c r="O197" s="37" t="s">
        <v>845</v>
      </c>
      <c r="P197" s="37" t="s">
        <v>918</v>
      </c>
      <c r="Q197" s="37" t="s">
        <v>915</v>
      </c>
      <c r="R197" s="37" t="s">
        <v>919</v>
      </c>
      <c r="S197" s="37" t="s">
        <v>920</v>
      </c>
      <c r="T197" s="37" t="s">
        <v>884</v>
      </c>
      <c r="U197" s="29" t="str">
        <f>VLOOKUP(T:T,'TOTAL POR PROYECTOS'!B:C,2,0)</f>
        <v>Estudios , Diseños, Construcción, adecuación y Mantenimiento de la Infraestructura Recreodeportiva en el Municipio de San José De Cúcuta</v>
      </c>
      <c r="V197" s="37" t="s">
        <v>887</v>
      </c>
      <c r="W197" s="37" t="s">
        <v>888</v>
      </c>
      <c r="X197" s="37" t="s">
        <v>627</v>
      </c>
      <c r="Y197" s="37" t="s">
        <v>628</v>
      </c>
      <c r="Z197" s="38" t="s">
        <v>887</v>
      </c>
      <c r="AA197" s="39" t="s">
        <v>889</v>
      </c>
      <c r="AB197" s="30">
        <f>VLOOKUP(B:B,'EJECUCION 24 DE ABRIL DEL 2026'!C:Q,15,0)</f>
        <v>300000000</v>
      </c>
      <c r="AC197" s="30">
        <f>VLOOKUP(B:B,'EJECUCION 24 DE ABRIL DEL 2026'!C:R,16,0)</f>
        <v>0</v>
      </c>
      <c r="AD197" s="30">
        <f>VLOOKUP(B:B,'EJECUCION 24 DE ABRIL DEL 2026'!C:S,17,0)</f>
        <v>0</v>
      </c>
      <c r="AE197" s="31">
        <f>VLOOKUP(B:B,'EJECUCION 24 DE ABRIL DEL 2026'!C:T,18,0)</f>
        <v>0</v>
      </c>
      <c r="AF197" s="31">
        <f>VLOOKUP(B:B,'EJECUCION 24 DE ABRIL DEL 2026'!C:U,19,0)</f>
        <v>0</v>
      </c>
      <c r="AG197" s="30">
        <f>VLOOKUP(B:B,'EJECUCION 24 DE ABRIL DEL 2026'!C:V,20,0)</f>
        <v>0</v>
      </c>
      <c r="AH197" s="30">
        <f>VLOOKUP(B:B,'EJECUCION 24 DE ABRIL DEL 2026'!C:W,21,0)</f>
        <v>0</v>
      </c>
      <c r="AI197" s="30">
        <f>VLOOKUP(B:B,'EJECUCION 24 DE ABRIL DEL 2026'!C:X,22,0)</f>
        <v>300000000</v>
      </c>
      <c r="AJ197" s="30">
        <f>VLOOKUP(B:B,'EJECUCION 24 DE ABRIL DEL 2026'!C:Y,23,0)</f>
        <v>60000000</v>
      </c>
      <c r="AK197" s="30">
        <f>VLOOKUP(B:B,'EJECUCION 24 DE ABRIL DEL 2026'!C:Z,24,0)</f>
        <v>60000000</v>
      </c>
      <c r="AL197" s="30">
        <f>VLOOKUP(B:B,'EJECUCION 24 DE ABRIL DEL 2026'!C:AA,25,0)</f>
        <v>60000000</v>
      </c>
      <c r="AM197" s="30">
        <f>VLOOKUP(B:B,'EJECUCION 24 DE ABRIL DEL 2026'!C:AB,26,0)</f>
        <v>60000000</v>
      </c>
      <c r="AN197" s="30">
        <f>VLOOKUP(B:B,'EJECUCION 24 DE ABRIL DEL 2026'!C:AC,27,0)</f>
        <v>240000000</v>
      </c>
      <c r="AO197" s="32">
        <f t="shared" si="4"/>
        <v>0.2</v>
      </c>
      <c r="AP197" s="28" t="str">
        <f>VLOOKUP(T:T,'TOTAL POR PROYECTOS'!B:I,8,0)</f>
        <v>Instituto Municipal para la Recreación y el Deporte de Cúcuta</v>
      </c>
      <c r="AQ197" s="8"/>
      <c r="AR197" s="8"/>
    </row>
    <row r="198" hidden="1">
      <c r="A198" s="27" t="str">
        <f t="shared" si="1"/>
        <v>430200120245400102081.2.3.1.18.12.3.2.02.02.0091.2.3.1.18</v>
      </c>
      <c r="B198" s="27" t="str">
        <f t="shared" si="2"/>
        <v>430200120245400102081.2.3.1.18.12.3.2.02.02.0091.2.3.1.1803050202|252</v>
      </c>
      <c r="C198" s="28" t="str">
        <f t="shared" si="3"/>
        <v>Instituto Municipal para la Recreación y el Deporte de Cúcuta</v>
      </c>
      <c r="D198" s="37" t="s">
        <v>48</v>
      </c>
      <c r="E198" s="37" t="s">
        <v>835</v>
      </c>
      <c r="F198" s="37" t="s">
        <v>869</v>
      </c>
      <c r="G198" s="37" t="s">
        <v>921</v>
      </c>
      <c r="H198" s="37" t="s">
        <v>922</v>
      </c>
      <c r="I198" s="37" t="s">
        <v>923</v>
      </c>
      <c r="J198" s="37" t="s">
        <v>840</v>
      </c>
      <c r="K198" s="37" t="s">
        <v>841</v>
      </c>
      <c r="L198" s="37" t="s">
        <v>842</v>
      </c>
      <c r="M198" s="37" t="s">
        <v>843</v>
      </c>
      <c r="N198" s="37" t="s">
        <v>924</v>
      </c>
      <c r="O198" s="37" t="s">
        <v>925</v>
      </c>
      <c r="P198" s="37" t="s">
        <v>926</v>
      </c>
      <c r="Q198" s="37" t="s">
        <v>921</v>
      </c>
      <c r="R198" s="37" t="s">
        <v>927</v>
      </c>
      <c r="S198" s="37" t="s">
        <v>928</v>
      </c>
      <c r="T198" s="37" t="s">
        <v>929</v>
      </c>
      <c r="U198" s="29" t="str">
        <f>VLOOKUP(T:T,'TOTAL POR PROYECTOS'!B:C,2,0)</f>
        <v>Formación Integral y Preparación Deportiva Cúcuta Talentosa en San José De Cúcuta</v>
      </c>
      <c r="V198" s="37" t="s">
        <v>849</v>
      </c>
      <c r="W198" s="37" t="s">
        <v>850</v>
      </c>
      <c r="X198" s="37" t="s">
        <v>66</v>
      </c>
      <c r="Y198" s="37" t="s">
        <v>67</v>
      </c>
      <c r="Z198" s="38" t="s">
        <v>851</v>
      </c>
      <c r="AA198" s="39" t="s">
        <v>852</v>
      </c>
      <c r="AB198" s="30">
        <f>VLOOKUP(B:B,'EJECUCION 24 DE ABRIL DEL 2026'!C:Q,15,0)</f>
        <v>400000000</v>
      </c>
      <c r="AC198" s="30">
        <f>VLOOKUP(B:B,'EJECUCION 24 DE ABRIL DEL 2026'!C:R,16,0)</f>
        <v>0</v>
      </c>
      <c r="AD198" s="30">
        <f>VLOOKUP(B:B,'EJECUCION 24 DE ABRIL DEL 2026'!C:S,17,0)</f>
        <v>0</v>
      </c>
      <c r="AE198" s="31">
        <f>VLOOKUP(B:B,'EJECUCION 24 DE ABRIL DEL 2026'!C:T,18,0)</f>
        <v>0</v>
      </c>
      <c r="AF198" s="31">
        <f>VLOOKUP(B:B,'EJECUCION 24 DE ABRIL DEL 2026'!C:U,19,0)</f>
        <v>0</v>
      </c>
      <c r="AG198" s="30">
        <f>VLOOKUP(B:B,'EJECUCION 24 DE ABRIL DEL 2026'!C:V,20,0)</f>
        <v>0</v>
      </c>
      <c r="AH198" s="30">
        <f>VLOOKUP(B:B,'EJECUCION 24 DE ABRIL DEL 2026'!C:W,21,0)</f>
        <v>0</v>
      </c>
      <c r="AI198" s="30">
        <f>VLOOKUP(B:B,'EJECUCION 24 DE ABRIL DEL 2026'!C:X,22,0)</f>
        <v>400000000</v>
      </c>
      <c r="AJ198" s="30">
        <f>VLOOKUP(B:B,'EJECUCION 24 DE ABRIL DEL 2026'!C:Y,23,0)</f>
        <v>80000000</v>
      </c>
      <c r="AK198" s="30">
        <f>VLOOKUP(B:B,'EJECUCION 24 DE ABRIL DEL 2026'!C:Z,24,0)</f>
        <v>80000000</v>
      </c>
      <c r="AL198" s="30">
        <f>VLOOKUP(B:B,'EJECUCION 24 DE ABRIL DEL 2026'!C:AA,25,0)</f>
        <v>80000000</v>
      </c>
      <c r="AM198" s="30">
        <f>VLOOKUP(B:B,'EJECUCION 24 DE ABRIL DEL 2026'!C:AB,26,0)</f>
        <v>80000000</v>
      </c>
      <c r="AN198" s="30">
        <f>VLOOKUP(B:B,'EJECUCION 24 DE ABRIL DEL 2026'!C:AC,27,0)</f>
        <v>320000000</v>
      </c>
      <c r="AO198" s="32">
        <f t="shared" si="4"/>
        <v>0.2</v>
      </c>
      <c r="AP198" s="28" t="str">
        <f>VLOOKUP(T:T,'TOTAL POR PROYECTOS'!B:I,8,0)</f>
        <v>Instituto Municipal para la Recreación y el Deporte de Cúcuta</v>
      </c>
      <c r="AQ198" s="8"/>
      <c r="AR198" s="8"/>
    </row>
    <row r="199" hidden="1">
      <c r="A199" s="27" t="str">
        <f t="shared" si="1"/>
        <v>430200220245400102081.2.3.1.18.12.3.2.02.02.0091.2.3.1.18</v>
      </c>
      <c r="B199" s="27" t="str">
        <f t="shared" si="2"/>
        <v>430200220245400102081.2.3.1.18.12.3.2.02.02.0091.2.3.1.1803050203|253</v>
      </c>
      <c r="C199" s="28" t="str">
        <f t="shared" si="3"/>
        <v>Instituto Municipal para la Recreación y el Deporte de Cúcuta</v>
      </c>
      <c r="D199" s="37" t="s">
        <v>48</v>
      </c>
      <c r="E199" s="37" t="s">
        <v>835</v>
      </c>
      <c r="F199" s="37" t="s">
        <v>869</v>
      </c>
      <c r="G199" s="37" t="s">
        <v>930</v>
      </c>
      <c r="H199" s="37" t="s">
        <v>931</v>
      </c>
      <c r="I199" s="37" t="s">
        <v>932</v>
      </c>
      <c r="J199" s="37" t="s">
        <v>840</v>
      </c>
      <c r="K199" s="37" t="s">
        <v>841</v>
      </c>
      <c r="L199" s="37" t="s">
        <v>842</v>
      </c>
      <c r="M199" s="37" t="s">
        <v>843</v>
      </c>
      <c r="N199" s="37" t="s">
        <v>924</v>
      </c>
      <c r="O199" s="37" t="s">
        <v>925</v>
      </c>
      <c r="P199" s="37" t="s">
        <v>933</v>
      </c>
      <c r="Q199" s="37" t="s">
        <v>930</v>
      </c>
      <c r="R199" s="37" t="s">
        <v>934</v>
      </c>
      <c r="S199" s="37" t="s">
        <v>935</v>
      </c>
      <c r="T199" s="37" t="s">
        <v>929</v>
      </c>
      <c r="U199" s="29" t="str">
        <f>VLOOKUP(T:T,'TOTAL POR PROYECTOS'!B:C,2,0)</f>
        <v>Formación Integral y Preparación Deportiva Cúcuta Talentosa en San José De Cúcuta</v>
      </c>
      <c r="V199" s="37" t="s">
        <v>849</v>
      </c>
      <c r="W199" s="37" t="s">
        <v>850</v>
      </c>
      <c r="X199" s="37" t="s">
        <v>66</v>
      </c>
      <c r="Y199" s="37" t="s">
        <v>67</v>
      </c>
      <c r="Z199" s="38" t="s">
        <v>851</v>
      </c>
      <c r="AA199" s="39" t="s">
        <v>852</v>
      </c>
      <c r="AB199" s="30">
        <f>VLOOKUP(B:B,'EJECUCION 24 DE ABRIL DEL 2026'!C:Q,15,0)</f>
        <v>600000000</v>
      </c>
      <c r="AC199" s="30">
        <f>VLOOKUP(B:B,'EJECUCION 24 DE ABRIL DEL 2026'!C:R,16,0)</f>
        <v>0</v>
      </c>
      <c r="AD199" s="30">
        <f>VLOOKUP(B:B,'EJECUCION 24 DE ABRIL DEL 2026'!C:S,17,0)</f>
        <v>0</v>
      </c>
      <c r="AE199" s="31">
        <f>VLOOKUP(B:B,'EJECUCION 24 DE ABRIL DEL 2026'!C:T,18,0)</f>
        <v>0</v>
      </c>
      <c r="AF199" s="31">
        <f>VLOOKUP(B:B,'EJECUCION 24 DE ABRIL DEL 2026'!C:U,19,0)</f>
        <v>0</v>
      </c>
      <c r="AG199" s="30">
        <f>VLOOKUP(B:B,'EJECUCION 24 DE ABRIL DEL 2026'!C:V,20,0)</f>
        <v>0</v>
      </c>
      <c r="AH199" s="30">
        <f>VLOOKUP(B:B,'EJECUCION 24 DE ABRIL DEL 2026'!C:W,21,0)</f>
        <v>0</v>
      </c>
      <c r="AI199" s="30">
        <f>VLOOKUP(B:B,'EJECUCION 24 DE ABRIL DEL 2026'!C:X,22,0)</f>
        <v>600000000</v>
      </c>
      <c r="AJ199" s="30">
        <f>VLOOKUP(B:B,'EJECUCION 24 DE ABRIL DEL 2026'!C:Y,23,0)</f>
        <v>120000000</v>
      </c>
      <c r="AK199" s="30">
        <f>VLOOKUP(B:B,'EJECUCION 24 DE ABRIL DEL 2026'!C:Z,24,0)</f>
        <v>120000000</v>
      </c>
      <c r="AL199" s="30">
        <f>VLOOKUP(B:B,'EJECUCION 24 DE ABRIL DEL 2026'!C:AA,25,0)</f>
        <v>120000000</v>
      </c>
      <c r="AM199" s="30">
        <f>VLOOKUP(B:B,'EJECUCION 24 DE ABRIL DEL 2026'!C:AB,26,0)</f>
        <v>120000000</v>
      </c>
      <c r="AN199" s="30">
        <f>VLOOKUP(B:B,'EJECUCION 24 DE ABRIL DEL 2026'!C:AC,27,0)</f>
        <v>480000000</v>
      </c>
      <c r="AO199" s="32">
        <f t="shared" si="4"/>
        <v>0.2</v>
      </c>
      <c r="AP199" s="28" t="str">
        <f>VLOOKUP(T:T,'TOTAL POR PROYECTOS'!B:I,8,0)</f>
        <v>Instituto Municipal para la Recreación y el Deporte de Cúcuta</v>
      </c>
      <c r="AQ199" s="8"/>
      <c r="AR199" s="8"/>
    </row>
    <row r="200" hidden="1">
      <c r="A200" s="27" t="str">
        <f t="shared" si="1"/>
        <v>430207320245400102081.2.3.1.18.12.3.2.02.02.0091.2.3.1.18</v>
      </c>
      <c r="B200" s="27" t="str">
        <f t="shared" si="2"/>
        <v>430207320245400102081.2.3.1.18.12.3.2.02.02.0091.2.3.1.1803050204|254</v>
      </c>
      <c r="C200" s="28" t="str">
        <f t="shared" si="3"/>
        <v>Instituto Municipal para la Recreación y el Deporte de Cúcuta</v>
      </c>
      <c r="D200" s="37" t="s">
        <v>48</v>
      </c>
      <c r="E200" s="37" t="s">
        <v>835</v>
      </c>
      <c r="F200" s="37" t="s">
        <v>869</v>
      </c>
      <c r="G200" s="37" t="s">
        <v>936</v>
      </c>
      <c r="H200" s="37" t="s">
        <v>937</v>
      </c>
      <c r="I200" s="37" t="s">
        <v>938</v>
      </c>
      <c r="J200" s="37" t="s">
        <v>840</v>
      </c>
      <c r="K200" s="37" t="s">
        <v>841</v>
      </c>
      <c r="L200" s="37" t="s">
        <v>842</v>
      </c>
      <c r="M200" s="37" t="s">
        <v>843</v>
      </c>
      <c r="N200" s="37" t="s">
        <v>924</v>
      </c>
      <c r="O200" s="37" t="s">
        <v>925</v>
      </c>
      <c r="P200" s="37" t="s">
        <v>939</v>
      </c>
      <c r="Q200" s="37" t="s">
        <v>936</v>
      </c>
      <c r="R200" s="37" t="s">
        <v>940</v>
      </c>
      <c r="S200" s="37" t="s">
        <v>941</v>
      </c>
      <c r="T200" s="37" t="s">
        <v>929</v>
      </c>
      <c r="U200" s="29" t="str">
        <f>VLOOKUP(T:T,'TOTAL POR PROYECTOS'!B:C,2,0)</f>
        <v>Formación Integral y Preparación Deportiva Cúcuta Talentosa en San José De Cúcuta</v>
      </c>
      <c r="V200" s="37" t="s">
        <v>849</v>
      </c>
      <c r="W200" s="37" t="s">
        <v>850</v>
      </c>
      <c r="X200" s="37" t="s">
        <v>66</v>
      </c>
      <c r="Y200" s="37" t="s">
        <v>67</v>
      </c>
      <c r="Z200" s="38" t="s">
        <v>851</v>
      </c>
      <c r="AA200" s="39" t="s">
        <v>852</v>
      </c>
      <c r="AB200" s="30">
        <f>VLOOKUP(B:B,'EJECUCION 24 DE ABRIL DEL 2026'!C:Q,15,0)</f>
        <v>1050000000</v>
      </c>
      <c r="AC200" s="30">
        <f>VLOOKUP(B:B,'EJECUCION 24 DE ABRIL DEL 2026'!C:R,16,0)</f>
        <v>0</v>
      </c>
      <c r="AD200" s="30">
        <f>VLOOKUP(B:B,'EJECUCION 24 DE ABRIL DEL 2026'!C:S,17,0)</f>
        <v>0</v>
      </c>
      <c r="AE200" s="31">
        <f>VLOOKUP(B:B,'EJECUCION 24 DE ABRIL DEL 2026'!C:T,18,0)</f>
        <v>0</v>
      </c>
      <c r="AF200" s="31">
        <f>VLOOKUP(B:B,'EJECUCION 24 DE ABRIL DEL 2026'!C:U,19,0)</f>
        <v>0</v>
      </c>
      <c r="AG200" s="30">
        <f>VLOOKUP(B:B,'EJECUCION 24 DE ABRIL DEL 2026'!C:V,20,0)</f>
        <v>0</v>
      </c>
      <c r="AH200" s="30">
        <f>VLOOKUP(B:B,'EJECUCION 24 DE ABRIL DEL 2026'!C:W,21,0)</f>
        <v>0</v>
      </c>
      <c r="AI200" s="30">
        <f>VLOOKUP(B:B,'EJECUCION 24 DE ABRIL DEL 2026'!C:X,22,0)</f>
        <v>1050000000</v>
      </c>
      <c r="AJ200" s="30">
        <f>VLOOKUP(B:B,'EJECUCION 24 DE ABRIL DEL 2026'!C:Y,23,0)</f>
        <v>210000000</v>
      </c>
      <c r="AK200" s="30">
        <f>VLOOKUP(B:B,'EJECUCION 24 DE ABRIL DEL 2026'!C:Z,24,0)</f>
        <v>210000000</v>
      </c>
      <c r="AL200" s="30">
        <f>VLOOKUP(B:B,'EJECUCION 24 DE ABRIL DEL 2026'!C:AA,25,0)</f>
        <v>210000000</v>
      </c>
      <c r="AM200" s="30">
        <f>VLOOKUP(B:B,'EJECUCION 24 DE ABRIL DEL 2026'!C:AB,26,0)</f>
        <v>210000000</v>
      </c>
      <c r="AN200" s="30">
        <f>VLOOKUP(B:B,'EJECUCION 24 DE ABRIL DEL 2026'!C:AC,27,0)</f>
        <v>840000000</v>
      </c>
      <c r="AO200" s="32">
        <f t="shared" si="4"/>
        <v>0.2</v>
      </c>
      <c r="AP200" s="28" t="str">
        <f>VLOOKUP(T:T,'TOTAL POR PROYECTOS'!B:I,8,0)</f>
        <v>Instituto Municipal para la Recreación y el Deporte de Cúcuta</v>
      </c>
      <c r="AQ200" s="8"/>
      <c r="AR200" s="8"/>
    </row>
    <row r="201" hidden="1">
      <c r="A201" s="27" t="str">
        <f t="shared" si="1"/>
        <v>430207520245400102081.2.3.1.18.12.3.2.02.02.0091.2.3.1.18</v>
      </c>
      <c r="B201" s="27" t="str">
        <f t="shared" si="2"/>
        <v>430207520245400102081.2.3.1.18.12.3.2.02.02.0091.2.3.1.1803050205|255</v>
      </c>
      <c r="C201" s="28" t="str">
        <f t="shared" si="3"/>
        <v>Instituto Municipal para la Recreación y el Deporte de Cúcuta</v>
      </c>
      <c r="D201" s="37" t="s">
        <v>48</v>
      </c>
      <c r="E201" s="37" t="s">
        <v>835</v>
      </c>
      <c r="F201" s="37" t="s">
        <v>869</v>
      </c>
      <c r="G201" s="37" t="s">
        <v>942</v>
      </c>
      <c r="H201" s="37" t="s">
        <v>943</v>
      </c>
      <c r="I201" s="37" t="s">
        <v>944</v>
      </c>
      <c r="J201" s="37" t="s">
        <v>840</v>
      </c>
      <c r="K201" s="37" t="s">
        <v>841</v>
      </c>
      <c r="L201" s="37" t="s">
        <v>842</v>
      </c>
      <c r="M201" s="37" t="s">
        <v>843</v>
      </c>
      <c r="N201" s="37" t="s">
        <v>924</v>
      </c>
      <c r="O201" s="37" t="s">
        <v>925</v>
      </c>
      <c r="P201" s="37" t="s">
        <v>945</v>
      </c>
      <c r="Q201" s="37" t="s">
        <v>942</v>
      </c>
      <c r="R201" s="37" t="s">
        <v>946</v>
      </c>
      <c r="S201" s="37" t="s">
        <v>944</v>
      </c>
      <c r="T201" s="37" t="s">
        <v>929</v>
      </c>
      <c r="U201" s="29" t="str">
        <f>VLOOKUP(T:T,'TOTAL POR PROYECTOS'!B:C,2,0)</f>
        <v>Formación Integral y Preparación Deportiva Cúcuta Talentosa en San José De Cúcuta</v>
      </c>
      <c r="V201" s="37" t="s">
        <v>849</v>
      </c>
      <c r="W201" s="37" t="s">
        <v>850</v>
      </c>
      <c r="X201" s="37" t="s">
        <v>66</v>
      </c>
      <c r="Y201" s="37" t="s">
        <v>67</v>
      </c>
      <c r="Z201" s="38" t="s">
        <v>851</v>
      </c>
      <c r="AA201" s="39" t="s">
        <v>852</v>
      </c>
      <c r="AB201" s="30">
        <f>VLOOKUP(B:B,'EJECUCION 24 DE ABRIL DEL 2026'!C:Q,15,0)</f>
        <v>143151092</v>
      </c>
      <c r="AC201" s="30">
        <f>VLOOKUP(B:B,'EJECUCION 24 DE ABRIL DEL 2026'!C:R,16,0)</f>
        <v>0</v>
      </c>
      <c r="AD201" s="30">
        <f>VLOOKUP(B:B,'EJECUCION 24 DE ABRIL DEL 2026'!C:S,17,0)</f>
        <v>0</v>
      </c>
      <c r="AE201" s="31">
        <f>VLOOKUP(B:B,'EJECUCION 24 DE ABRIL DEL 2026'!C:T,18,0)</f>
        <v>0</v>
      </c>
      <c r="AF201" s="31">
        <f>VLOOKUP(B:B,'EJECUCION 24 DE ABRIL DEL 2026'!C:U,19,0)</f>
        <v>0</v>
      </c>
      <c r="AG201" s="30">
        <f>VLOOKUP(B:B,'EJECUCION 24 DE ABRIL DEL 2026'!C:V,20,0)</f>
        <v>0</v>
      </c>
      <c r="AH201" s="30">
        <f>VLOOKUP(B:B,'EJECUCION 24 DE ABRIL DEL 2026'!C:W,21,0)</f>
        <v>0</v>
      </c>
      <c r="AI201" s="30">
        <f>VLOOKUP(B:B,'EJECUCION 24 DE ABRIL DEL 2026'!C:X,22,0)</f>
        <v>143151092</v>
      </c>
      <c r="AJ201" s="30">
        <f>VLOOKUP(B:B,'EJECUCION 24 DE ABRIL DEL 2026'!C:Y,23,0)</f>
        <v>100000000</v>
      </c>
      <c r="AK201" s="30">
        <f>VLOOKUP(B:B,'EJECUCION 24 DE ABRIL DEL 2026'!C:Z,24,0)</f>
        <v>100000000</v>
      </c>
      <c r="AL201" s="30">
        <f>VLOOKUP(B:B,'EJECUCION 24 DE ABRIL DEL 2026'!C:AA,25,0)</f>
        <v>100000000</v>
      </c>
      <c r="AM201" s="30">
        <f>VLOOKUP(B:B,'EJECUCION 24 DE ABRIL DEL 2026'!C:AB,26,0)</f>
        <v>100000000</v>
      </c>
      <c r="AN201" s="30">
        <f>VLOOKUP(B:B,'EJECUCION 24 DE ABRIL DEL 2026'!C:AC,27,0)</f>
        <v>43151092</v>
      </c>
      <c r="AO201" s="32">
        <f t="shared" si="4"/>
        <v>0.6985626068</v>
      </c>
      <c r="AP201" s="28" t="str">
        <f>VLOOKUP(T:T,'TOTAL POR PROYECTOS'!B:I,8,0)</f>
        <v>Instituto Municipal para la Recreación y el Deporte de Cúcuta</v>
      </c>
      <c r="AQ201" s="8"/>
      <c r="AR201" s="8"/>
    </row>
    <row r="202" hidden="1">
      <c r="A202" s="27" t="str">
        <f t="shared" si="1"/>
        <v>430201220245400102011.2.4.3.012.3.2.02.02.0051.2.4.3.01</v>
      </c>
      <c r="B202" s="27" t="str">
        <f t="shared" si="2"/>
        <v>430201220245400102011.2.4.3.012.3.2.02.02.0051.2.4.3.0103050209|259</v>
      </c>
      <c r="C202" s="28" t="str">
        <f t="shared" si="3"/>
        <v>Instituto Municipal para la Recreación y el Deporte de Cúcuta</v>
      </c>
      <c r="D202" s="37" t="s">
        <v>48</v>
      </c>
      <c r="E202" s="37" t="s">
        <v>835</v>
      </c>
      <c r="F202" s="37" t="s">
        <v>869</v>
      </c>
      <c r="G202" s="37" t="s">
        <v>947</v>
      </c>
      <c r="H202" s="37" t="s">
        <v>948</v>
      </c>
      <c r="I202" s="37" t="s">
        <v>949</v>
      </c>
      <c r="J202" s="37" t="s">
        <v>840</v>
      </c>
      <c r="K202" s="37" t="s">
        <v>841</v>
      </c>
      <c r="L202" s="37" t="s">
        <v>842</v>
      </c>
      <c r="M202" s="37" t="s">
        <v>843</v>
      </c>
      <c r="N202" s="37" t="s">
        <v>924</v>
      </c>
      <c r="O202" s="37" t="s">
        <v>925</v>
      </c>
      <c r="P202" s="37" t="s">
        <v>950</v>
      </c>
      <c r="Q202" s="37" t="s">
        <v>951</v>
      </c>
      <c r="R202" s="37" t="s">
        <v>952</v>
      </c>
      <c r="S202" s="37" t="s">
        <v>951</v>
      </c>
      <c r="T202" s="37" t="s">
        <v>953</v>
      </c>
      <c r="U202" s="29" t="str">
        <f>VLOOKUP(T:T,'TOTAL POR PROYECTOS'!B:C,2,0)</f>
        <v>Mantenimiento y adecuación de la infraestructura deportiva en San José De Cúcuta</v>
      </c>
      <c r="V202" s="37" t="s">
        <v>887</v>
      </c>
      <c r="W202" s="37" t="s">
        <v>888</v>
      </c>
      <c r="X202" s="37" t="s">
        <v>627</v>
      </c>
      <c r="Y202" s="37" t="s">
        <v>628</v>
      </c>
      <c r="Z202" s="38" t="s">
        <v>887</v>
      </c>
      <c r="AA202" s="39" t="s">
        <v>889</v>
      </c>
      <c r="AB202" s="30">
        <f>VLOOKUP(B:B,'EJECUCION 24 DE ABRIL DEL 2026'!C:Q,15,0)</f>
        <v>300000000</v>
      </c>
      <c r="AC202" s="30">
        <f>VLOOKUP(B:B,'EJECUCION 24 DE ABRIL DEL 2026'!C:R,16,0)</f>
        <v>0</v>
      </c>
      <c r="AD202" s="30">
        <f>VLOOKUP(B:B,'EJECUCION 24 DE ABRIL DEL 2026'!C:S,17,0)</f>
        <v>0</v>
      </c>
      <c r="AE202" s="31">
        <f>VLOOKUP(B:B,'EJECUCION 24 DE ABRIL DEL 2026'!C:T,18,0)</f>
        <v>0</v>
      </c>
      <c r="AF202" s="31">
        <f>VLOOKUP(B:B,'EJECUCION 24 DE ABRIL DEL 2026'!C:U,19,0)</f>
        <v>0</v>
      </c>
      <c r="AG202" s="30">
        <f>VLOOKUP(B:B,'EJECUCION 24 DE ABRIL DEL 2026'!C:V,20,0)</f>
        <v>0</v>
      </c>
      <c r="AH202" s="30">
        <f>VLOOKUP(B:B,'EJECUCION 24 DE ABRIL DEL 2026'!C:W,21,0)</f>
        <v>0</v>
      </c>
      <c r="AI202" s="30">
        <f>VLOOKUP(B:B,'EJECUCION 24 DE ABRIL DEL 2026'!C:X,22,0)</f>
        <v>300000000</v>
      </c>
      <c r="AJ202" s="30">
        <f>VLOOKUP(B:B,'EJECUCION 24 DE ABRIL DEL 2026'!C:Y,23,0)</f>
        <v>60000000</v>
      </c>
      <c r="AK202" s="30">
        <f>VLOOKUP(B:B,'EJECUCION 24 DE ABRIL DEL 2026'!C:Z,24,0)</f>
        <v>60000000</v>
      </c>
      <c r="AL202" s="30">
        <f>VLOOKUP(B:B,'EJECUCION 24 DE ABRIL DEL 2026'!C:AA,25,0)</f>
        <v>60000000</v>
      </c>
      <c r="AM202" s="30">
        <f>VLOOKUP(B:B,'EJECUCION 24 DE ABRIL DEL 2026'!C:AB,26,0)</f>
        <v>60000000</v>
      </c>
      <c r="AN202" s="30">
        <f>VLOOKUP(B:B,'EJECUCION 24 DE ABRIL DEL 2026'!C:AC,27,0)</f>
        <v>240000000</v>
      </c>
      <c r="AO202" s="32">
        <f t="shared" si="4"/>
        <v>0.2</v>
      </c>
      <c r="AP202" s="28" t="str">
        <f>VLOOKUP(T:T,'TOTAL POR PROYECTOS'!B:I,8,0)</f>
        <v>Instituto Municipal para la Recreación y el Deporte de Cúcuta</v>
      </c>
      <c r="AQ202" s="8"/>
      <c r="AR202" s="8"/>
    </row>
    <row r="203" hidden="1">
      <c r="A203" s="27" t="str">
        <f t="shared" si="1"/>
        <v>430202620245400102011.2.4.3.012.3.2.02.02.0051.2.4.3.01</v>
      </c>
      <c r="B203" s="27" t="str">
        <f t="shared" si="2"/>
        <v>430202620245400102011.2.4.3.012.3.2.02.02.0051.2.4.3.0103050207|257</v>
      </c>
      <c r="C203" s="28" t="str">
        <f t="shared" si="3"/>
        <v>Instituto Municipal para la Recreación y el Deporte de Cúcuta</v>
      </c>
      <c r="D203" s="37" t="s">
        <v>48</v>
      </c>
      <c r="E203" s="37" t="s">
        <v>835</v>
      </c>
      <c r="F203" s="37" t="s">
        <v>869</v>
      </c>
      <c r="G203" s="37" t="s">
        <v>954</v>
      </c>
      <c r="H203" s="37" t="s">
        <v>955</v>
      </c>
      <c r="I203" s="37" t="s">
        <v>956</v>
      </c>
      <c r="J203" s="37" t="s">
        <v>840</v>
      </c>
      <c r="K203" s="37" t="s">
        <v>841</v>
      </c>
      <c r="L203" s="37" t="s">
        <v>842</v>
      </c>
      <c r="M203" s="37" t="s">
        <v>843</v>
      </c>
      <c r="N203" s="37" t="s">
        <v>924</v>
      </c>
      <c r="O203" s="37" t="s">
        <v>925</v>
      </c>
      <c r="P203" s="37" t="s">
        <v>957</v>
      </c>
      <c r="Q203" s="37" t="s">
        <v>958</v>
      </c>
      <c r="R203" s="37" t="s">
        <v>959</v>
      </c>
      <c r="S203" s="37" t="s">
        <v>960</v>
      </c>
      <c r="T203" s="37" t="s">
        <v>953</v>
      </c>
      <c r="U203" s="29" t="str">
        <f>VLOOKUP(T:T,'TOTAL POR PROYECTOS'!B:C,2,0)</f>
        <v>Mantenimiento y adecuación de la infraestructura deportiva en San José De Cúcuta</v>
      </c>
      <c r="V203" s="37" t="s">
        <v>887</v>
      </c>
      <c r="W203" s="37" t="s">
        <v>888</v>
      </c>
      <c r="X203" s="37" t="s">
        <v>627</v>
      </c>
      <c r="Y203" s="37" t="s">
        <v>628</v>
      </c>
      <c r="Z203" s="38" t="s">
        <v>887</v>
      </c>
      <c r="AA203" s="39" t="s">
        <v>889</v>
      </c>
      <c r="AB203" s="30">
        <f>VLOOKUP(B:B,'EJECUCION 24 DE ABRIL DEL 2026'!C:Q,15,0)</f>
        <v>200000000</v>
      </c>
      <c r="AC203" s="30">
        <f>VLOOKUP(B:B,'EJECUCION 24 DE ABRIL DEL 2026'!C:R,16,0)</f>
        <v>0</v>
      </c>
      <c r="AD203" s="30">
        <f>VLOOKUP(B:B,'EJECUCION 24 DE ABRIL DEL 2026'!C:S,17,0)</f>
        <v>0</v>
      </c>
      <c r="AE203" s="31">
        <f>VLOOKUP(B:B,'EJECUCION 24 DE ABRIL DEL 2026'!C:T,18,0)</f>
        <v>0</v>
      </c>
      <c r="AF203" s="31">
        <f>VLOOKUP(B:B,'EJECUCION 24 DE ABRIL DEL 2026'!C:U,19,0)</f>
        <v>0</v>
      </c>
      <c r="AG203" s="30">
        <f>VLOOKUP(B:B,'EJECUCION 24 DE ABRIL DEL 2026'!C:V,20,0)</f>
        <v>0</v>
      </c>
      <c r="AH203" s="30">
        <f>VLOOKUP(B:B,'EJECUCION 24 DE ABRIL DEL 2026'!C:W,21,0)</f>
        <v>0</v>
      </c>
      <c r="AI203" s="30">
        <f>VLOOKUP(B:B,'EJECUCION 24 DE ABRIL DEL 2026'!C:X,22,0)</f>
        <v>200000000</v>
      </c>
      <c r="AJ203" s="30">
        <f>VLOOKUP(B:B,'EJECUCION 24 DE ABRIL DEL 2026'!C:Y,23,0)</f>
        <v>100000000</v>
      </c>
      <c r="AK203" s="30">
        <f>VLOOKUP(B:B,'EJECUCION 24 DE ABRIL DEL 2026'!C:Z,24,0)</f>
        <v>100000000</v>
      </c>
      <c r="AL203" s="30">
        <f>VLOOKUP(B:B,'EJECUCION 24 DE ABRIL DEL 2026'!C:AA,25,0)</f>
        <v>100000000</v>
      </c>
      <c r="AM203" s="30">
        <f>VLOOKUP(B:B,'EJECUCION 24 DE ABRIL DEL 2026'!C:AB,26,0)</f>
        <v>100000000</v>
      </c>
      <c r="AN203" s="30">
        <f>VLOOKUP(B:B,'EJECUCION 24 DE ABRIL DEL 2026'!C:AC,27,0)</f>
        <v>100000000</v>
      </c>
      <c r="AO203" s="32">
        <f t="shared" si="4"/>
        <v>0.5</v>
      </c>
      <c r="AP203" s="28" t="str">
        <f>VLOOKUP(T:T,'TOTAL POR PROYECTOS'!B:I,8,0)</f>
        <v>Instituto Municipal para la Recreación y el Deporte de Cúcuta</v>
      </c>
      <c r="AQ203" s="8"/>
      <c r="AR203" s="8"/>
    </row>
    <row r="204" hidden="1">
      <c r="A204" s="27" t="str">
        <f t="shared" si="1"/>
        <v>400100120245400102271.3.1.1.012.3.2.02.02.0091.3.1.1.01</v>
      </c>
      <c r="B204" s="27" t="str">
        <f t="shared" si="2"/>
        <v>400100120245400102271.3.1.1.012.3.2.02.02.0091.3.1.1.0104050104|413</v>
      </c>
      <c r="C204" s="28" t="str">
        <f t="shared" si="3"/>
        <v>Secretaría de Hábitat</v>
      </c>
      <c r="D204" s="37" t="s">
        <v>135</v>
      </c>
      <c r="E204" s="37" t="s">
        <v>136</v>
      </c>
      <c r="F204" s="37" t="s">
        <v>137</v>
      </c>
      <c r="G204" s="37" t="s">
        <v>156</v>
      </c>
      <c r="H204" s="37" t="s">
        <v>157</v>
      </c>
      <c r="I204" s="37" t="s">
        <v>158</v>
      </c>
      <c r="J204" s="37" t="s">
        <v>141</v>
      </c>
      <c r="K204" s="37" t="s">
        <v>142</v>
      </c>
      <c r="L204" s="37" t="s">
        <v>143</v>
      </c>
      <c r="M204" s="37" t="s">
        <v>144</v>
      </c>
      <c r="N204" s="37" t="s">
        <v>145</v>
      </c>
      <c r="O204" s="37" t="s">
        <v>146</v>
      </c>
      <c r="P204" s="37" t="s">
        <v>159</v>
      </c>
      <c r="Q204" s="37" t="s">
        <v>156</v>
      </c>
      <c r="R204" s="37" t="s">
        <v>160</v>
      </c>
      <c r="S204" s="37" t="s">
        <v>161</v>
      </c>
      <c r="T204" s="37" t="s">
        <v>149</v>
      </c>
      <c r="U204" s="29" t="str">
        <f>VLOOKUP(T:T,'TOTAL POR PROYECTOS'!B:C,2,0)</f>
        <v>Servicio de saneamiento y titulación de bienes fiscales en el municipio de San José De Cúcuta</v>
      </c>
      <c r="V204" s="37" t="s">
        <v>961</v>
      </c>
      <c r="W204" s="37" t="s">
        <v>962</v>
      </c>
      <c r="X204" s="37" t="s">
        <v>66</v>
      </c>
      <c r="Y204" s="37" t="s">
        <v>67</v>
      </c>
      <c r="Z204" s="38" t="s">
        <v>961</v>
      </c>
      <c r="AA204" s="39" t="s">
        <v>963</v>
      </c>
      <c r="AB204" s="30">
        <f>VLOOKUP(B:B,'EJECUCION 24 DE ABRIL DEL 2026'!C:Q,15,0)</f>
        <v>170000000</v>
      </c>
      <c r="AC204" s="30">
        <f>VLOOKUP(B:B,'EJECUCION 24 DE ABRIL DEL 2026'!C:R,16,0)</f>
        <v>0</v>
      </c>
      <c r="AD204" s="30">
        <f>VLOOKUP(B:B,'EJECUCION 24 DE ABRIL DEL 2026'!C:S,17,0)</f>
        <v>0</v>
      </c>
      <c r="AE204" s="31">
        <f>VLOOKUP(B:B,'EJECUCION 24 DE ABRIL DEL 2026'!C:T,18,0)</f>
        <v>0</v>
      </c>
      <c r="AF204" s="31">
        <f>VLOOKUP(B:B,'EJECUCION 24 DE ABRIL DEL 2026'!C:U,19,0)</f>
        <v>0</v>
      </c>
      <c r="AG204" s="30">
        <f>VLOOKUP(B:B,'EJECUCION 24 DE ABRIL DEL 2026'!C:V,20,0)</f>
        <v>0</v>
      </c>
      <c r="AH204" s="30">
        <f>VLOOKUP(B:B,'EJECUCION 24 DE ABRIL DEL 2026'!C:W,21,0)</f>
        <v>0</v>
      </c>
      <c r="AI204" s="30">
        <f>VLOOKUP(B:B,'EJECUCION 24 DE ABRIL DEL 2026'!C:X,22,0)</f>
        <v>170000000</v>
      </c>
      <c r="AJ204" s="30">
        <f>VLOOKUP(B:B,'EJECUCION 24 DE ABRIL DEL 2026'!C:Y,23,0)</f>
        <v>167049999.8</v>
      </c>
      <c r="AK204" s="30">
        <f>VLOOKUP(B:B,'EJECUCION 24 DE ABRIL DEL 2026'!C:Z,24,0)</f>
        <v>167049999.8</v>
      </c>
      <c r="AL204" s="30">
        <f>VLOOKUP(B:B,'EJECUCION 24 DE ABRIL DEL 2026'!C:AA,25,0)</f>
        <v>87085714.16</v>
      </c>
      <c r="AM204" s="30">
        <f>VLOOKUP(B:B,'EJECUCION 24 DE ABRIL DEL 2026'!C:AB,26,0)</f>
        <v>55385714.16</v>
      </c>
      <c r="AN204" s="30">
        <f>VLOOKUP(B:B,'EJECUCION 24 DE ABRIL DEL 2026'!C:AC,27,0)</f>
        <v>2950000.22</v>
      </c>
      <c r="AO204" s="32">
        <f t="shared" si="4"/>
        <v>0.5122689068</v>
      </c>
      <c r="AP204" s="28" t="str">
        <f>VLOOKUP(T:T,'TOTAL POR PROYECTOS'!B:I,8,0)</f>
        <v>Secretaría de Hábitat</v>
      </c>
      <c r="AQ204" s="8"/>
      <c r="AR204" s="8"/>
    </row>
    <row r="205" hidden="1">
      <c r="A205" s="27" t="str">
        <f t="shared" si="1"/>
        <v>400100120245400102271.2.1.0.00.12.3.2.02.02.0061.2.1.0.00</v>
      </c>
      <c r="B205" s="27" t="str">
        <f t="shared" si="2"/>
        <v>400100120245400102271.2.1.0.00.12.3.2.02.02.0061.2.1.0.0004050104|413</v>
      </c>
      <c r="C205" s="28" t="str">
        <f t="shared" si="3"/>
        <v>Secretaría de Hábitat</v>
      </c>
      <c r="D205" s="37" t="s">
        <v>135</v>
      </c>
      <c r="E205" s="37" t="s">
        <v>136</v>
      </c>
      <c r="F205" s="37" t="s">
        <v>137</v>
      </c>
      <c r="G205" s="37" t="s">
        <v>156</v>
      </c>
      <c r="H205" s="37" t="s">
        <v>157</v>
      </c>
      <c r="I205" s="37" t="s">
        <v>158</v>
      </c>
      <c r="J205" s="37" t="s">
        <v>141</v>
      </c>
      <c r="K205" s="37" t="s">
        <v>142</v>
      </c>
      <c r="L205" s="37" t="s">
        <v>143</v>
      </c>
      <c r="M205" s="37" t="s">
        <v>144</v>
      </c>
      <c r="N205" s="37" t="s">
        <v>145</v>
      </c>
      <c r="O205" s="37" t="s">
        <v>146</v>
      </c>
      <c r="P205" s="37" t="s">
        <v>159</v>
      </c>
      <c r="Q205" s="37" t="s">
        <v>156</v>
      </c>
      <c r="R205" s="37" t="s">
        <v>160</v>
      </c>
      <c r="S205" s="37" t="s">
        <v>161</v>
      </c>
      <c r="T205" s="37" t="s">
        <v>149</v>
      </c>
      <c r="U205" s="29" t="str">
        <f>VLOOKUP(T:T,'TOTAL POR PROYECTOS'!B:C,2,0)</f>
        <v>Servicio de saneamiento y titulación de bienes fiscales en el municipio de San José De Cúcuta</v>
      </c>
      <c r="V205" s="37" t="s">
        <v>106</v>
      </c>
      <c r="W205" s="37" t="s">
        <v>107</v>
      </c>
      <c r="X205" s="37" t="s">
        <v>582</v>
      </c>
      <c r="Y205" s="37" t="s">
        <v>583</v>
      </c>
      <c r="Z205" s="38" t="s">
        <v>108</v>
      </c>
      <c r="AA205" s="39" t="s">
        <v>109</v>
      </c>
      <c r="AB205" s="30">
        <f>VLOOKUP(B:B,'EJECUCION 24 DE ABRIL DEL 2026'!C:Q,15,0)</f>
        <v>50800000</v>
      </c>
      <c r="AC205" s="30">
        <f>VLOOKUP(B:B,'EJECUCION 24 DE ABRIL DEL 2026'!C:R,16,0)</f>
        <v>0</v>
      </c>
      <c r="AD205" s="30">
        <f>VLOOKUP(B:B,'EJECUCION 24 DE ABRIL DEL 2026'!C:S,17,0)</f>
        <v>0</v>
      </c>
      <c r="AE205" s="31">
        <f>VLOOKUP(B:B,'EJECUCION 24 DE ABRIL DEL 2026'!C:T,18,0)</f>
        <v>0</v>
      </c>
      <c r="AF205" s="31">
        <f>VLOOKUP(B:B,'EJECUCION 24 DE ABRIL DEL 2026'!C:U,19,0)</f>
        <v>50800000</v>
      </c>
      <c r="AG205" s="30">
        <f>VLOOKUP(B:B,'EJECUCION 24 DE ABRIL DEL 2026'!C:V,20,0)</f>
        <v>0</v>
      </c>
      <c r="AH205" s="30">
        <f>VLOOKUP(B:B,'EJECUCION 24 DE ABRIL DEL 2026'!C:W,21,0)</f>
        <v>0</v>
      </c>
      <c r="AI205" s="30">
        <f>VLOOKUP(B:B,'EJECUCION 24 DE ABRIL DEL 2026'!C:X,22,0)</f>
        <v>0</v>
      </c>
      <c r="AJ205" s="30">
        <f>VLOOKUP(B:B,'EJECUCION 24 DE ABRIL DEL 2026'!C:Y,23,0)</f>
        <v>0</v>
      </c>
      <c r="AK205" s="30">
        <f>VLOOKUP(B:B,'EJECUCION 24 DE ABRIL DEL 2026'!C:Z,24,0)</f>
        <v>0</v>
      </c>
      <c r="AL205" s="30">
        <f>VLOOKUP(B:B,'EJECUCION 24 DE ABRIL DEL 2026'!C:AA,25,0)</f>
        <v>0</v>
      </c>
      <c r="AM205" s="30">
        <f>VLOOKUP(B:B,'EJECUCION 24 DE ABRIL DEL 2026'!C:AB,26,0)</f>
        <v>0</v>
      </c>
      <c r="AN205" s="30">
        <f>VLOOKUP(B:B,'EJECUCION 24 DE ABRIL DEL 2026'!C:AC,27,0)</f>
        <v>0</v>
      </c>
      <c r="AO205" s="32" t="str">
        <f t="shared" si="4"/>
        <v>#DIV/0!</v>
      </c>
      <c r="AP205" s="28" t="str">
        <f>VLOOKUP(T:T,'TOTAL POR PROYECTOS'!B:I,8,0)</f>
        <v>Secretaría de Hábitat</v>
      </c>
      <c r="AQ205" s="8"/>
      <c r="AR205" s="8"/>
    </row>
    <row r="206" hidden="1">
      <c r="A206" s="27" t="str">
        <f t="shared" si="1"/>
        <v>400103220245400102281.2.1.0.00.12.3.2.02.02.0091.2.1.0.00</v>
      </c>
      <c r="B206" s="27" t="str">
        <f t="shared" si="2"/>
        <v>400103220245400102281.2.1.0.00.12.3.2.02.02.0091.2.1.0.0004050205|418</v>
      </c>
      <c r="C206" s="28" t="str">
        <f t="shared" si="3"/>
        <v>Secretaría de Hábitat</v>
      </c>
      <c r="D206" s="37" t="s">
        <v>135</v>
      </c>
      <c r="E206" s="37" t="s">
        <v>136</v>
      </c>
      <c r="F206" s="37" t="s">
        <v>964</v>
      </c>
      <c r="G206" s="37" t="s">
        <v>965</v>
      </c>
      <c r="H206" s="37" t="s">
        <v>966</v>
      </c>
      <c r="I206" s="37" t="s">
        <v>967</v>
      </c>
      <c r="J206" s="37" t="s">
        <v>141</v>
      </c>
      <c r="K206" s="37" t="s">
        <v>142</v>
      </c>
      <c r="L206" s="37" t="s">
        <v>143</v>
      </c>
      <c r="M206" s="37" t="s">
        <v>144</v>
      </c>
      <c r="N206" s="37" t="s">
        <v>145</v>
      </c>
      <c r="O206" s="37" t="s">
        <v>146</v>
      </c>
      <c r="P206" s="37" t="s">
        <v>968</v>
      </c>
      <c r="Q206" s="37" t="s">
        <v>965</v>
      </c>
      <c r="R206" s="37" t="s">
        <v>969</v>
      </c>
      <c r="S206" s="37" t="s">
        <v>970</v>
      </c>
      <c r="T206" s="37" t="s">
        <v>971</v>
      </c>
      <c r="U206" s="29" t="str">
        <f>VLOOKUP(T:T,'TOTAL POR PROYECTOS'!B:C,2,0)</f>
        <v>Mejoramiento de vivienda en el municipio de San José De Cúcuta</v>
      </c>
      <c r="V206" s="37" t="s">
        <v>106</v>
      </c>
      <c r="W206" s="37" t="s">
        <v>107</v>
      </c>
      <c r="X206" s="37" t="s">
        <v>66</v>
      </c>
      <c r="Y206" s="37" t="s">
        <v>67</v>
      </c>
      <c r="Z206" s="38" t="s">
        <v>108</v>
      </c>
      <c r="AA206" s="39" t="s">
        <v>109</v>
      </c>
      <c r="AB206" s="30">
        <f>VLOOKUP(B:B,'EJECUCION 24 DE ABRIL DEL 2026'!C:Q,15,0)</f>
        <v>532800000</v>
      </c>
      <c r="AC206" s="30">
        <f>VLOOKUP(B:B,'EJECUCION 24 DE ABRIL DEL 2026'!C:R,16,0)</f>
        <v>0</v>
      </c>
      <c r="AD206" s="30">
        <f>VLOOKUP(B:B,'EJECUCION 24 DE ABRIL DEL 2026'!C:S,17,0)</f>
        <v>0</v>
      </c>
      <c r="AE206" s="31">
        <f>VLOOKUP(B:B,'EJECUCION 24 DE ABRIL DEL 2026'!C:T,18,0)</f>
        <v>0</v>
      </c>
      <c r="AF206" s="31">
        <f>VLOOKUP(B:B,'EJECUCION 24 DE ABRIL DEL 2026'!C:U,19,0)</f>
        <v>9350000</v>
      </c>
      <c r="AG206" s="30">
        <f>VLOOKUP(B:B,'EJECUCION 24 DE ABRIL DEL 2026'!C:V,20,0)</f>
        <v>0</v>
      </c>
      <c r="AH206" s="30">
        <f>VLOOKUP(B:B,'EJECUCION 24 DE ABRIL DEL 2026'!C:W,21,0)</f>
        <v>0</v>
      </c>
      <c r="AI206" s="30">
        <f>VLOOKUP(B:B,'EJECUCION 24 DE ABRIL DEL 2026'!C:X,22,0)</f>
        <v>523450000</v>
      </c>
      <c r="AJ206" s="30">
        <f>VLOOKUP(B:B,'EJECUCION 24 DE ABRIL DEL 2026'!C:Y,23,0)</f>
        <v>449600000</v>
      </c>
      <c r="AK206" s="30">
        <f>VLOOKUP(B:B,'EJECUCION 24 DE ABRIL DEL 2026'!C:Z,24,0)</f>
        <v>448200000</v>
      </c>
      <c r="AL206" s="30">
        <f>VLOOKUP(B:B,'EJECUCION 24 DE ABRIL DEL 2026'!C:AA,25,0)</f>
        <v>211300000</v>
      </c>
      <c r="AM206" s="30">
        <f>VLOOKUP(B:B,'EJECUCION 24 DE ABRIL DEL 2026'!C:AB,26,0)</f>
        <v>147100000</v>
      </c>
      <c r="AN206" s="30">
        <f>VLOOKUP(B:B,'EJECUCION 24 DE ABRIL DEL 2026'!C:AC,27,0)</f>
        <v>75250000</v>
      </c>
      <c r="AO206" s="32">
        <f t="shared" si="4"/>
        <v>0.4036679721</v>
      </c>
      <c r="AP206" s="28" t="str">
        <f>VLOOKUP(T:T,'TOTAL POR PROYECTOS'!B:I,8,0)</f>
        <v>Secretaría de Hábitat</v>
      </c>
      <c r="AQ206" s="8"/>
      <c r="AR206" s="8"/>
    </row>
    <row r="207" hidden="1">
      <c r="A207" s="27" t="str">
        <f t="shared" si="1"/>
        <v>220104120245400101001.2.1.0.00.12.3.2.02.02.0081.2.1.0.00</v>
      </c>
      <c r="B207" s="27" t="str">
        <f t="shared" si="2"/>
        <v>220104120245400101001.2.1.0.00.12.3.2.02.02.0081.2.1.0.0002020103|71</v>
      </c>
      <c r="C207" s="28" t="str">
        <f t="shared" si="3"/>
        <v>Centro Tecnológico de Cúcuta</v>
      </c>
      <c r="D207" s="37" t="s">
        <v>237</v>
      </c>
      <c r="E207" s="37" t="s">
        <v>972</v>
      </c>
      <c r="F207" s="37" t="s">
        <v>973</v>
      </c>
      <c r="G207" s="37" t="s">
        <v>974</v>
      </c>
      <c r="H207" s="37" t="s">
        <v>975</v>
      </c>
      <c r="I207" s="37" t="s">
        <v>976</v>
      </c>
      <c r="J207" s="37" t="s">
        <v>54</v>
      </c>
      <c r="K207" s="37" t="s">
        <v>55</v>
      </c>
      <c r="L207" s="37" t="s">
        <v>56</v>
      </c>
      <c r="M207" s="37" t="s">
        <v>57</v>
      </c>
      <c r="N207" s="37" t="s">
        <v>58</v>
      </c>
      <c r="O207" s="37" t="s">
        <v>59</v>
      </c>
      <c r="P207" s="37" t="s">
        <v>977</v>
      </c>
      <c r="Q207" s="37" t="s">
        <v>974</v>
      </c>
      <c r="R207" s="37" t="s">
        <v>978</v>
      </c>
      <c r="S207" s="37" t="s">
        <v>976</v>
      </c>
      <c r="T207" s="37" t="s">
        <v>979</v>
      </c>
      <c r="U207" s="29" t="str">
        <f>VLOOKUP(T:T,'TOTAL POR PROYECTOS'!B:C,2,0)</f>
        <v>Fortalecimiento del área de investigación del Centro Tecnológico de Cúcuta del municipio de San José De Cúcuta</v>
      </c>
      <c r="V207" s="37" t="s">
        <v>106</v>
      </c>
      <c r="W207" s="37" t="s">
        <v>107</v>
      </c>
      <c r="X207" s="37" t="s">
        <v>98</v>
      </c>
      <c r="Y207" s="37" t="s">
        <v>99</v>
      </c>
      <c r="Z207" s="38" t="s">
        <v>108</v>
      </c>
      <c r="AA207" s="39" t="s">
        <v>109</v>
      </c>
      <c r="AB207" s="30">
        <f>VLOOKUP(B:B,'EJECUCION 24 DE ABRIL DEL 2026'!C:Q,15,0)</f>
        <v>80000000</v>
      </c>
      <c r="AC207" s="30">
        <f>VLOOKUP(B:B,'EJECUCION 24 DE ABRIL DEL 2026'!C:R,16,0)</f>
        <v>0</v>
      </c>
      <c r="AD207" s="30">
        <f>VLOOKUP(B:B,'EJECUCION 24 DE ABRIL DEL 2026'!C:S,17,0)</f>
        <v>0</v>
      </c>
      <c r="AE207" s="31">
        <f>VLOOKUP(B:B,'EJECUCION 24 DE ABRIL DEL 2026'!C:T,18,0)</f>
        <v>0</v>
      </c>
      <c r="AF207" s="31">
        <f>VLOOKUP(B:B,'EJECUCION 24 DE ABRIL DEL 2026'!C:U,19,0)</f>
        <v>0</v>
      </c>
      <c r="AG207" s="30">
        <f>VLOOKUP(B:B,'EJECUCION 24 DE ABRIL DEL 2026'!C:V,20,0)</f>
        <v>0</v>
      </c>
      <c r="AH207" s="30">
        <f>VLOOKUP(B:B,'EJECUCION 24 DE ABRIL DEL 2026'!C:W,21,0)</f>
        <v>0</v>
      </c>
      <c r="AI207" s="30">
        <f>VLOOKUP(B:B,'EJECUCION 24 DE ABRIL DEL 2026'!C:X,22,0)</f>
        <v>80000000</v>
      </c>
      <c r="AJ207" s="30">
        <f>VLOOKUP(B:B,'EJECUCION 24 DE ABRIL DEL 2026'!C:Y,23,0)</f>
        <v>80000000</v>
      </c>
      <c r="AK207" s="30">
        <f>VLOOKUP(B:B,'EJECUCION 24 DE ABRIL DEL 2026'!C:Z,24,0)</f>
        <v>80000000</v>
      </c>
      <c r="AL207" s="30">
        <f>VLOOKUP(B:B,'EJECUCION 24 DE ABRIL DEL 2026'!C:AA,25,0)</f>
        <v>80000000</v>
      </c>
      <c r="AM207" s="30">
        <f>VLOOKUP(B:B,'EJECUCION 24 DE ABRIL DEL 2026'!C:AB,26,0)</f>
        <v>80000000</v>
      </c>
      <c r="AN207" s="30">
        <f>VLOOKUP(B:B,'EJECUCION 24 DE ABRIL DEL 2026'!C:AC,27,0)</f>
        <v>0</v>
      </c>
      <c r="AO207" s="32">
        <f t="shared" si="4"/>
        <v>1</v>
      </c>
      <c r="AP207" s="28" t="str">
        <f>VLOOKUP(T:T,'TOTAL POR PROYECTOS'!B:I,8,0)</f>
        <v>Centro Tecnológico de Cúcuta</v>
      </c>
      <c r="AQ207" s="8"/>
      <c r="AR207" s="8"/>
    </row>
    <row r="208" hidden="1">
      <c r="A208" s="27" t="str">
        <f t="shared" si="1"/>
        <v>220104920245400101061.2.1.0.00.12.3.2.02.02.0091.2.1.0.00</v>
      </c>
      <c r="B208" s="27" t="str">
        <f t="shared" si="2"/>
        <v>220104920245400101061.2.1.0.00.12.3.2.02.02.0091.2.1.0.0002020104|72</v>
      </c>
      <c r="C208" s="28" t="str">
        <f t="shared" si="3"/>
        <v>Centro Tecnológico de Cúcuta</v>
      </c>
      <c r="D208" s="37" t="s">
        <v>237</v>
      </c>
      <c r="E208" s="37" t="s">
        <v>972</v>
      </c>
      <c r="F208" s="37" t="s">
        <v>973</v>
      </c>
      <c r="G208" s="37" t="s">
        <v>100</v>
      </c>
      <c r="H208" s="37" t="s">
        <v>980</v>
      </c>
      <c r="I208" s="37" t="s">
        <v>102</v>
      </c>
      <c r="J208" s="37" t="s">
        <v>54</v>
      </c>
      <c r="K208" s="37" t="s">
        <v>55</v>
      </c>
      <c r="L208" s="37" t="s">
        <v>56</v>
      </c>
      <c r="M208" s="37" t="s">
        <v>57</v>
      </c>
      <c r="N208" s="37" t="s">
        <v>58</v>
      </c>
      <c r="O208" s="37" t="s">
        <v>59</v>
      </c>
      <c r="P208" s="37" t="s">
        <v>103</v>
      </c>
      <c r="Q208" s="37" t="s">
        <v>100</v>
      </c>
      <c r="R208" s="37" t="s">
        <v>104</v>
      </c>
      <c r="S208" s="37" t="s">
        <v>102</v>
      </c>
      <c r="T208" s="37" t="s">
        <v>981</v>
      </c>
      <c r="U208" s="29" t="str">
        <f>VLOOKUP(T:T,'TOTAL POR PROYECTOS'!B:C,2,0)</f>
        <v>Servicio de educación informal para el trabajo y desarrollo humano en el Centro Tecnológico de Cúcuta del municipio de San José De Cúcuta</v>
      </c>
      <c r="V208" s="37" t="s">
        <v>106</v>
      </c>
      <c r="W208" s="37" t="s">
        <v>107</v>
      </c>
      <c r="X208" s="37" t="s">
        <v>66</v>
      </c>
      <c r="Y208" s="37" t="s">
        <v>67</v>
      </c>
      <c r="Z208" s="38" t="s">
        <v>108</v>
      </c>
      <c r="AA208" s="39" t="s">
        <v>109</v>
      </c>
      <c r="AB208" s="30">
        <f>VLOOKUP(B:B,'EJECUCION 24 DE ABRIL DEL 2026'!C:Q,15,0)</f>
        <v>732700000</v>
      </c>
      <c r="AC208" s="30">
        <f>VLOOKUP(B:B,'EJECUCION 24 DE ABRIL DEL 2026'!C:R,16,0)</f>
        <v>0</v>
      </c>
      <c r="AD208" s="30">
        <f>VLOOKUP(B:B,'EJECUCION 24 DE ABRIL DEL 2026'!C:S,17,0)</f>
        <v>0</v>
      </c>
      <c r="AE208" s="31">
        <f>VLOOKUP(B:B,'EJECUCION 24 DE ABRIL DEL 2026'!C:T,18,0)</f>
        <v>0</v>
      </c>
      <c r="AF208" s="31">
        <f>VLOOKUP(B:B,'EJECUCION 24 DE ABRIL DEL 2026'!C:U,19,0)</f>
        <v>0</v>
      </c>
      <c r="AG208" s="30">
        <f>VLOOKUP(B:B,'EJECUCION 24 DE ABRIL DEL 2026'!C:V,20,0)</f>
        <v>0</v>
      </c>
      <c r="AH208" s="30">
        <f>VLOOKUP(B:B,'EJECUCION 24 DE ABRIL DEL 2026'!C:W,21,0)</f>
        <v>0</v>
      </c>
      <c r="AI208" s="30">
        <f>VLOOKUP(B:B,'EJECUCION 24 DE ABRIL DEL 2026'!C:X,22,0)</f>
        <v>732700000</v>
      </c>
      <c r="AJ208" s="30">
        <f>VLOOKUP(B:B,'EJECUCION 24 DE ABRIL DEL 2026'!C:Y,23,0)</f>
        <v>366350000</v>
      </c>
      <c r="AK208" s="30">
        <f>VLOOKUP(B:B,'EJECUCION 24 DE ABRIL DEL 2026'!C:Z,24,0)</f>
        <v>366350000</v>
      </c>
      <c r="AL208" s="30">
        <f>VLOOKUP(B:B,'EJECUCION 24 DE ABRIL DEL 2026'!C:AA,25,0)</f>
        <v>366350000</v>
      </c>
      <c r="AM208" s="30">
        <f>VLOOKUP(B:B,'EJECUCION 24 DE ABRIL DEL 2026'!C:AB,26,0)</f>
        <v>329715000</v>
      </c>
      <c r="AN208" s="30">
        <f>VLOOKUP(B:B,'EJECUCION 24 DE ABRIL DEL 2026'!C:AC,27,0)</f>
        <v>366350000</v>
      </c>
      <c r="AO208" s="32">
        <f t="shared" si="4"/>
        <v>0.5</v>
      </c>
      <c r="AP208" s="28" t="str">
        <f>VLOOKUP(T:T,'TOTAL POR PROYECTOS'!B:I,8,0)</f>
        <v>Centro Tecnológico de Cúcuta</v>
      </c>
      <c r="AQ208" s="8"/>
      <c r="AR208" s="8"/>
    </row>
    <row r="209" hidden="1">
      <c r="A209" s="27" t="str">
        <f t="shared" si="1"/>
        <v>220105220245400101091.2.1.0.00.12.3.2.02.02.0051.2.1.0.00</v>
      </c>
      <c r="B209" s="27" t="str">
        <f t="shared" si="2"/>
        <v>220105220245400101091.2.1.0.00.12.3.2.02.02.0051.2.1.0.0002020105|73</v>
      </c>
      <c r="C209" s="28" t="str">
        <f t="shared" si="3"/>
        <v>Centro Tecnológico de Cúcuta</v>
      </c>
      <c r="D209" s="37" t="s">
        <v>237</v>
      </c>
      <c r="E209" s="37" t="s">
        <v>972</v>
      </c>
      <c r="F209" s="37" t="s">
        <v>973</v>
      </c>
      <c r="G209" s="37" t="s">
        <v>622</v>
      </c>
      <c r="H209" s="37" t="s">
        <v>982</v>
      </c>
      <c r="I209" s="37" t="s">
        <v>624</v>
      </c>
      <c r="J209" s="37" t="s">
        <v>54</v>
      </c>
      <c r="K209" s="37" t="s">
        <v>55</v>
      </c>
      <c r="L209" s="37" t="s">
        <v>56</v>
      </c>
      <c r="M209" s="37" t="s">
        <v>57</v>
      </c>
      <c r="N209" s="37" t="s">
        <v>58</v>
      </c>
      <c r="O209" s="37" t="s">
        <v>59</v>
      </c>
      <c r="P209" s="37" t="s">
        <v>625</v>
      </c>
      <c r="Q209" s="37" t="s">
        <v>622</v>
      </c>
      <c r="R209" s="37" t="s">
        <v>626</v>
      </c>
      <c r="S209" s="37" t="s">
        <v>624</v>
      </c>
      <c r="T209" s="37" t="s">
        <v>983</v>
      </c>
      <c r="U209" s="29" t="str">
        <f>VLOOKUP(T:T,'TOTAL POR PROYECTOS'!B:C,2,0)</f>
        <v>Mejoramiento de la infraestructura educativa del Centro Tecnológico de Cúcuta del municipio de San José De Cúcuta</v>
      </c>
      <c r="V209" s="37" t="s">
        <v>106</v>
      </c>
      <c r="W209" s="37" t="s">
        <v>107</v>
      </c>
      <c r="X209" s="37" t="s">
        <v>627</v>
      </c>
      <c r="Y209" s="37" t="s">
        <v>628</v>
      </c>
      <c r="Z209" s="38" t="s">
        <v>108</v>
      </c>
      <c r="AA209" s="39" t="s">
        <v>109</v>
      </c>
      <c r="AB209" s="30">
        <f>VLOOKUP(B:B,'EJECUCION 24 DE ABRIL DEL 2026'!C:Q,15,0)</f>
        <v>33500000</v>
      </c>
      <c r="AC209" s="30">
        <f>VLOOKUP(B:B,'EJECUCION 24 DE ABRIL DEL 2026'!C:R,16,0)</f>
        <v>0</v>
      </c>
      <c r="AD209" s="30">
        <f>VLOOKUP(B:B,'EJECUCION 24 DE ABRIL DEL 2026'!C:S,17,0)</f>
        <v>0</v>
      </c>
      <c r="AE209" s="31">
        <f>VLOOKUP(B:B,'EJECUCION 24 DE ABRIL DEL 2026'!C:T,18,0)</f>
        <v>0</v>
      </c>
      <c r="AF209" s="31">
        <f>VLOOKUP(B:B,'EJECUCION 24 DE ABRIL DEL 2026'!C:U,19,0)</f>
        <v>0</v>
      </c>
      <c r="AG209" s="30">
        <f>VLOOKUP(B:B,'EJECUCION 24 DE ABRIL DEL 2026'!C:V,20,0)</f>
        <v>0</v>
      </c>
      <c r="AH209" s="30">
        <f>VLOOKUP(B:B,'EJECUCION 24 DE ABRIL DEL 2026'!C:W,21,0)</f>
        <v>0</v>
      </c>
      <c r="AI209" s="30">
        <f>VLOOKUP(B:B,'EJECUCION 24 DE ABRIL DEL 2026'!C:X,22,0)</f>
        <v>33500000</v>
      </c>
      <c r="AJ209" s="30">
        <f>VLOOKUP(B:B,'EJECUCION 24 DE ABRIL DEL 2026'!C:Y,23,0)</f>
        <v>33500000</v>
      </c>
      <c r="AK209" s="30">
        <f>VLOOKUP(B:B,'EJECUCION 24 DE ABRIL DEL 2026'!C:Z,24,0)</f>
        <v>33500000</v>
      </c>
      <c r="AL209" s="30">
        <f>VLOOKUP(B:B,'EJECUCION 24 DE ABRIL DEL 2026'!C:AA,25,0)</f>
        <v>33500000</v>
      </c>
      <c r="AM209" s="30">
        <f>VLOOKUP(B:B,'EJECUCION 24 DE ABRIL DEL 2026'!C:AB,26,0)</f>
        <v>33500000</v>
      </c>
      <c r="AN209" s="30">
        <f>VLOOKUP(B:B,'EJECUCION 24 DE ABRIL DEL 2026'!C:AC,27,0)</f>
        <v>0</v>
      </c>
      <c r="AO209" s="32">
        <f t="shared" si="4"/>
        <v>1</v>
      </c>
      <c r="AP209" s="28" t="str">
        <f>VLOOKUP(T:T,'TOTAL POR PROYECTOS'!B:I,8,0)</f>
        <v>Centro Tecnológico de Cúcuta</v>
      </c>
      <c r="AQ209" s="8"/>
      <c r="AR209" s="8"/>
    </row>
    <row r="210" hidden="1">
      <c r="A210" s="27" t="str">
        <f t="shared" si="1"/>
        <v>220103420245400100611.2.1.0.00.12.3.2.02.02.0091.2.1.0.00</v>
      </c>
      <c r="B210" s="27" t="str">
        <f t="shared" si="2"/>
        <v>220103420245400100611.2.1.0.00.12.3.2.02.02.0091.2.1.0.0002020101|69</v>
      </c>
      <c r="C210" s="28" t="str">
        <f t="shared" si="3"/>
        <v>Centro Tecnológico de Cúcuta</v>
      </c>
      <c r="D210" s="37" t="s">
        <v>237</v>
      </c>
      <c r="E210" s="37" t="s">
        <v>972</v>
      </c>
      <c r="F210" s="37" t="s">
        <v>973</v>
      </c>
      <c r="G210" s="37" t="s">
        <v>984</v>
      </c>
      <c r="H210" s="37" t="s">
        <v>985</v>
      </c>
      <c r="I210" s="37" t="s">
        <v>986</v>
      </c>
      <c r="J210" s="37" t="s">
        <v>54</v>
      </c>
      <c r="K210" s="37" t="s">
        <v>55</v>
      </c>
      <c r="L210" s="37" t="s">
        <v>56</v>
      </c>
      <c r="M210" s="37" t="s">
        <v>57</v>
      </c>
      <c r="N210" s="37" t="s">
        <v>58</v>
      </c>
      <c r="O210" s="37" t="s">
        <v>59</v>
      </c>
      <c r="P210" s="37" t="s">
        <v>987</v>
      </c>
      <c r="Q210" s="37" t="s">
        <v>988</v>
      </c>
      <c r="R210" s="37" t="s">
        <v>989</v>
      </c>
      <c r="S210" s="37" t="s">
        <v>990</v>
      </c>
      <c r="T210" s="37" t="s">
        <v>991</v>
      </c>
      <c r="U210" s="29" t="str">
        <f>VLOOKUP(T:T,'TOTAL POR PROYECTOS'!B:C,2,0)</f>
        <v>Servicio educativo de promoción del bilinguismo del Centro Tecnológico en la ciudad de San José De Cúcuta</v>
      </c>
      <c r="V210" s="37" t="s">
        <v>106</v>
      </c>
      <c r="W210" s="37" t="s">
        <v>107</v>
      </c>
      <c r="X210" s="37" t="s">
        <v>66</v>
      </c>
      <c r="Y210" s="37" t="s">
        <v>67</v>
      </c>
      <c r="Z210" s="38" t="s">
        <v>108</v>
      </c>
      <c r="AA210" s="39" t="s">
        <v>109</v>
      </c>
      <c r="AB210" s="30">
        <f>VLOOKUP(B:B,'EJECUCION 24 DE ABRIL DEL 2026'!C:Q,15,0)</f>
        <v>260000000</v>
      </c>
      <c r="AC210" s="30">
        <f>VLOOKUP(B:B,'EJECUCION 24 DE ABRIL DEL 2026'!C:R,16,0)</f>
        <v>0</v>
      </c>
      <c r="AD210" s="30">
        <f>VLOOKUP(B:B,'EJECUCION 24 DE ABRIL DEL 2026'!C:S,17,0)</f>
        <v>0</v>
      </c>
      <c r="AE210" s="31">
        <f>VLOOKUP(B:B,'EJECUCION 24 DE ABRIL DEL 2026'!C:T,18,0)</f>
        <v>0</v>
      </c>
      <c r="AF210" s="31">
        <f>VLOOKUP(B:B,'EJECUCION 24 DE ABRIL DEL 2026'!C:U,19,0)</f>
        <v>0</v>
      </c>
      <c r="AG210" s="30">
        <f>VLOOKUP(B:B,'EJECUCION 24 DE ABRIL DEL 2026'!C:V,20,0)</f>
        <v>0</v>
      </c>
      <c r="AH210" s="30">
        <f>VLOOKUP(B:B,'EJECUCION 24 DE ABRIL DEL 2026'!C:W,21,0)</f>
        <v>0</v>
      </c>
      <c r="AI210" s="30">
        <f>VLOOKUP(B:B,'EJECUCION 24 DE ABRIL DEL 2026'!C:X,22,0)</f>
        <v>260000000</v>
      </c>
      <c r="AJ210" s="30">
        <f>VLOOKUP(B:B,'EJECUCION 24 DE ABRIL DEL 2026'!C:Y,23,0)</f>
        <v>260000000</v>
      </c>
      <c r="AK210" s="30">
        <f>VLOOKUP(B:B,'EJECUCION 24 DE ABRIL DEL 2026'!C:Z,24,0)</f>
        <v>260000000</v>
      </c>
      <c r="AL210" s="30">
        <f>VLOOKUP(B:B,'EJECUCION 24 DE ABRIL DEL 2026'!C:AA,25,0)</f>
        <v>260000000</v>
      </c>
      <c r="AM210" s="30">
        <f>VLOOKUP(B:B,'EJECUCION 24 DE ABRIL DEL 2026'!C:AB,26,0)</f>
        <v>260000000</v>
      </c>
      <c r="AN210" s="30">
        <f>VLOOKUP(B:B,'EJECUCION 24 DE ABRIL DEL 2026'!C:AC,27,0)</f>
        <v>0</v>
      </c>
      <c r="AO210" s="32">
        <f t="shared" si="4"/>
        <v>1</v>
      </c>
      <c r="AP210" s="28" t="str">
        <f>VLOOKUP(T:T,'TOTAL POR PROYECTOS'!B:I,8,0)</f>
        <v>Centro Tecnológico de Cúcuta</v>
      </c>
      <c r="AQ210" s="8"/>
      <c r="AR210" s="8"/>
    </row>
    <row r="211" hidden="1">
      <c r="A211" s="27" t="str">
        <f t="shared" si="1"/>
        <v>220201120245400100621.2.1.0.00.12.3.2.02.02.0091.2.1.0.00</v>
      </c>
      <c r="B211" s="27" t="str">
        <f t="shared" si="2"/>
        <v>220201120245400100621.2.1.0.00.12.3.2.02.02.0091.2.1.0.0002020107|75</v>
      </c>
      <c r="C211" s="28" t="str">
        <f t="shared" si="3"/>
        <v>Centro Tecnológico de Cúcuta</v>
      </c>
      <c r="D211" s="37" t="s">
        <v>237</v>
      </c>
      <c r="E211" s="37" t="s">
        <v>972</v>
      </c>
      <c r="F211" s="37" t="s">
        <v>973</v>
      </c>
      <c r="G211" s="37" t="s">
        <v>992</v>
      </c>
      <c r="H211" s="37" t="s">
        <v>993</v>
      </c>
      <c r="I211" s="37" t="s">
        <v>994</v>
      </c>
      <c r="J211" s="37" t="s">
        <v>54</v>
      </c>
      <c r="K211" s="37" t="s">
        <v>55</v>
      </c>
      <c r="L211" s="37" t="s">
        <v>56</v>
      </c>
      <c r="M211" s="37" t="s">
        <v>57</v>
      </c>
      <c r="N211" s="37" t="s">
        <v>995</v>
      </c>
      <c r="O211" s="37" t="s">
        <v>996</v>
      </c>
      <c r="P211" s="37" t="s">
        <v>997</v>
      </c>
      <c r="Q211" s="37" t="s">
        <v>992</v>
      </c>
      <c r="R211" s="37" t="s">
        <v>998</v>
      </c>
      <c r="S211" s="37" t="s">
        <v>999</v>
      </c>
      <c r="T211" s="37" t="s">
        <v>1000</v>
      </c>
      <c r="U211" s="29" t="str">
        <f>VLOOKUP(T:T,'TOTAL POR PROYECTOS'!B:C,2,0)</f>
        <v>Mejoramiento de la calidad de la educación para el trabajo y el desarrollo humano en el Centro Tecnológico de San José De Cúcuta</v>
      </c>
      <c r="V211" s="37" t="s">
        <v>106</v>
      </c>
      <c r="W211" s="37" t="s">
        <v>107</v>
      </c>
      <c r="X211" s="37" t="s">
        <v>66</v>
      </c>
      <c r="Y211" s="37" t="s">
        <v>67</v>
      </c>
      <c r="Z211" s="38" t="s">
        <v>108</v>
      </c>
      <c r="AA211" s="39" t="s">
        <v>109</v>
      </c>
      <c r="AB211" s="30">
        <f>VLOOKUP(B:B,'EJECUCION 24 DE ABRIL DEL 2026'!C:Q,15,0)</f>
        <v>86400000</v>
      </c>
      <c r="AC211" s="30">
        <f>VLOOKUP(B:B,'EJECUCION 24 DE ABRIL DEL 2026'!C:R,16,0)</f>
        <v>0</v>
      </c>
      <c r="AD211" s="30">
        <f>VLOOKUP(B:B,'EJECUCION 24 DE ABRIL DEL 2026'!C:S,17,0)</f>
        <v>0</v>
      </c>
      <c r="AE211" s="31">
        <f>VLOOKUP(B:B,'EJECUCION 24 DE ABRIL DEL 2026'!C:T,18,0)</f>
        <v>0</v>
      </c>
      <c r="AF211" s="31">
        <f>VLOOKUP(B:B,'EJECUCION 24 DE ABRIL DEL 2026'!C:U,19,0)</f>
        <v>0</v>
      </c>
      <c r="AG211" s="30">
        <f>VLOOKUP(B:B,'EJECUCION 24 DE ABRIL DEL 2026'!C:V,20,0)</f>
        <v>0</v>
      </c>
      <c r="AH211" s="30">
        <f>VLOOKUP(B:B,'EJECUCION 24 DE ABRIL DEL 2026'!C:W,21,0)</f>
        <v>0</v>
      </c>
      <c r="AI211" s="30">
        <f>VLOOKUP(B:B,'EJECUCION 24 DE ABRIL DEL 2026'!C:X,22,0)</f>
        <v>86400000</v>
      </c>
      <c r="AJ211" s="30">
        <f>VLOOKUP(B:B,'EJECUCION 24 DE ABRIL DEL 2026'!C:Y,23,0)</f>
        <v>86400000</v>
      </c>
      <c r="AK211" s="30">
        <f>VLOOKUP(B:B,'EJECUCION 24 DE ABRIL DEL 2026'!C:Z,24,0)</f>
        <v>86400000</v>
      </c>
      <c r="AL211" s="30">
        <f>VLOOKUP(B:B,'EJECUCION 24 DE ABRIL DEL 2026'!C:AA,25,0)</f>
        <v>86400000</v>
      </c>
      <c r="AM211" s="30">
        <f>VLOOKUP(B:B,'EJECUCION 24 DE ABRIL DEL 2026'!C:AB,26,0)</f>
        <v>86400000</v>
      </c>
      <c r="AN211" s="30">
        <f>VLOOKUP(B:B,'EJECUCION 24 DE ABRIL DEL 2026'!C:AC,27,0)</f>
        <v>0</v>
      </c>
      <c r="AO211" s="32">
        <f t="shared" si="4"/>
        <v>1</v>
      </c>
      <c r="AP211" s="28" t="str">
        <f>VLOOKUP(T:T,'TOTAL POR PROYECTOS'!B:I,8,0)</f>
        <v>Centro Tecnológico de Cúcuta</v>
      </c>
      <c r="AQ211" s="8"/>
      <c r="AR211" s="8"/>
    </row>
    <row r="212" hidden="1">
      <c r="A212" s="27" t="str">
        <f t="shared" si="1"/>
        <v>360201120245400100501.2.1.0.00.12.3.2.02.02.0091.2.1.0.00</v>
      </c>
      <c r="B212" s="27" t="str">
        <f t="shared" si="2"/>
        <v>360201120245400100501.2.1.0.00.12.3.2.02.02.0091.2.1.0.0002020109|77</v>
      </c>
      <c r="C212" s="28" t="str">
        <f t="shared" si="3"/>
        <v>Centro Tecnológico de Cúcuta</v>
      </c>
      <c r="D212" s="37" t="s">
        <v>237</v>
      </c>
      <c r="E212" s="37" t="s">
        <v>972</v>
      </c>
      <c r="F212" s="37" t="s">
        <v>973</v>
      </c>
      <c r="G212" s="37" t="s">
        <v>1001</v>
      </c>
      <c r="H212" s="37" t="s">
        <v>1002</v>
      </c>
      <c r="I212" s="37" t="s">
        <v>181</v>
      </c>
      <c r="J212" s="37" t="s">
        <v>1003</v>
      </c>
      <c r="K212" s="37" t="s">
        <v>1004</v>
      </c>
      <c r="L212" s="37" t="s">
        <v>1005</v>
      </c>
      <c r="M212" s="37" t="s">
        <v>1006</v>
      </c>
      <c r="N212" s="37" t="s">
        <v>1007</v>
      </c>
      <c r="O212" s="37" t="s">
        <v>1008</v>
      </c>
      <c r="P212" s="37" t="s">
        <v>1009</v>
      </c>
      <c r="Q212" s="37" t="s">
        <v>1001</v>
      </c>
      <c r="R212" s="37" t="s">
        <v>1010</v>
      </c>
      <c r="S212" s="37" t="s">
        <v>181</v>
      </c>
      <c r="T212" s="37" t="s">
        <v>1011</v>
      </c>
      <c r="U212" s="29" t="str">
        <f>VLOOKUP(T:T,'TOTAL POR PROYECTOS'!B:C,2,0)</f>
        <v>Desarrollo de estrategias de emprendimiento a estudiantes del Centro Tecnológico de San José De Cúcuta</v>
      </c>
      <c r="V212" s="37" t="s">
        <v>106</v>
      </c>
      <c r="W212" s="37" t="s">
        <v>107</v>
      </c>
      <c r="X212" s="37" t="s">
        <v>66</v>
      </c>
      <c r="Y212" s="37" t="s">
        <v>67</v>
      </c>
      <c r="Z212" s="38" t="s">
        <v>108</v>
      </c>
      <c r="AA212" s="39" t="s">
        <v>109</v>
      </c>
      <c r="AB212" s="30">
        <f>VLOOKUP(B:B,'EJECUCION 24 DE ABRIL DEL 2026'!C:Q,15,0)</f>
        <v>113750000</v>
      </c>
      <c r="AC212" s="30">
        <f>VLOOKUP(B:B,'EJECUCION 24 DE ABRIL DEL 2026'!C:R,16,0)</f>
        <v>0</v>
      </c>
      <c r="AD212" s="30">
        <f>VLOOKUP(B:B,'EJECUCION 24 DE ABRIL DEL 2026'!C:S,17,0)</f>
        <v>0</v>
      </c>
      <c r="AE212" s="31">
        <f>VLOOKUP(B:B,'EJECUCION 24 DE ABRIL DEL 2026'!C:T,18,0)</f>
        <v>0</v>
      </c>
      <c r="AF212" s="31">
        <f>VLOOKUP(B:B,'EJECUCION 24 DE ABRIL DEL 2026'!C:U,19,0)</f>
        <v>0</v>
      </c>
      <c r="AG212" s="30">
        <f>VLOOKUP(B:B,'EJECUCION 24 DE ABRIL DEL 2026'!C:V,20,0)</f>
        <v>0</v>
      </c>
      <c r="AH212" s="30">
        <f>VLOOKUP(B:B,'EJECUCION 24 DE ABRIL DEL 2026'!C:W,21,0)</f>
        <v>0</v>
      </c>
      <c r="AI212" s="30">
        <f>VLOOKUP(B:B,'EJECUCION 24 DE ABRIL DEL 2026'!C:X,22,0)</f>
        <v>113750000</v>
      </c>
      <c r="AJ212" s="30">
        <f>VLOOKUP(B:B,'EJECUCION 24 DE ABRIL DEL 2026'!C:Y,23,0)</f>
        <v>113750000</v>
      </c>
      <c r="AK212" s="30">
        <f>VLOOKUP(B:B,'EJECUCION 24 DE ABRIL DEL 2026'!C:Z,24,0)</f>
        <v>113750000</v>
      </c>
      <c r="AL212" s="30">
        <f>VLOOKUP(B:B,'EJECUCION 24 DE ABRIL DEL 2026'!C:AA,25,0)</f>
        <v>113750000</v>
      </c>
      <c r="AM212" s="30">
        <f>VLOOKUP(B:B,'EJECUCION 24 DE ABRIL DEL 2026'!C:AB,26,0)</f>
        <v>113750000</v>
      </c>
      <c r="AN212" s="30">
        <f>VLOOKUP(B:B,'EJECUCION 24 DE ABRIL DEL 2026'!C:AC,27,0)</f>
        <v>0</v>
      </c>
      <c r="AO212" s="32">
        <f t="shared" si="4"/>
        <v>1</v>
      </c>
      <c r="AP212" s="28" t="str">
        <f>VLOOKUP(T:T,'TOTAL POR PROYECTOS'!B:I,8,0)</f>
        <v>Centro Tecnológico de Cúcuta</v>
      </c>
      <c r="AQ212" s="8"/>
      <c r="AR212" s="8"/>
    </row>
    <row r="213" hidden="1">
      <c r="A213" s="27" t="str">
        <f t="shared" si="1"/>
        <v>230107520245400101431.2.1.0.00.12.3.2.02.02.0081.2.1.0.00</v>
      </c>
      <c r="B213" s="27" t="str">
        <f t="shared" si="2"/>
        <v>230107520245400101431.2.1.0.00.12.3.2.02.02.0081.2.1.0.0006020108|465</v>
      </c>
      <c r="C213" s="28" t="str">
        <f t="shared" si="3"/>
        <v>Oficina de Tecnologías de la información y las comunicaciones</v>
      </c>
      <c r="D213" s="37" t="s">
        <v>336</v>
      </c>
      <c r="E213" s="37" t="s">
        <v>1012</v>
      </c>
      <c r="F213" s="37" t="s">
        <v>1013</v>
      </c>
      <c r="G213" s="37" t="s">
        <v>1014</v>
      </c>
      <c r="H213" s="37" t="s">
        <v>1015</v>
      </c>
      <c r="I213" s="37" t="s">
        <v>1016</v>
      </c>
      <c r="J213" s="37" t="s">
        <v>1017</v>
      </c>
      <c r="K213" s="37" t="s">
        <v>1018</v>
      </c>
      <c r="L213" s="37" t="s">
        <v>1019</v>
      </c>
      <c r="M213" s="37" t="s">
        <v>1020</v>
      </c>
      <c r="N213" s="37" t="s">
        <v>1021</v>
      </c>
      <c r="O213" s="37" t="s">
        <v>1022</v>
      </c>
      <c r="P213" s="37" t="s">
        <v>1023</v>
      </c>
      <c r="Q213" s="37" t="s">
        <v>1024</v>
      </c>
      <c r="R213" s="37" t="s">
        <v>1025</v>
      </c>
      <c r="S213" s="37" t="s">
        <v>1016</v>
      </c>
      <c r="T213" s="37" t="s">
        <v>1026</v>
      </c>
      <c r="U213" s="29" t="str">
        <f>VLOOKUP(T:T,'TOTAL POR PROYECTOS'!B:C,2,0)</f>
        <v>Adquisición y renovación de licencias de software e infraestructura tecnológica para promover la modernización de la Alcaldía de San José De Cúcuta</v>
      </c>
      <c r="V213" s="37" t="s">
        <v>106</v>
      </c>
      <c r="W213" s="37" t="s">
        <v>107</v>
      </c>
      <c r="X213" s="37" t="s">
        <v>98</v>
      </c>
      <c r="Y213" s="37" t="s">
        <v>99</v>
      </c>
      <c r="Z213" s="38" t="s">
        <v>108</v>
      </c>
      <c r="AA213" s="39" t="s">
        <v>109</v>
      </c>
      <c r="AB213" s="30">
        <f>VLOOKUP(B:B,'EJECUCION 24 DE ABRIL DEL 2026'!C:Q,15,0)</f>
        <v>2665600000</v>
      </c>
      <c r="AC213" s="30">
        <f>VLOOKUP(B:B,'EJECUCION 24 DE ABRIL DEL 2026'!C:R,16,0)</f>
        <v>0</v>
      </c>
      <c r="AD213" s="30">
        <f>VLOOKUP(B:B,'EJECUCION 24 DE ABRIL DEL 2026'!C:S,17,0)</f>
        <v>0</v>
      </c>
      <c r="AE213" s="31">
        <f>VLOOKUP(B:B,'EJECUCION 24 DE ABRIL DEL 2026'!C:T,18,0)</f>
        <v>0</v>
      </c>
      <c r="AF213" s="31">
        <f>VLOOKUP(B:B,'EJECUCION 24 DE ABRIL DEL 2026'!C:U,19,0)</f>
        <v>35487500</v>
      </c>
      <c r="AG213" s="30">
        <f>VLOOKUP(B:B,'EJECUCION 24 DE ABRIL DEL 2026'!C:V,20,0)</f>
        <v>0</v>
      </c>
      <c r="AH213" s="30">
        <f>VLOOKUP(B:B,'EJECUCION 24 DE ABRIL DEL 2026'!C:W,21,0)</f>
        <v>0</v>
      </c>
      <c r="AI213" s="30">
        <f>VLOOKUP(B:B,'EJECUCION 24 DE ABRIL DEL 2026'!C:X,22,0)</f>
        <v>2630112500</v>
      </c>
      <c r="AJ213" s="30">
        <f>VLOOKUP(B:B,'EJECUCION 24 DE ABRIL DEL 2026'!C:Y,23,0)</f>
        <v>2629447000</v>
      </c>
      <c r="AK213" s="30">
        <f>VLOOKUP(B:B,'EJECUCION 24 DE ABRIL DEL 2026'!C:Z,24,0)</f>
        <v>2629447000</v>
      </c>
      <c r="AL213" s="30">
        <f>VLOOKUP(B:B,'EJECUCION 24 DE ABRIL DEL 2026'!C:AA,25,0)</f>
        <v>481779000</v>
      </c>
      <c r="AM213" s="30">
        <f>VLOOKUP(B:B,'EJECUCION 24 DE ABRIL DEL 2026'!C:AB,26,0)</f>
        <v>481779000</v>
      </c>
      <c r="AN213" s="30">
        <f>VLOOKUP(B:B,'EJECUCION 24 DE ABRIL DEL 2026'!C:AC,27,0)</f>
        <v>665500</v>
      </c>
      <c r="AO213" s="32">
        <f t="shared" si="4"/>
        <v>0.183178096</v>
      </c>
      <c r="AP213" s="28" t="str">
        <f>VLOOKUP(T:T,'TOTAL POR PROYECTOS'!B:I,8,0)</f>
        <v>Oficina de Tecnologías de la información y las comunicaciones</v>
      </c>
      <c r="AQ213" s="8"/>
      <c r="AR213" s="8"/>
    </row>
    <row r="214" hidden="1">
      <c r="A214" s="27" t="str">
        <f t="shared" si="1"/>
        <v>230104720245400100191.2.1.0.00.12.3.2.02.02.0091.2.1.0.00</v>
      </c>
      <c r="B214" s="27" t="str">
        <f t="shared" si="2"/>
        <v>230104720245400100191.2.1.0.00.12.3.2.02.02.0091.2.1.0.0006020105|462</v>
      </c>
      <c r="C214" s="28" t="str">
        <f t="shared" si="3"/>
        <v>Oficina de Tecnologías de la información y las comunicaciones</v>
      </c>
      <c r="D214" s="37" t="s">
        <v>336</v>
      </c>
      <c r="E214" s="37" t="s">
        <v>1012</v>
      </c>
      <c r="F214" s="37" t="s">
        <v>1013</v>
      </c>
      <c r="G214" s="37" t="s">
        <v>1027</v>
      </c>
      <c r="H214" s="37" t="s">
        <v>1028</v>
      </c>
      <c r="I214" s="37" t="s">
        <v>1029</v>
      </c>
      <c r="J214" s="37" t="s">
        <v>1017</v>
      </c>
      <c r="K214" s="37" t="s">
        <v>1018</v>
      </c>
      <c r="L214" s="37" t="s">
        <v>1019</v>
      </c>
      <c r="M214" s="37" t="s">
        <v>1020</v>
      </c>
      <c r="N214" s="37" t="s">
        <v>1021</v>
      </c>
      <c r="O214" s="37" t="s">
        <v>1022</v>
      </c>
      <c r="P214" s="37" t="s">
        <v>1030</v>
      </c>
      <c r="Q214" s="37" t="s">
        <v>1027</v>
      </c>
      <c r="R214" s="37" t="s">
        <v>1031</v>
      </c>
      <c r="S214" s="37" t="s">
        <v>1029</v>
      </c>
      <c r="T214" s="37" t="s">
        <v>1032</v>
      </c>
      <c r="U214" s="29" t="str">
        <f>VLOOKUP(T:T,'TOTAL POR PROYECTOS'!B:C,2,0)</f>
        <v>Capacitación en el uso básico de las tecnologías de la Información y las Comunicaciones a los funcionarios de la Alcaldía de San José de Cúcuta</v>
      </c>
      <c r="V214" s="37" t="s">
        <v>106</v>
      </c>
      <c r="W214" s="37" t="s">
        <v>107</v>
      </c>
      <c r="X214" s="37" t="s">
        <v>66</v>
      </c>
      <c r="Y214" s="37" t="s">
        <v>67</v>
      </c>
      <c r="Z214" s="38" t="s">
        <v>108</v>
      </c>
      <c r="AA214" s="39" t="s">
        <v>109</v>
      </c>
      <c r="AB214" s="30">
        <f>VLOOKUP(B:B,'EJECUCION 24 DE ABRIL DEL 2026'!C:Q,15,0)</f>
        <v>57600000</v>
      </c>
      <c r="AC214" s="30">
        <f>VLOOKUP(B:B,'EJECUCION 24 DE ABRIL DEL 2026'!C:R,16,0)</f>
        <v>0</v>
      </c>
      <c r="AD214" s="30">
        <f>VLOOKUP(B:B,'EJECUCION 24 DE ABRIL DEL 2026'!C:S,17,0)</f>
        <v>0</v>
      </c>
      <c r="AE214" s="31">
        <f>VLOOKUP(B:B,'EJECUCION 24 DE ABRIL DEL 2026'!C:T,18,0)</f>
        <v>15750000</v>
      </c>
      <c r="AF214" s="31">
        <f>VLOOKUP(B:B,'EJECUCION 24 DE ABRIL DEL 2026'!C:U,19,0)</f>
        <v>0</v>
      </c>
      <c r="AG214" s="30">
        <f>VLOOKUP(B:B,'EJECUCION 24 DE ABRIL DEL 2026'!C:V,20,0)</f>
        <v>0</v>
      </c>
      <c r="AH214" s="30">
        <f>VLOOKUP(B:B,'EJECUCION 24 DE ABRIL DEL 2026'!C:W,21,0)</f>
        <v>0</v>
      </c>
      <c r="AI214" s="30">
        <f>VLOOKUP(B:B,'EJECUCION 24 DE ABRIL DEL 2026'!C:X,22,0)</f>
        <v>73350000</v>
      </c>
      <c r="AJ214" s="30">
        <f>VLOOKUP(B:B,'EJECUCION 24 DE ABRIL DEL 2026'!C:Y,23,0)</f>
        <v>72500000</v>
      </c>
      <c r="AK214" s="30">
        <f>VLOOKUP(B:B,'EJECUCION 24 DE ABRIL DEL 2026'!C:Z,24,0)</f>
        <v>50750000</v>
      </c>
      <c r="AL214" s="30">
        <f>VLOOKUP(B:B,'EJECUCION 24 DE ABRIL DEL 2026'!C:AA,25,0)</f>
        <v>34500000</v>
      </c>
      <c r="AM214" s="30">
        <f>VLOOKUP(B:B,'EJECUCION 24 DE ABRIL DEL 2026'!C:AB,26,0)</f>
        <v>24000000</v>
      </c>
      <c r="AN214" s="30">
        <f>VLOOKUP(B:B,'EJECUCION 24 DE ABRIL DEL 2026'!C:AC,27,0)</f>
        <v>22600000</v>
      </c>
      <c r="AO214" s="32">
        <f t="shared" si="4"/>
        <v>0.4703476483</v>
      </c>
      <c r="AP214" s="28" t="str">
        <f>VLOOKUP(T:T,'TOTAL POR PROYECTOS'!B:I,8,0)</f>
        <v>Oficina de Tecnologías de la información y las comunicaciones</v>
      </c>
      <c r="AQ214" s="8"/>
      <c r="AR214" s="8"/>
    </row>
    <row r="215" hidden="1">
      <c r="A215" s="27" t="str">
        <f t="shared" si="1"/>
        <v>230202420245400101121.2.1.0.00.12.3.2.02.02.0081.2.1.0.00</v>
      </c>
      <c r="B215" s="27" t="str">
        <f t="shared" si="2"/>
        <v>230202420245400101121.2.1.0.00.12.3.2.02.02.0081.2.1.0.0006020110|467</v>
      </c>
      <c r="C215" s="28" t="str">
        <f t="shared" si="3"/>
        <v>Oficina de Tecnologías de la información y las comunicaciones</v>
      </c>
      <c r="D215" s="37" t="s">
        <v>336</v>
      </c>
      <c r="E215" s="37" t="s">
        <v>1012</v>
      </c>
      <c r="F215" s="37" t="s">
        <v>1013</v>
      </c>
      <c r="G215" s="37" t="s">
        <v>1033</v>
      </c>
      <c r="H215" s="37" t="s">
        <v>1034</v>
      </c>
      <c r="I215" s="37" t="s">
        <v>1035</v>
      </c>
      <c r="J215" s="37" t="s">
        <v>1017</v>
      </c>
      <c r="K215" s="37" t="s">
        <v>1018</v>
      </c>
      <c r="L215" s="37" t="s">
        <v>1019</v>
      </c>
      <c r="M215" s="37" t="s">
        <v>1020</v>
      </c>
      <c r="N215" s="37" t="s">
        <v>1036</v>
      </c>
      <c r="O215" s="37" t="s">
        <v>1037</v>
      </c>
      <c r="P215" s="37" t="s">
        <v>1038</v>
      </c>
      <c r="Q215" s="37" t="s">
        <v>1033</v>
      </c>
      <c r="R215" s="37" t="s">
        <v>1039</v>
      </c>
      <c r="S215" s="37" t="s">
        <v>655</v>
      </c>
      <c r="T215" s="37" t="s">
        <v>1040</v>
      </c>
      <c r="U215" s="29" t="str">
        <f>VLOOKUP(T:T,'TOTAL POR PROYECTOS'!B:C,2,0)</f>
        <v>Transformación digital de trámites u OPAS realizados de forma presencial en la Alcaldía de San José De Cúcuta</v>
      </c>
      <c r="V215" s="37" t="s">
        <v>106</v>
      </c>
      <c r="W215" s="37" t="s">
        <v>107</v>
      </c>
      <c r="X215" s="37" t="s">
        <v>98</v>
      </c>
      <c r="Y215" s="37" t="s">
        <v>99</v>
      </c>
      <c r="Z215" s="38" t="s">
        <v>108</v>
      </c>
      <c r="AA215" s="39" t="s">
        <v>109</v>
      </c>
      <c r="AB215" s="30">
        <f>VLOOKUP(B:B,'EJECUCION 24 DE ABRIL DEL 2026'!C:Q,15,0)</f>
        <v>50400000</v>
      </c>
      <c r="AC215" s="30">
        <f>VLOOKUP(B:B,'EJECUCION 24 DE ABRIL DEL 2026'!C:R,16,0)</f>
        <v>0</v>
      </c>
      <c r="AD215" s="30">
        <f>VLOOKUP(B:B,'EJECUCION 24 DE ABRIL DEL 2026'!C:S,17,0)</f>
        <v>0</v>
      </c>
      <c r="AE215" s="31">
        <f>VLOOKUP(B:B,'EJECUCION 24 DE ABRIL DEL 2026'!C:T,18,0)</f>
        <v>0</v>
      </c>
      <c r="AF215" s="31">
        <f>VLOOKUP(B:B,'EJECUCION 24 DE ABRIL DEL 2026'!C:U,19,0)</f>
        <v>0</v>
      </c>
      <c r="AG215" s="30">
        <f>VLOOKUP(B:B,'EJECUCION 24 DE ABRIL DEL 2026'!C:V,20,0)</f>
        <v>0</v>
      </c>
      <c r="AH215" s="30">
        <f>VLOOKUP(B:B,'EJECUCION 24 DE ABRIL DEL 2026'!C:W,21,0)</f>
        <v>0</v>
      </c>
      <c r="AI215" s="30">
        <f>VLOOKUP(B:B,'EJECUCION 24 DE ABRIL DEL 2026'!C:X,22,0)</f>
        <v>50400000</v>
      </c>
      <c r="AJ215" s="30">
        <f>VLOOKUP(B:B,'EJECUCION 24 DE ABRIL DEL 2026'!C:Y,23,0)</f>
        <v>50400000</v>
      </c>
      <c r="AK215" s="30">
        <f>VLOOKUP(B:B,'EJECUCION 24 DE ABRIL DEL 2026'!C:Z,24,0)</f>
        <v>43750000</v>
      </c>
      <c r="AL215" s="30">
        <f>VLOOKUP(B:B,'EJECUCION 24 DE ABRIL DEL 2026'!C:AA,25,0)</f>
        <v>32000000</v>
      </c>
      <c r="AM215" s="30">
        <f>VLOOKUP(B:B,'EJECUCION 24 DE ABRIL DEL 2026'!C:AB,26,0)</f>
        <v>25000000</v>
      </c>
      <c r="AN215" s="30">
        <f>VLOOKUP(B:B,'EJECUCION 24 DE ABRIL DEL 2026'!C:AC,27,0)</f>
        <v>6650000</v>
      </c>
      <c r="AO215" s="32">
        <f t="shared" si="4"/>
        <v>0.6349206349</v>
      </c>
      <c r="AP215" s="28" t="str">
        <f>VLOOKUP(T:T,'TOTAL POR PROYECTOS'!B:I,8,0)</f>
        <v>Oficina de Tecnologías de la información y las comunicaciones</v>
      </c>
      <c r="AQ215" s="8"/>
      <c r="AR215" s="8"/>
    </row>
    <row r="216" hidden="1">
      <c r="A216" s="27" t="str">
        <f t="shared" si="1"/>
        <v>459902820245400101141.2.1.0.00.12.3.2.02.02.0081.2.1.0.00</v>
      </c>
      <c r="B216" s="27" t="str">
        <f t="shared" si="2"/>
        <v>459902820245400101141.2.1.0.00.12.3.2.02.02.0081.2.1.0.0006020109|466</v>
      </c>
      <c r="C216" s="28" t="str">
        <f t="shared" si="3"/>
        <v>Oficina de Tecnologías de la información y las comunicaciones</v>
      </c>
      <c r="D216" s="37" t="s">
        <v>336</v>
      </c>
      <c r="E216" s="37" t="s">
        <v>1012</v>
      </c>
      <c r="F216" s="37" t="s">
        <v>1013</v>
      </c>
      <c r="G216" s="37" t="s">
        <v>1041</v>
      </c>
      <c r="H216" s="37" t="s">
        <v>1042</v>
      </c>
      <c r="I216" s="37" t="s">
        <v>152</v>
      </c>
      <c r="J216" s="37" t="s">
        <v>182</v>
      </c>
      <c r="K216" s="37" t="s">
        <v>183</v>
      </c>
      <c r="L216" s="37" t="s">
        <v>184</v>
      </c>
      <c r="M216" s="37" t="s">
        <v>185</v>
      </c>
      <c r="N216" s="37" t="s">
        <v>1043</v>
      </c>
      <c r="O216" s="37" t="s">
        <v>1044</v>
      </c>
      <c r="P216" s="37" t="s">
        <v>1045</v>
      </c>
      <c r="Q216" s="37" t="s">
        <v>1041</v>
      </c>
      <c r="R216" s="37" t="s">
        <v>1046</v>
      </c>
      <c r="S216" s="37" t="s">
        <v>152</v>
      </c>
      <c r="T216" s="37" t="s">
        <v>1047</v>
      </c>
      <c r="U216" s="29" t="str">
        <f>VLOOKUP(T:T,'TOTAL POR PROYECTOS'!B:C,2,0)</f>
        <v>Actualización y mantenimiento de la página web institucional de la Alcaldía de San José De Cúcuta</v>
      </c>
      <c r="V216" s="37" t="s">
        <v>106</v>
      </c>
      <c r="W216" s="37" t="s">
        <v>107</v>
      </c>
      <c r="X216" s="37" t="s">
        <v>98</v>
      </c>
      <c r="Y216" s="37" t="s">
        <v>99</v>
      </c>
      <c r="Z216" s="38" t="s">
        <v>108</v>
      </c>
      <c r="AA216" s="39" t="s">
        <v>109</v>
      </c>
      <c r="AB216" s="30">
        <f>VLOOKUP(B:B,'EJECUCION 24 DE ABRIL DEL 2026'!C:Q,15,0)</f>
        <v>20000000</v>
      </c>
      <c r="AC216" s="30">
        <f>VLOOKUP(B:B,'EJECUCION 24 DE ABRIL DEL 2026'!C:R,16,0)</f>
        <v>0</v>
      </c>
      <c r="AD216" s="30">
        <f>VLOOKUP(B:B,'EJECUCION 24 DE ABRIL DEL 2026'!C:S,17,0)</f>
        <v>0</v>
      </c>
      <c r="AE216" s="31">
        <f>VLOOKUP(B:B,'EJECUCION 24 DE ABRIL DEL 2026'!C:T,18,0)</f>
        <v>0</v>
      </c>
      <c r="AF216" s="31">
        <f>VLOOKUP(B:B,'EJECUCION 24 DE ABRIL DEL 2026'!C:U,19,0)</f>
        <v>0</v>
      </c>
      <c r="AG216" s="30">
        <f>VLOOKUP(B:B,'EJECUCION 24 DE ABRIL DEL 2026'!C:V,20,0)</f>
        <v>0</v>
      </c>
      <c r="AH216" s="30">
        <f>VLOOKUP(B:B,'EJECUCION 24 DE ABRIL DEL 2026'!C:W,21,0)</f>
        <v>0</v>
      </c>
      <c r="AI216" s="30">
        <f>VLOOKUP(B:B,'EJECUCION 24 DE ABRIL DEL 2026'!C:X,22,0)</f>
        <v>20000000</v>
      </c>
      <c r="AJ216" s="30">
        <f>VLOOKUP(B:B,'EJECUCION 24 DE ABRIL DEL 2026'!C:Y,23,0)</f>
        <v>19950000</v>
      </c>
      <c r="AK216" s="30">
        <f>VLOOKUP(B:B,'EJECUCION 24 DE ABRIL DEL 2026'!C:Z,24,0)</f>
        <v>15750000</v>
      </c>
      <c r="AL216" s="30">
        <f>VLOOKUP(B:B,'EJECUCION 24 DE ABRIL DEL 2026'!C:AA,25,0)</f>
        <v>13500000</v>
      </c>
      <c r="AM216" s="30">
        <f>VLOOKUP(B:B,'EJECUCION 24 DE ABRIL DEL 2026'!C:AB,26,0)</f>
        <v>9000000</v>
      </c>
      <c r="AN216" s="30">
        <f>VLOOKUP(B:B,'EJECUCION 24 DE ABRIL DEL 2026'!C:AC,27,0)</f>
        <v>4250000</v>
      </c>
      <c r="AO216" s="32">
        <f t="shared" si="4"/>
        <v>0.675</v>
      </c>
      <c r="AP216" s="28" t="str">
        <f>VLOOKUP(T:T,'TOTAL POR PROYECTOS'!B:I,8,0)</f>
        <v>Oficina de Tecnologías de la información y las comunicaciones</v>
      </c>
      <c r="AQ216" s="8"/>
      <c r="AR216" s="8"/>
    </row>
    <row r="217" hidden="1">
      <c r="A217" s="27" t="str">
        <f t="shared" si="1"/>
        <v>230107920245400101701.2.1.0.00.12.3.2.02.02.0081.2.1.0.00</v>
      </c>
      <c r="B217" s="27" t="str">
        <f t="shared" si="2"/>
        <v>230107920245400101701.2.1.0.00.12.3.2.02.02.0081.2.1.0.0006020102|459</v>
      </c>
      <c r="C217" s="28" t="str">
        <f t="shared" si="3"/>
        <v>Oficina de Tecnologías de la información y las comunicaciones</v>
      </c>
      <c r="D217" s="37" t="s">
        <v>336</v>
      </c>
      <c r="E217" s="37" t="s">
        <v>1012</v>
      </c>
      <c r="F217" s="37" t="s">
        <v>1013</v>
      </c>
      <c r="G217" s="37" t="s">
        <v>1048</v>
      </c>
      <c r="H217" s="37" t="s">
        <v>1049</v>
      </c>
      <c r="I217" s="37" t="s">
        <v>1050</v>
      </c>
      <c r="J217" s="37" t="s">
        <v>1017</v>
      </c>
      <c r="K217" s="37" t="s">
        <v>1018</v>
      </c>
      <c r="L217" s="37" t="s">
        <v>1019</v>
      </c>
      <c r="M217" s="37" t="s">
        <v>1020</v>
      </c>
      <c r="N217" s="37" t="s">
        <v>1021</v>
      </c>
      <c r="O217" s="37" t="s">
        <v>1022</v>
      </c>
      <c r="P217" s="37" t="s">
        <v>1051</v>
      </c>
      <c r="Q217" s="37" t="s">
        <v>1048</v>
      </c>
      <c r="R217" s="37" t="s">
        <v>1052</v>
      </c>
      <c r="S217" s="37" t="s">
        <v>1050</v>
      </c>
      <c r="T217" s="37" t="s">
        <v>1053</v>
      </c>
      <c r="U217" s="29" t="str">
        <f>VLOOKUP(T:T,'TOTAL POR PROYECTOS'!B:C,2,0)</f>
        <v>Mantenimiento y Conexión de la fibra óptica del municipio de San José De Cúcuta</v>
      </c>
      <c r="V217" s="37" t="s">
        <v>106</v>
      </c>
      <c r="W217" s="37" t="s">
        <v>107</v>
      </c>
      <c r="X217" s="37" t="s">
        <v>98</v>
      </c>
      <c r="Y217" s="37" t="s">
        <v>99</v>
      </c>
      <c r="Z217" s="38" t="s">
        <v>108</v>
      </c>
      <c r="AA217" s="39" t="s">
        <v>109</v>
      </c>
      <c r="AB217" s="30">
        <f>VLOOKUP(B:B,'EJECUCION 24 DE ABRIL DEL 2026'!C:Q,15,0)</f>
        <v>900000000</v>
      </c>
      <c r="AC217" s="30">
        <f>VLOOKUP(B:B,'EJECUCION 24 DE ABRIL DEL 2026'!C:R,16,0)</f>
        <v>0</v>
      </c>
      <c r="AD217" s="30">
        <f>VLOOKUP(B:B,'EJECUCION 24 DE ABRIL DEL 2026'!C:S,17,0)</f>
        <v>0</v>
      </c>
      <c r="AE217" s="31">
        <f>VLOOKUP(B:B,'EJECUCION 24 DE ABRIL DEL 2026'!C:T,18,0)</f>
        <v>0</v>
      </c>
      <c r="AF217" s="31">
        <f>VLOOKUP(B:B,'EJECUCION 24 DE ABRIL DEL 2026'!C:U,19,0)</f>
        <v>0</v>
      </c>
      <c r="AG217" s="30">
        <f>VLOOKUP(B:B,'EJECUCION 24 DE ABRIL DEL 2026'!C:V,20,0)</f>
        <v>0</v>
      </c>
      <c r="AH217" s="30">
        <f>VLOOKUP(B:B,'EJECUCION 24 DE ABRIL DEL 2026'!C:W,21,0)</f>
        <v>0</v>
      </c>
      <c r="AI217" s="30">
        <f>VLOOKUP(B:B,'EJECUCION 24 DE ABRIL DEL 2026'!C:X,22,0)</f>
        <v>900000000</v>
      </c>
      <c r="AJ217" s="30">
        <f>VLOOKUP(B:B,'EJECUCION 24 DE ABRIL DEL 2026'!C:Y,23,0)</f>
        <v>900000000</v>
      </c>
      <c r="AK217" s="30">
        <f>VLOOKUP(B:B,'EJECUCION 24 DE ABRIL DEL 2026'!C:Z,24,0)</f>
        <v>900000000</v>
      </c>
      <c r="AL217" s="30">
        <f>VLOOKUP(B:B,'EJECUCION 24 DE ABRIL DEL 2026'!C:AA,25,0)</f>
        <v>0</v>
      </c>
      <c r="AM217" s="30">
        <f>VLOOKUP(B:B,'EJECUCION 24 DE ABRIL DEL 2026'!C:AB,26,0)</f>
        <v>0</v>
      </c>
      <c r="AN217" s="30">
        <f>VLOOKUP(B:B,'EJECUCION 24 DE ABRIL DEL 2026'!C:AC,27,0)</f>
        <v>0</v>
      </c>
      <c r="AO217" s="32">
        <f t="shared" si="4"/>
        <v>0</v>
      </c>
      <c r="AP217" s="28" t="str">
        <f>VLOOKUP(T:T,'TOTAL POR PROYECTOS'!B:I,8,0)</f>
        <v>Oficina de Tecnologías de la información y las comunicaciones</v>
      </c>
      <c r="AQ217" s="8"/>
      <c r="AR217" s="8"/>
    </row>
    <row r="218" hidden="1">
      <c r="A218" s="27" t="str">
        <f t="shared" si="1"/>
        <v>230103120245400101981.2.1.0.00.12.3.2.02.02.0091.2.1.0.00</v>
      </c>
      <c r="B218" s="27" t="str">
        <f t="shared" si="2"/>
        <v>230103120245400101981.2.1.0.00.12.3.2.02.02.0091.2.1.0.0006020111|468</v>
      </c>
      <c r="C218" s="28" t="str">
        <f t="shared" si="3"/>
        <v>Oficina de Tecnologías de la información y las comunicaciones</v>
      </c>
      <c r="D218" s="37" t="s">
        <v>336</v>
      </c>
      <c r="E218" s="37" t="s">
        <v>1012</v>
      </c>
      <c r="F218" s="37" t="s">
        <v>1013</v>
      </c>
      <c r="G218" s="37" t="s">
        <v>1054</v>
      </c>
      <c r="H218" s="37" t="s">
        <v>1055</v>
      </c>
      <c r="I218" s="37" t="s">
        <v>1056</v>
      </c>
      <c r="J218" s="37" t="s">
        <v>1017</v>
      </c>
      <c r="K218" s="37" t="s">
        <v>1018</v>
      </c>
      <c r="L218" s="37" t="s">
        <v>1019</v>
      </c>
      <c r="M218" s="37" t="s">
        <v>1020</v>
      </c>
      <c r="N218" s="37" t="s">
        <v>1021</v>
      </c>
      <c r="O218" s="37" t="s">
        <v>1022</v>
      </c>
      <c r="P218" s="37" t="s">
        <v>1057</v>
      </c>
      <c r="Q218" s="37" t="s">
        <v>1054</v>
      </c>
      <c r="R218" s="37" t="s">
        <v>1058</v>
      </c>
      <c r="S218" s="37" t="s">
        <v>1059</v>
      </c>
      <c r="T218" s="37" t="s">
        <v>1060</v>
      </c>
      <c r="U218" s="29" t="str">
        <f>VLOOKUP(T:T,'TOTAL POR PROYECTOS'!B:C,2,0)</f>
        <v>Servicio de educación informal en uso básico de tecnologías de la información y las comunicaciones en el municipio de San José De Cúcuta</v>
      </c>
      <c r="V218" s="37" t="s">
        <v>106</v>
      </c>
      <c r="W218" s="37" t="s">
        <v>107</v>
      </c>
      <c r="X218" s="37" t="s">
        <v>66</v>
      </c>
      <c r="Y218" s="37" t="s">
        <v>67</v>
      </c>
      <c r="Z218" s="38" t="s">
        <v>108</v>
      </c>
      <c r="AA218" s="39" t="s">
        <v>109</v>
      </c>
      <c r="AB218" s="30">
        <f>VLOOKUP(B:B,'EJECUCION 24 DE ABRIL DEL 2026'!C:Q,15,0)</f>
        <v>34400000</v>
      </c>
      <c r="AC218" s="30">
        <f>VLOOKUP(B:B,'EJECUCION 24 DE ABRIL DEL 2026'!C:R,16,0)</f>
        <v>0</v>
      </c>
      <c r="AD218" s="30">
        <f>VLOOKUP(B:B,'EJECUCION 24 DE ABRIL DEL 2026'!C:S,17,0)</f>
        <v>0</v>
      </c>
      <c r="AE218" s="31">
        <f>VLOOKUP(B:B,'EJECUCION 24 DE ABRIL DEL 2026'!C:T,18,0)</f>
        <v>14737500</v>
      </c>
      <c r="AF218" s="31">
        <f>VLOOKUP(B:B,'EJECUCION 24 DE ABRIL DEL 2026'!C:U,19,0)</f>
        <v>0</v>
      </c>
      <c r="AG218" s="30">
        <f>VLOOKUP(B:B,'EJECUCION 24 DE ABRIL DEL 2026'!C:V,20,0)</f>
        <v>0</v>
      </c>
      <c r="AH218" s="30">
        <f>VLOOKUP(B:B,'EJECUCION 24 DE ABRIL DEL 2026'!C:W,21,0)</f>
        <v>0</v>
      </c>
      <c r="AI218" s="30">
        <f>VLOOKUP(B:B,'EJECUCION 24 DE ABRIL DEL 2026'!C:X,22,0)</f>
        <v>49137500</v>
      </c>
      <c r="AJ218" s="30">
        <f>VLOOKUP(B:B,'EJECUCION 24 DE ABRIL DEL 2026'!C:Y,23,0)</f>
        <v>49125000</v>
      </c>
      <c r="AK218" s="30">
        <f>VLOOKUP(B:B,'EJECUCION 24 DE ABRIL DEL 2026'!C:Z,24,0)</f>
        <v>34387500</v>
      </c>
      <c r="AL218" s="30">
        <f>VLOOKUP(B:B,'EJECUCION 24 DE ABRIL DEL 2026'!C:AA,25,0)</f>
        <v>29475000</v>
      </c>
      <c r="AM218" s="30">
        <f>VLOOKUP(B:B,'EJECUCION 24 DE ABRIL DEL 2026'!C:AB,26,0)</f>
        <v>19650000</v>
      </c>
      <c r="AN218" s="30">
        <f>VLOOKUP(B:B,'EJECUCION 24 DE ABRIL DEL 2026'!C:AC,27,0)</f>
        <v>14750000</v>
      </c>
      <c r="AO218" s="32">
        <f t="shared" si="4"/>
        <v>0.5998473671</v>
      </c>
      <c r="AP218" s="28" t="str">
        <f>VLOOKUP(T:T,'TOTAL POR PROYECTOS'!B:I,8,0)</f>
        <v>Oficina de Tecnologías de la información y las comunicaciones</v>
      </c>
      <c r="AQ218" s="8"/>
      <c r="AR218" s="8"/>
    </row>
    <row r="219" hidden="1">
      <c r="A219" s="27" t="str">
        <f t="shared" si="1"/>
        <v>230103020245400101111.2.1.0.00.12.3.2.02.02.0081.2.1.0.00</v>
      </c>
      <c r="B219" s="27" t="str">
        <f t="shared" si="2"/>
        <v>230103020245400101111.2.1.0.00.12.3.2.02.02.0081.2.1.0.0002020405|95</v>
      </c>
      <c r="C219" s="28" t="str">
        <f t="shared" si="3"/>
        <v>Oficina de Tecnologías de la información y las comunicaciones</v>
      </c>
      <c r="D219" s="37" t="s">
        <v>237</v>
      </c>
      <c r="E219" s="37" t="s">
        <v>274</v>
      </c>
      <c r="F219" s="37" t="s">
        <v>1061</v>
      </c>
      <c r="G219" s="37" t="s">
        <v>1062</v>
      </c>
      <c r="H219" s="37" t="s">
        <v>1063</v>
      </c>
      <c r="I219" s="37" t="s">
        <v>1064</v>
      </c>
      <c r="J219" s="37" t="s">
        <v>1017</v>
      </c>
      <c r="K219" s="37" t="s">
        <v>1018</v>
      </c>
      <c r="L219" s="37" t="s">
        <v>1019</v>
      </c>
      <c r="M219" s="37" t="s">
        <v>1020</v>
      </c>
      <c r="N219" s="37" t="s">
        <v>1021</v>
      </c>
      <c r="O219" s="37" t="s">
        <v>1022</v>
      </c>
      <c r="P219" s="37" t="s">
        <v>1065</v>
      </c>
      <c r="Q219" s="37" t="s">
        <v>1066</v>
      </c>
      <c r="R219" s="37" t="s">
        <v>1067</v>
      </c>
      <c r="S219" s="37" t="s">
        <v>1064</v>
      </c>
      <c r="T219" s="37" t="s">
        <v>1068</v>
      </c>
      <c r="U219" s="29" t="str">
        <f>VLOOKUP(T:T,'TOTAL POR PROYECTOS'!B:C,2,0)</f>
        <v>Implementación de un programa de formación en temáticas steam en el municipio de San José De Cúcuta</v>
      </c>
      <c r="V219" s="37" t="s">
        <v>106</v>
      </c>
      <c r="W219" s="37" t="s">
        <v>107</v>
      </c>
      <c r="X219" s="37" t="s">
        <v>98</v>
      </c>
      <c r="Y219" s="37" t="s">
        <v>99</v>
      </c>
      <c r="Z219" s="38" t="s">
        <v>108</v>
      </c>
      <c r="AA219" s="39" t="s">
        <v>109</v>
      </c>
      <c r="AB219" s="30">
        <f>VLOOKUP(B:B,'EJECUCION 24 DE ABRIL DEL 2026'!C:Q,15,0)</f>
        <v>72000000</v>
      </c>
      <c r="AC219" s="30">
        <f>VLOOKUP(B:B,'EJECUCION 24 DE ABRIL DEL 2026'!C:R,16,0)</f>
        <v>0</v>
      </c>
      <c r="AD219" s="30">
        <f>VLOOKUP(B:B,'EJECUCION 24 DE ABRIL DEL 2026'!C:S,17,0)</f>
        <v>0</v>
      </c>
      <c r="AE219" s="31">
        <f>VLOOKUP(B:B,'EJECUCION 24 DE ABRIL DEL 2026'!C:T,18,0)</f>
        <v>5000000</v>
      </c>
      <c r="AF219" s="31">
        <f>VLOOKUP(B:B,'EJECUCION 24 DE ABRIL DEL 2026'!C:U,19,0)</f>
        <v>0</v>
      </c>
      <c r="AG219" s="30">
        <f>VLOOKUP(B:B,'EJECUCION 24 DE ABRIL DEL 2026'!C:V,20,0)</f>
        <v>0</v>
      </c>
      <c r="AH219" s="30">
        <f>VLOOKUP(B:B,'EJECUCION 24 DE ABRIL DEL 2026'!C:W,21,0)</f>
        <v>0</v>
      </c>
      <c r="AI219" s="30">
        <f>VLOOKUP(B:B,'EJECUCION 24 DE ABRIL DEL 2026'!C:X,22,0)</f>
        <v>77000000</v>
      </c>
      <c r="AJ219" s="30">
        <f>VLOOKUP(B:B,'EJECUCION 24 DE ABRIL DEL 2026'!C:Y,23,0)</f>
        <v>77000000</v>
      </c>
      <c r="AK219" s="30">
        <f>VLOOKUP(B:B,'EJECUCION 24 DE ABRIL DEL 2026'!C:Z,24,0)</f>
        <v>66750000</v>
      </c>
      <c r="AL219" s="30">
        <f>VLOOKUP(B:B,'EJECUCION 24 DE ABRIL DEL 2026'!C:AA,25,0)</f>
        <v>28500000</v>
      </c>
      <c r="AM219" s="30">
        <f>VLOOKUP(B:B,'EJECUCION 24 DE ABRIL DEL 2026'!C:AB,26,0)</f>
        <v>21500000</v>
      </c>
      <c r="AN219" s="30">
        <f>VLOOKUP(B:B,'EJECUCION 24 DE ABRIL DEL 2026'!C:AC,27,0)</f>
        <v>10250000</v>
      </c>
      <c r="AO219" s="32">
        <f t="shared" si="4"/>
        <v>0.3701298701</v>
      </c>
      <c r="AP219" s="28" t="str">
        <f>VLOOKUP(T:T,'TOTAL POR PROYECTOS'!B:I,8,0)</f>
        <v>Oficina de Tecnologías de la información y las comunicaciones</v>
      </c>
      <c r="AQ219" s="8"/>
      <c r="AR219" s="8"/>
    </row>
    <row r="220" hidden="1">
      <c r="A220" s="27" t="str">
        <f t="shared" si="1"/>
        <v>240902320245400100111.2.3.2.252.3.2.02.02.0091.2.3.2.25</v>
      </c>
      <c r="B220" s="27" t="str">
        <f t="shared" si="2"/>
        <v>240902320245400100111.2.3.2.252.3.2.02.02.0091.2.3.2.2505010102|420</v>
      </c>
      <c r="C220" s="28" t="str">
        <f t="shared" si="3"/>
        <v>Secretaría de Movilidad</v>
      </c>
      <c r="D220" s="37" t="s">
        <v>162</v>
      </c>
      <c r="E220" s="37" t="s">
        <v>163</v>
      </c>
      <c r="F220" s="37" t="s">
        <v>164</v>
      </c>
      <c r="G220" s="37" t="s">
        <v>165</v>
      </c>
      <c r="H220" s="37" t="s">
        <v>166</v>
      </c>
      <c r="I220" s="37" t="s">
        <v>167</v>
      </c>
      <c r="J220" s="37" t="s">
        <v>168</v>
      </c>
      <c r="K220" s="37" t="s">
        <v>169</v>
      </c>
      <c r="L220" s="37" t="s">
        <v>170</v>
      </c>
      <c r="M220" s="37" t="s">
        <v>171</v>
      </c>
      <c r="N220" s="37" t="s">
        <v>172</v>
      </c>
      <c r="O220" s="37" t="s">
        <v>173</v>
      </c>
      <c r="P220" s="37" t="s">
        <v>174</v>
      </c>
      <c r="Q220" s="37" t="s">
        <v>165</v>
      </c>
      <c r="R220" s="37" t="s">
        <v>175</v>
      </c>
      <c r="S220" s="37" t="s">
        <v>167</v>
      </c>
      <c r="T220" s="37" t="s">
        <v>176</v>
      </c>
      <c r="U220" s="29" t="str">
        <f>VLOOKUP(T:T,'TOTAL POR PROYECTOS'!B:C,2,0)</f>
        <v>Formulación e implementación de las campañas educativas y asesoría técnica y profesional en seguridad vial para la ciudadania del Municipio de San Jose de Cúcuta Norte de Santander</v>
      </c>
      <c r="V220" s="37" t="s">
        <v>425</v>
      </c>
      <c r="W220" s="37" t="s">
        <v>426</v>
      </c>
      <c r="X220" s="37" t="s">
        <v>66</v>
      </c>
      <c r="Y220" s="37" t="s">
        <v>67</v>
      </c>
      <c r="Z220" s="38" t="s">
        <v>425</v>
      </c>
      <c r="AA220" s="39" t="s">
        <v>427</v>
      </c>
      <c r="AB220" s="30">
        <f>VLOOKUP(B:B,'EJECUCION 24 DE ABRIL DEL 2026'!C:Q,15,0)</f>
        <v>251600000</v>
      </c>
      <c r="AC220" s="30">
        <f>VLOOKUP(B:B,'EJECUCION 24 DE ABRIL DEL 2026'!C:R,16,0)</f>
        <v>0</v>
      </c>
      <c r="AD220" s="30">
        <f>VLOOKUP(B:B,'EJECUCION 24 DE ABRIL DEL 2026'!C:S,17,0)</f>
        <v>0</v>
      </c>
      <c r="AE220" s="31">
        <f>VLOOKUP(B:B,'EJECUCION 24 DE ABRIL DEL 2026'!C:T,18,0)</f>
        <v>65000000</v>
      </c>
      <c r="AF220" s="31">
        <f>VLOOKUP(B:B,'EJECUCION 24 DE ABRIL DEL 2026'!C:U,19,0)</f>
        <v>0</v>
      </c>
      <c r="AG220" s="30">
        <f>VLOOKUP(B:B,'EJECUCION 24 DE ABRIL DEL 2026'!C:V,20,0)</f>
        <v>0</v>
      </c>
      <c r="AH220" s="30">
        <f>VLOOKUP(B:B,'EJECUCION 24 DE ABRIL DEL 2026'!C:W,21,0)</f>
        <v>0</v>
      </c>
      <c r="AI220" s="30">
        <f>VLOOKUP(B:B,'EJECUCION 24 DE ABRIL DEL 2026'!C:X,22,0)</f>
        <v>316600000</v>
      </c>
      <c r="AJ220" s="30">
        <f>VLOOKUP(B:B,'EJECUCION 24 DE ABRIL DEL 2026'!C:Y,23,0)</f>
        <v>251100000</v>
      </c>
      <c r="AK220" s="30">
        <f>VLOOKUP(B:B,'EJECUCION 24 DE ABRIL DEL 2026'!C:Z,24,0)</f>
        <v>245700000</v>
      </c>
      <c r="AL220" s="30">
        <f>VLOOKUP(B:B,'EJECUCION 24 DE ABRIL DEL 2026'!C:AA,25,0)</f>
        <v>84200000</v>
      </c>
      <c r="AM220" s="30">
        <f>VLOOKUP(B:B,'EJECUCION 24 DE ABRIL DEL 2026'!C:AB,26,0)</f>
        <v>38200000</v>
      </c>
      <c r="AN220" s="30">
        <f>VLOOKUP(B:B,'EJECUCION 24 DE ABRIL DEL 2026'!C:AC,27,0)</f>
        <v>70900000</v>
      </c>
      <c r="AO220" s="32">
        <f t="shared" si="4"/>
        <v>0.2659507265</v>
      </c>
      <c r="AP220" s="28" t="str">
        <f>VLOOKUP(T:T,'TOTAL POR PROYECTOS'!B:I,8,0)</f>
        <v>Secretaría de Movilidad</v>
      </c>
      <c r="AQ220" s="8"/>
      <c r="AR220" s="8"/>
    </row>
    <row r="221" hidden="1">
      <c r="A221" s="27" t="str">
        <f t="shared" si="1"/>
        <v>240900820245400100901.2.3.2.252.3.2.02.02.0091.2.3.2.25</v>
      </c>
      <c r="B221" s="27" t="str">
        <f t="shared" si="2"/>
        <v>240900820245400100901.2.3.2.252.3.2.02.02.0091.2.3.2.2505010202|425</v>
      </c>
      <c r="C221" s="28" t="str">
        <f t="shared" si="3"/>
        <v>Secretaría de Movilidad</v>
      </c>
      <c r="D221" s="40" t="s">
        <v>162</v>
      </c>
      <c r="E221" s="40" t="s">
        <v>163</v>
      </c>
      <c r="F221" s="40" t="s">
        <v>418</v>
      </c>
      <c r="G221" s="40" t="s">
        <v>117</v>
      </c>
      <c r="H221" s="40" t="s">
        <v>1069</v>
      </c>
      <c r="I221" s="40" t="s">
        <v>1070</v>
      </c>
      <c r="J221" s="40" t="s">
        <v>168</v>
      </c>
      <c r="K221" s="40" t="s">
        <v>169</v>
      </c>
      <c r="L221" s="40" t="s">
        <v>170</v>
      </c>
      <c r="M221" s="40" t="s">
        <v>171</v>
      </c>
      <c r="N221" s="40" t="s">
        <v>172</v>
      </c>
      <c r="O221" s="40" t="s">
        <v>173</v>
      </c>
      <c r="P221" s="40" t="s">
        <v>1071</v>
      </c>
      <c r="Q221" s="40" t="s">
        <v>117</v>
      </c>
      <c r="R221" s="40" t="s">
        <v>1072</v>
      </c>
      <c r="S221" s="40" t="s">
        <v>1070</v>
      </c>
      <c r="T221" s="40" t="s">
        <v>1073</v>
      </c>
      <c r="U221" s="29" t="str">
        <f>VLOOKUP(T:T,'TOTAL POR PROYECTOS'!B:C,2,0)</f>
        <v>Elaboración de estudios y documentos de lineamientos técnicos requeridos por la Secretaria de Transito y transporte del Municipio de San José De Cúcuta</v>
      </c>
      <c r="V221" s="40" t="s">
        <v>425</v>
      </c>
      <c r="W221" s="40" t="s">
        <v>426</v>
      </c>
      <c r="X221" s="40" t="s">
        <v>66</v>
      </c>
      <c r="Y221" s="40" t="s">
        <v>67</v>
      </c>
      <c r="Z221" s="40" t="s">
        <v>425</v>
      </c>
      <c r="AA221" s="40" t="s">
        <v>427</v>
      </c>
      <c r="AB221" s="30">
        <f>VLOOKUP(B:B,'EJECUCION 24 DE ABRIL DEL 2026'!C:Q,15,0)</f>
        <v>257099736</v>
      </c>
      <c r="AC221" s="30">
        <f>VLOOKUP(B:B,'EJECUCION 24 DE ABRIL DEL 2026'!C:R,16,0)</f>
        <v>0</v>
      </c>
      <c r="AD221" s="30">
        <f>VLOOKUP(B:B,'EJECUCION 24 DE ABRIL DEL 2026'!C:S,17,0)</f>
        <v>0</v>
      </c>
      <c r="AE221" s="31">
        <f>VLOOKUP(B:B,'EJECUCION 24 DE ABRIL DEL 2026'!C:T,18,0)</f>
        <v>140000000</v>
      </c>
      <c r="AF221" s="31">
        <f>VLOOKUP(B:B,'EJECUCION 24 DE ABRIL DEL 2026'!C:U,19,0)</f>
        <v>0</v>
      </c>
      <c r="AG221" s="30">
        <f>VLOOKUP(B:B,'EJECUCION 24 DE ABRIL DEL 2026'!C:V,20,0)</f>
        <v>0</v>
      </c>
      <c r="AH221" s="30">
        <f>VLOOKUP(B:B,'EJECUCION 24 DE ABRIL DEL 2026'!C:W,21,0)</f>
        <v>0</v>
      </c>
      <c r="AI221" s="30">
        <f>VLOOKUP(B:B,'EJECUCION 24 DE ABRIL DEL 2026'!C:X,22,0)</f>
        <v>397099736</v>
      </c>
      <c r="AJ221" s="30">
        <f>VLOOKUP(B:B,'EJECUCION 24 DE ABRIL DEL 2026'!C:Y,23,0)</f>
        <v>264326666.7</v>
      </c>
      <c r="AK221" s="30">
        <f>VLOOKUP(B:B,'EJECUCION 24 DE ABRIL DEL 2026'!C:Z,24,0)</f>
        <v>254100000</v>
      </c>
      <c r="AL221" s="30">
        <f>VLOOKUP(B:B,'EJECUCION 24 DE ABRIL DEL 2026'!C:AA,25,0)</f>
        <v>103300000</v>
      </c>
      <c r="AM221" s="30">
        <f>VLOOKUP(B:B,'EJECUCION 24 DE ABRIL DEL 2026'!C:AB,26,0)</f>
        <v>42700000</v>
      </c>
      <c r="AN221" s="30">
        <f>VLOOKUP(B:B,'EJECUCION 24 DE ABRIL DEL 2026'!C:AC,27,0)</f>
        <v>142999736</v>
      </c>
      <c r="AO221" s="32">
        <f t="shared" si="4"/>
        <v>0.2601361588</v>
      </c>
      <c r="AP221" s="28" t="str">
        <f>VLOOKUP(T:T,'TOTAL POR PROYECTOS'!B:I,8,0)</f>
        <v>Secretaría de Movilidad</v>
      </c>
      <c r="AQ221" s="8"/>
      <c r="AR221" s="8"/>
    </row>
    <row r="222" hidden="1">
      <c r="A222" s="27" t="str">
        <f t="shared" si="1"/>
        <v>240901120245400100911.2.1.0.00.12.3.2.02.02.0061.2.1.0.00</v>
      </c>
      <c r="B222" s="27" t="str">
        <f t="shared" si="2"/>
        <v>240901120245400100911.2.1.0.00.12.3.2.02.02.0061.2.1.0.0005010204|427</v>
      </c>
      <c r="C222" s="28" t="str">
        <f t="shared" si="3"/>
        <v>Secretaría de Movilidad</v>
      </c>
      <c r="D222" s="40" t="s">
        <v>162</v>
      </c>
      <c r="E222" s="40" t="s">
        <v>163</v>
      </c>
      <c r="F222" s="40" t="s">
        <v>418</v>
      </c>
      <c r="G222" s="40" t="s">
        <v>419</v>
      </c>
      <c r="H222" s="40" t="s">
        <v>420</v>
      </c>
      <c r="I222" s="40" t="s">
        <v>421</v>
      </c>
      <c r="J222" s="40" t="s">
        <v>168</v>
      </c>
      <c r="K222" s="40" t="s">
        <v>169</v>
      </c>
      <c r="L222" s="40" t="s">
        <v>170</v>
      </c>
      <c r="M222" s="40" t="s">
        <v>171</v>
      </c>
      <c r="N222" s="40" t="s">
        <v>172</v>
      </c>
      <c r="O222" s="40" t="s">
        <v>173</v>
      </c>
      <c r="P222" s="40" t="s">
        <v>422</v>
      </c>
      <c r="Q222" s="40" t="s">
        <v>419</v>
      </c>
      <c r="R222" s="40" t="s">
        <v>423</v>
      </c>
      <c r="S222" s="40" t="s">
        <v>421</v>
      </c>
      <c r="T222" s="40" t="s">
        <v>424</v>
      </c>
      <c r="U222" s="29" t="str">
        <f>VLOOKUP(T:T,'TOTAL POR PROYECTOS'!B:C,2,0)</f>
        <v>Implementación de control operativo para la seguiridad vial a las normas de tránsito y reducción de los siniestros viales en el municipio San José De Cúcuta</v>
      </c>
      <c r="V222" s="40" t="s">
        <v>106</v>
      </c>
      <c r="W222" s="40" t="s">
        <v>107</v>
      </c>
      <c r="X222" s="40" t="s">
        <v>582</v>
      </c>
      <c r="Y222" s="40" t="s">
        <v>583</v>
      </c>
      <c r="Z222" s="40" t="s">
        <v>108</v>
      </c>
      <c r="AA222" s="40" t="s">
        <v>109</v>
      </c>
      <c r="AB222" s="30">
        <f>VLOOKUP(B:B,'EJECUCION 24 DE ABRIL DEL 2026'!C:Q,15,0)</f>
        <v>222600000</v>
      </c>
      <c r="AC222" s="30">
        <f>VLOOKUP(B:B,'EJECUCION 24 DE ABRIL DEL 2026'!C:R,16,0)</f>
        <v>0</v>
      </c>
      <c r="AD222" s="30">
        <f>VLOOKUP(B:B,'EJECUCION 24 DE ABRIL DEL 2026'!C:S,17,0)</f>
        <v>0</v>
      </c>
      <c r="AE222" s="31">
        <f>VLOOKUP(B:B,'EJECUCION 24 DE ABRIL DEL 2026'!C:T,18,0)</f>
        <v>500000000</v>
      </c>
      <c r="AF222" s="31">
        <f>VLOOKUP(B:B,'EJECUCION 24 DE ABRIL DEL 2026'!C:U,19,0)</f>
        <v>0</v>
      </c>
      <c r="AG222" s="30">
        <f>VLOOKUP(B:B,'EJECUCION 24 DE ABRIL DEL 2026'!C:V,20,0)</f>
        <v>0</v>
      </c>
      <c r="AH222" s="30">
        <f>VLOOKUP(B:B,'EJECUCION 24 DE ABRIL DEL 2026'!C:W,21,0)</f>
        <v>0</v>
      </c>
      <c r="AI222" s="30">
        <f>VLOOKUP(B:B,'EJECUCION 24 DE ABRIL DEL 2026'!C:X,22,0)</f>
        <v>722600000</v>
      </c>
      <c r="AJ222" s="30">
        <f>VLOOKUP(B:B,'EJECUCION 24 DE ABRIL DEL 2026'!C:Y,23,0)</f>
        <v>175000000</v>
      </c>
      <c r="AK222" s="30">
        <f>VLOOKUP(B:B,'EJECUCION 24 DE ABRIL DEL 2026'!C:Z,24,0)</f>
        <v>0</v>
      </c>
      <c r="AL222" s="30">
        <f>VLOOKUP(B:B,'EJECUCION 24 DE ABRIL DEL 2026'!C:AA,25,0)</f>
        <v>0</v>
      </c>
      <c r="AM222" s="30">
        <f>VLOOKUP(B:B,'EJECUCION 24 DE ABRIL DEL 2026'!C:AB,26,0)</f>
        <v>0</v>
      </c>
      <c r="AN222" s="30">
        <f>VLOOKUP(B:B,'EJECUCION 24 DE ABRIL DEL 2026'!C:AC,27,0)</f>
        <v>722600000</v>
      </c>
      <c r="AO222" s="32">
        <f t="shared" si="4"/>
        <v>0</v>
      </c>
      <c r="AP222" s="28" t="str">
        <f>VLOOKUP(T:T,'TOTAL POR PROYECTOS'!B:I,8,0)</f>
        <v>Secretaría de Movilidad</v>
      </c>
      <c r="AQ222" s="8"/>
      <c r="AR222" s="8"/>
    </row>
    <row r="223" hidden="1">
      <c r="A223" s="27" t="str">
        <f t="shared" si="1"/>
        <v>240900920245400100941.2.3.2.252.3.2.02.02.0091.2.3.2.25</v>
      </c>
      <c r="B223" s="27" t="str">
        <f t="shared" si="2"/>
        <v>240900920245400100941.2.3.2.252.3.2.02.02.0091.2.3.2.2505010101|419</v>
      </c>
      <c r="C223" s="28" t="str">
        <f t="shared" si="3"/>
        <v>Secretaría de Movilidad</v>
      </c>
      <c r="D223" s="40" t="s">
        <v>162</v>
      </c>
      <c r="E223" s="40" t="s">
        <v>163</v>
      </c>
      <c r="F223" s="40" t="s">
        <v>164</v>
      </c>
      <c r="G223" s="40" t="s">
        <v>1074</v>
      </c>
      <c r="H223" s="40" t="s">
        <v>1075</v>
      </c>
      <c r="I223" s="40" t="s">
        <v>1076</v>
      </c>
      <c r="J223" s="40" t="s">
        <v>168</v>
      </c>
      <c r="K223" s="40" t="s">
        <v>169</v>
      </c>
      <c r="L223" s="40" t="s">
        <v>170</v>
      </c>
      <c r="M223" s="40" t="s">
        <v>171</v>
      </c>
      <c r="N223" s="40" t="s">
        <v>172</v>
      </c>
      <c r="O223" s="40" t="s">
        <v>173</v>
      </c>
      <c r="P223" s="40" t="s">
        <v>1077</v>
      </c>
      <c r="Q223" s="40" t="s">
        <v>1074</v>
      </c>
      <c r="R223" s="40" t="s">
        <v>1078</v>
      </c>
      <c r="S223" s="40" t="s">
        <v>1076</v>
      </c>
      <c r="T223" s="40" t="s">
        <v>1079</v>
      </c>
      <c r="U223" s="29" t="str">
        <f>VLOOKUP(T:T,'TOTAL POR PROYECTOS'!B:C,2,0)</f>
        <v>Implementación de estrategias para la promoción y difusión de la seguridad vial en el Municipio de San José De Cúcuta</v>
      </c>
      <c r="V223" s="40" t="s">
        <v>425</v>
      </c>
      <c r="W223" s="40" t="s">
        <v>426</v>
      </c>
      <c r="X223" s="40" t="s">
        <v>66</v>
      </c>
      <c r="Y223" s="40" t="s">
        <v>67</v>
      </c>
      <c r="Z223" s="40" t="s">
        <v>425</v>
      </c>
      <c r="AA223" s="40" t="s">
        <v>427</v>
      </c>
      <c r="AB223" s="30">
        <f>VLOOKUP(B:B,'EJECUCION 24 DE ABRIL DEL 2026'!C:Q,15,0)</f>
        <v>511600000</v>
      </c>
      <c r="AC223" s="30">
        <f>VLOOKUP(B:B,'EJECUCION 24 DE ABRIL DEL 2026'!C:R,16,0)</f>
        <v>0</v>
      </c>
      <c r="AD223" s="30">
        <f>VLOOKUP(B:B,'EJECUCION 24 DE ABRIL DEL 2026'!C:S,17,0)</f>
        <v>0</v>
      </c>
      <c r="AE223" s="31">
        <f>VLOOKUP(B:B,'EJECUCION 24 DE ABRIL DEL 2026'!C:T,18,0)</f>
        <v>215000000</v>
      </c>
      <c r="AF223" s="31">
        <f>VLOOKUP(B:B,'EJECUCION 24 DE ABRIL DEL 2026'!C:U,19,0)</f>
        <v>0</v>
      </c>
      <c r="AG223" s="30">
        <f>VLOOKUP(B:B,'EJECUCION 24 DE ABRIL DEL 2026'!C:V,20,0)</f>
        <v>0</v>
      </c>
      <c r="AH223" s="30">
        <f>VLOOKUP(B:B,'EJECUCION 24 DE ABRIL DEL 2026'!C:W,21,0)</f>
        <v>0</v>
      </c>
      <c r="AI223" s="30">
        <f>VLOOKUP(B:B,'EJECUCION 24 DE ABRIL DEL 2026'!C:X,22,0)</f>
        <v>726600000</v>
      </c>
      <c r="AJ223" s="30">
        <f>VLOOKUP(B:B,'EJECUCION 24 DE ABRIL DEL 2026'!C:Y,23,0)</f>
        <v>553503333.3</v>
      </c>
      <c r="AK223" s="30">
        <f>VLOOKUP(B:B,'EJECUCION 24 DE ABRIL DEL 2026'!C:Z,24,0)</f>
        <v>505050000</v>
      </c>
      <c r="AL223" s="30">
        <f>VLOOKUP(B:B,'EJECUCION 24 DE ABRIL DEL 2026'!C:AA,25,0)</f>
        <v>212390000</v>
      </c>
      <c r="AM223" s="30">
        <f>VLOOKUP(B:B,'EJECUCION 24 DE ABRIL DEL 2026'!C:AB,26,0)</f>
        <v>116500000</v>
      </c>
      <c r="AN223" s="30">
        <f>VLOOKUP(B:B,'EJECUCION 24 DE ABRIL DEL 2026'!C:AC,27,0)</f>
        <v>221550000</v>
      </c>
      <c r="AO223" s="32">
        <f t="shared" si="4"/>
        <v>0.2923066336</v>
      </c>
      <c r="AP223" s="28" t="str">
        <f>VLOOKUP(T:T,'TOTAL POR PROYECTOS'!B:I,8,0)</f>
        <v>Secretaría de Movilidad</v>
      </c>
      <c r="AQ223" s="8"/>
      <c r="AR223" s="8"/>
    </row>
    <row r="224" hidden="1">
      <c r="A224" s="27" t="str">
        <f t="shared" si="1"/>
        <v>240901020245400100951.2.3.2.252.3.2.02.02.0091.2.3.2.25</v>
      </c>
      <c r="B224" s="27" t="str">
        <f t="shared" si="2"/>
        <v>240901020245400100951.2.3.2.252.3.2.02.02.0091.2.3.2.2505010201|424</v>
      </c>
      <c r="C224" s="28" t="str">
        <f t="shared" si="3"/>
        <v>Secretaría de Movilidad</v>
      </c>
      <c r="D224" s="40" t="s">
        <v>162</v>
      </c>
      <c r="E224" s="40" t="s">
        <v>163</v>
      </c>
      <c r="F224" s="40" t="s">
        <v>418</v>
      </c>
      <c r="G224" s="40" t="s">
        <v>1080</v>
      </c>
      <c r="H224" s="40" t="s">
        <v>1081</v>
      </c>
      <c r="I224" s="40" t="s">
        <v>1082</v>
      </c>
      <c r="J224" s="40" t="s">
        <v>168</v>
      </c>
      <c r="K224" s="40" t="s">
        <v>169</v>
      </c>
      <c r="L224" s="40" t="s">
        <v>170</v>
      </c>
      <c r="M224" s="40" t="s">
        <v>171</v>
      </c>
      <c r="N224" s="40" t="s">
        <v>172</v>
      </c>
      <c r="O224" s="40" t="s">
        <v>173</v>
      </c>
      <c r="P224" s="40" t="s">
        <v>1083</v>
      </c>
      <c r="Q224" s="40" t="s">
        <v>1080</v>
      </c>
      <c r="R224" s="40" t="s">
        <v>1084</v>
      </c>
      <c r="S224" s="40" t="s">
        <v>1085</v>
      </c>
      <c r="T224" s="40" t="s">
        <v>1086</v>
      </c>
      <c r="U224" s="29" t="str">
        <f>VLOOKUP(T:T,'TOTAL POR PROYECTOS'!B:C,2,0)</f>
        <v>Implementación y puesta en marcha del observatorio de movilidad de cucuta (OMC) en el municipio de San José De Cúcuta</v>
      </c>
      <c r="V224" s="40" t="s">
        <v>425</v>
      </c>
      <c r="W224" s="40" t="s">
        <v>426</v>
      </c>
      <c r="X224" s="40" t="s">
        <v>66</v>
      </c>
      <c r="Y224" s="40" t="s">
        <v>67</v>
      </c>
      <c r="Z224" s="40" t="s">
        <v>425</v>
      </c>
      <c r="AA224" s="40" t="s">
        <v>427</v>
      </c>
      <c r="AB224" s="30">
        <f>VLOOKUP(B:B,'EJECUCION 24 DE ABRIL DEL 2026'!C:Q,15,0)</f>
        <v>249200000</v>
      </c>
      <c r="AC224" s="30">
        <f>VLOOKUP(B:B,'EJECUCION 24 DE ABRIL DEL 2026'!C:R,16,0)</f>
        <v>0</v>
      </c>
      <c r="AD224" s="30">
        <f>VLOOKUP(B:B,'EJECUCION 24 DE ABRIL DEL 2026'!C:S,17,0)</f>
        <v>0</v>
      </c>
      <c r="AE224" s="31">
        <f>VLOOKUP(B:B,'EJECUCION 24 DE ABRIL DEL 2026'!C:T,18,0)</f>
        <v>100000000</v>
      </c>
      <c r="AF224" s="31">
        <f>VLOOKUP(B:B,'EJECUCION 24 DE ABRIL DEL 2026'!C:U,19,0)</f>
        <v>0</v>
      </c>
      <c r="AG224" s="30">
        <f>VLOOKUP(B:B,'EJECUCION 24 DE ABRIL DEL 2026'!C:V,20,0)</f>
        <v>0</v>
      </c>
      <c r="AH224" s="30">
        <f>VLOOKUP(B:B,'EJECUCION 24 DE ABRIL DEL 2026'!C:W,21,0)</f>
        <v>0</v>
      </c>
      <c r="AI224" s="30">
        <f>VLOOKUP(B:B,'EJECUCION 24 DE ABRIL DEL 2026'!C:X,22,0)</f>
        <v>349200000</v>
      </c>
      <c r="AJ224" s="30">
        <f>VLOOKUP(B:B,'EJECUCION 24 DE ABRIL DEL 2026'!C:Y,23,0)</f>
        <v>256476666.7</v>
      </c>
      <c r="AK224" s="30">
        <f>VLOOKUP(B:B,'EJECUCION 24 DE ABRIL DEL 2026'!C:Z,24,0)</f>
        <v>242200000</v>
      </c>
      <c r="AL224" s="30">
        <f>VLOOKUP(B:B,'EJECUCION 24 DE ABRIL DEL 2026'!C:AA,25,0)</f>
        <v>80100000</v>
      </c>
      <c r="AM224" s="30">
        <f>VLOOKUP(B:B,'EJECUCION 24 DE ABRIL DEL 2026'!C:AB,26,0)</f>
        <v>44400000</v>
      </c>
      <c r="AN224" s="30">
        <f>VLOOKUP(B:B,'EJECUCION 24 DE ABRIL DEL 2026'!C:AC,27,0)</f>
        <v>107000000</v>
      </c>
      <c r="AO224" s="32">
        <f t="shared" si="4"/>
        <v>0.2293814433</v>
      </c>
      <c r="AP224" s="28" t="str">
        <f>VLOOKUP(T:T,'TOTAL POR PROYECTOS'!B:I,8,0)</f>
        <v>Secretaría de Movilidad</v>
      </c>
      <c r="AQ224" s="8"/>
      <c r="AR224" s="8"/>
    </row>
    <row r="225" hidden="1">
      <c r="A225" s="27" t="str">
        <f t="shared" si="1"/>
        <v>24090032025000000323571.3.2.3.01.52.3.2.02.02.0071.3.2.3.01</v>
      </c>
      <c r="B225" s="27" t="str">
        <f t="shared" si="2"/>
        <v>24090032025000000323571.3.2.3.01.52.3.2.02.02.0071.3.2.3.0105010103|421</v>
      </c>
      <c r="C225" s="28" t="str">
        <f t="shared" si="3"/>
        <v>Secretaría de Movilidad</v>
      </c>
      <c r="D225" s="40" t="s">
        <v>162</v>
      </c>
      <c r="E225" s="40" t="s">
        <v>163</v>
      </c>
      <c r="F225" s="40" t="s">
        <v>164</v>
      </c>
      <c r="G225" s="40" t="s">
        <v>1087</v>
      </c>
      <c r="H225" s="40" t="s">
        <v>1088</v>
      </c>
      <c r="I225" s="40" t="s">
        <v>1089</v>
      </c>
      <c r="J225" s="40" t="s">
        <v>168</v>
      </c>
      <c r="K225" s="40" t="s">
        <v>169</v>
      </c>
      <c r="L225" s="40" t="s">
        <v>170</v>
      </c>
      <c r="M225" s="40" t="s">
        <v>171</v>
      </c>
      <c r="N225" s="40" t="s">
        <v>172</v>
      </c>
      <c r="O225" s="40" t="s">
        <v>173</v>
      </c>
      <c r="P225" s="40" t="s">
        <v>1090</v>
      </c>
      <c r="Q225" s="40" t="s">
        <v>1087</v>
      </c>
      <c r="R225" s="40" t="s">
        <v>1091</v>
      </c>
      <c r="S225" s="40" t="s">
        <v>1089</v>
      </c>
      <c r="T225" s="40" t="s">
        <v>1092</v>
      </c>
      <c r="U225" s="29" t="str">
        <f>VLOOKUP(T:T,'TOTAL POR PROYECTOS'!B:C,2,0)</f>
        <v>Mejoramiento de la seguridad vial mediante la demarcación y señalización de cruces viales seguros y la construcción de ciclorrutas en el municipio de San José de Cúcuta, Norte de Santander</v>
      </c>
      <c r="V225" s="40" t="s">
        <v>1093</v>
      </c>
      <c r="W225" s="40" t="s">
        <v>1094</v>
      </c>
      <c r="X225" s="40" t="s">
        <v>491</v>
      </c>
      <c r="Y225" s="40" t="s">
        <v>492</v>
      </c>
      <c r="Z225" s="40" t="s">
        <v>235</v>
      </c>
      <c r="AA225" s="40" t="s">
        <v>236</v>
      </c>
      <c r="AB225" s="30">
        <f>VLOOKUP(B:B,'EJECUCION 24 DE ABRIL DEL 2026'!C:Q,15,0)</f>
        <v>11499736.79</v>
      </c>
      <c r="AC225" s="30">
        <f>VLOOKUP(B:B,'EJECUCION 24 DE ABRIL DEL 2026'!C:R,16,0)</f>
        <v>0</v>
      </c>
      <c r="AD225" s="30">
        <f>VLOOKUP(B:B,'EJECUCION 24 DE ABRIL DEL 2026'!C:S,17,0)</f>
        <v>0</v>
      </c>
      <c r="AE225" s="31">
        <f>VLOOKUP(B:B,'EJECUCION 24 DE ABRIL DEL 2026'!C:T,18,0)</f>
        <v>0</v>
      </c>
      <c r="AF225" s="31">
        <f>VLOOKUP(B:B,'EJECUCION 24 DE ABRIL DEL 2026'!C:U,19,0)</f>
        <v>0</v>
      </c>
      <c r="AG225" s="30">
        <f>VLOOKUP(B:B,'EJECUCION 24 DE ABRIL DEL 2026'!C:V,20,0)</f>
        <v>0</v>
      </c>
      <c r="AH225" s="30">
        <f>VLOOKUP(B:B,'EJECUCION 24 DE ABRIL DEL 2026'!C:W,21,0)</f>
        <v>0</v>
      </c>
      <c r="AI225" s="30">
        <f>VLOOKUP(B:B,'EJECUCION 24 DE ABRIL DEL 2026'!C:X,22,0)</f>
        <v>11499736.79</v>
      </c>
      <c r="AJ225" s="30">
        <f>VLOOKUP(B:B,'EJECUCION 24 DE ABRIL DEL 2026'!C:Y,23,0)</f>
        <v>0</v>
      </c>
      <c r="AK225" s="30">
        <f>VLOOKUP(B:B,'EJECUCION 24 DE ABRIL DEL 2026'!C:Z,24,0)</f>
        <v>0</v>
      </c>
      <c r="AL225" s="30">
        <f>VLOOKUP(B:B,'EJECUCION 24 DE ABRIL DEL 2026'!C:AA,25,0)</f>
        <v>0</v>
      </c>
      <c r="AM225" s="30">
        <f>VLOOKUP(B:B,'EJECUCION 24 DE ABRIL DEL 2026'!C:AB,26,0)</f>
        <v>0</v>
      </c>
      <c r="AN225" s="30">
        <f>VLOOKUP(B:B,'EJECUCION 24 DE ABRIL DEL 2026'!C:AC,27,0)</f>
        <v>11499736.79</v>
      </c>
      <c r="AO225" s="32">
        <f t="shared" si="4"/>
        <v>0</v>
      </c>
      <c r="AP225" s="28" t="str">
        <f>VLOOKUP(T:T,'TOTAL POR PROYECTOS'!B:I,8,0)</f>
        <v>Secretaría de Movilidad</v>
      </c>
      <c r="AQ225" s="8"/>
      <c r="AR225" s="8"/>
    </row>
    <row r="226" hidden="1">
      <c r="A226" s="27" t="str">
        <f t="shared" si="1"/>
        <v>24090032025000000323571.2.4.3.032.3.2.02.01.0031.2.4.3.03</v>
      </c>
      <c r="B226" s="27" t="str">
        <f t="shared" si="2"/>
        <v>24090032025000000323571.2.4.3.032.3.2.02.01.0031.2.4.3.0305010103|421</v>
      </c>
      <c r="C226" s="28" t="str">
        <f t="shared" si="3"/>
        <v>Secretaría de Movilidad</v>
      </c>
      <c r="D226" s="40" t="s">
        <v>162</v>
      </c>
      <c r="E226" s="40" t="s">
        <v>163</v>
      </c>
      <c r="F226" s="40" t="s">
        <v>164</v>
      </c>
      <c r="G226" s="40" t="s">
        <v>1087</v>
      </c>
      <c r="H226" s="40" t="s">
        <v>1088</v>
      </c>
      <c r="I226" s="40" t="s">
        <v>1089</v>
      </c>
      <c r="J226" s="40" t="s">
        <v>168</v>
      </c>
      <c r="K226" s="40" t="s">
        <v>169</v>
      </c>
      <c r="L226" s="40" t="s">
        <v>170</v>
      </c>
      <c r="M226" s="40" t="s">
        <v>171</v>
      </c>
      <c r="N226" s="40" t="s">
        <v>172</v>
      </c>
      <c r="O226" s="40" t="s">
        <v>173</v>
      </c>
      <c r="P226" s="40" t="s">
        <v>1090</v>
      </c>
      <c r="Q226" s="40" t="s">
        <v>1087</v>
      </c>
      <c r="R226" s="40" t="s">
        <v>1091</v>
      </c>
      <c r="S226" s="40" t="s">
        <v>1089</v>
      </c>
      <c r="T226" s="40" t="s">
        <v>1092</v>
      </c>
      <c r="U226" s="29" t="str">
        <f>VLOOKUP(T:T,'TOTAL POR PROYECTOS'!B:C,2,0)</f>
        <v>Mejoramiento de la seguridad vial mediante la demarcación y señalización de cruces viales seguros y la construcción de ciclorrutas en el municipio de San José de Cúcuta, Norte de Santander</v>
      </c>
      <c r="V226" s="40" t="s">
        <v>333</v>
      </c>
      <c r="W226" s="40" t="s">
        <v>334</v>
      </c>
      <c r="X226" s="40" t="s">
        <v>1095</v>
      </c>
      <c r="Y226" s="40" t="s">
        <v>1096</v>
      </c>
      <c r="Z226" s="40" t="s">
        <v>333</v>
      </c>
      <c r="AA226" s="40" t="s">
        <v>335</v>
      </c>
      <c r="AB226" s="30">
        <f>VLOOKUP(B:B,'EJECUCION 24 DE ABRIL DEL 2026'!C:Q,15,0)</f>
        <v>2000000000</v>
      </c>
      <c r="AC226" s="30">
        <f>VLOOKUP(B:B,'EJECUCION 24 DE ABRIL DEL 2026'!C:R,16,0)</f>
        <v>0</v>
      </c>
      <c r="AD226" s="30">
        <f>VLOOKUP(B:B,'EJECUCION 24 DE ABRIL DEL 2026'!C:S,17,0)</f>
        <v>0</v>
      </c>
      <c r="AE226" s="31">
        <f>VLOOKUP(B:B,'EJECUCION 24 DE ABRIL DEL 2026'!C:T,18,0)</f>
        <v>0</v>
      </c>
      <c r="AF226" s="31">
        <f>VLOOKUP(B:B,'EJECUCION 24 DE ABRIL DEL 2026'!C:U,19,0)</f>
        <v>0</v>
      </c>
      <c r="AG226" s="30">
        <f>VLOOKUP(B:B,'EJECUCION 24 DE ABRIL DEL 2026'!C:V,20,0)</f>
        <v>0</v>
      </c>
      <c r="AH226" s="30">
        <f>VLOOKUP(B:B,'EJECUCION 24 DE ABRIL DEL 2026'!C:W,21,0)</f>
        <v>0</v>
      </c>
      <c r="AI226" s="30">
        <f>VLOOKUP(B:B,'EJECUCION 24 DE ABRIL DEL 2026'!C:X,22,0)</f>
        <v>2000000000</v>
      </c>
      <c r="AJ226" s="30">
        <f>VLOOKUP(B:B,'EJECUCION 24 DE ABRIL DEL 2026'!C:Y,23,0)</f>
        <v>2000000000</v>
      </c>
      <c r="AK226" s="30">
        <f>VLOOKUP(B:B,'EJECUCION 24 DE ABRIL DEL 2026'!C:Z,24,0)</f>
        <v>0</v>
      </c>
      <c r="AL226" s="30">
        <f>VLOOKUP(B:B,'EJECUCION 24 DE ABRIL DEL 2026'!C:AA,25,0)</f>
        <v>0</v>
      </c>
      <c r="AM226" s="30">
        <f>VLOOKUP(B:B,'EJECUCION 24 DE ABRIL DEL 2026'!C:AB,26,0)</f>
        <v>0</v>
      </c>
      <c r="AN226" s="30">
        <f>VLOOKUP(B:B,'EJECUCION 24 DE ABRIL DEL 2026'!C:AC,27,0)</f>
        <v>2000000000</v>
      </c>
      <c r="AO226" s="32">
        <f t="shared" si="4"/>
        <v>0</v>
      </c>
      <c r="AP226" s="28" t="str">
        <f>VLOOKUP(T:T,'TOTAL POR PROYECTOS'!B:I,8,0)</f>
        <v>Secretaría de Movilidad</v>
      </c>
      <c r="AQ226" s="8"/>
      <c r="AR226" s="8"/>
    </row>
    <row r="227" hidden="1">
      <c r="A227" s="27" t="str">
        <f t="shared" si="1"/>
        <v>24090032025000000323571.2.3.2.252.3.2.02.02.0071.2.3.2.25</v>
      </c>
      <c r="B227" s="27" t="str">
        <f t="shared" si="2"/>
        <v>24090032025000000323571.2.3.2.252.3.2.02.02.0071.2.3.2.2505010103|421</v>
      </c>
      <c r="C227" s="28" t="str">
        <f t="shared" si="3"/>
        <v>Secretaría de Movilidad</v>
      </c>
      <c r="D227" s="40" t="s">
        <v>162</v>
      </c>
      <c r="E227" s="40" t="s">
        <v>163</v>
      </c>
      <c r="F227" s="40" t="s">
        <v>164</v>
      </c>
      <c r="G227" s="40" t="s">
        <v>1087</v>
      </c>
      <c r="H227" s="40" t="s">
        <v>1088</v>
      </c>
      <c r="I227" s="40" t="s">
        <v>1089</v>
      </c>
      <c r="J227" s="40" t="s">
        <v>168</v>
      </c>
      <c r="K227" s="40" t="s">
        <v>169</v>
      </c>
      <c r="L227" s="40" t="s">
        <v>170</v>
      </c>
      <c r="M227" s="40" t="s">
        <v>171</v>
      </c>
      <c r="N227" s="40" t="s">
        <v>172</v>
      </c>
      <c r="O227" s="40" t="s">
        <v>173</v>
      </c>
      <c r="P227" s="40" t="s">
        <v>1090</v>
      </c>
      <c r="Q227" s="40" t="s">
        <v>1087</v>
      </c>
      <c r="R227" s="40" t="s">
        <v>1091</v>
      </c>
      <c r="S227" s="40" t="s">
        <v>1089</v>
      </c>
      <c r="T227" s="40" t="s">
        <v>1092</v>
      </c>
      <c r="U227" s="29" t="str">
        <f>VLOOKUP(T:T,'TOTAL POR PROYECTOS'!B:C,2,0)</f>
        <v>Mejoramiento de la seguridad vial mediante la demarcación y señalización de cruces viales seguros y la construcción de ciclorrutas en el municipio de San José de Cúcuta, Norte de Santander</v>
      </c>
      <c r="V227" s="40" t="s">
        <v>425</v>
      </c>
      <c r="W227" s="40" t="s">
        <v>426</v>
      </c>
      <c r="X227" s="40" t="s">
        <v>491</v>
      </c>
      <c r="Y227" s="40" t="s">
        <v>492</v>
      </c>
      <c r="Z227" s="40" t="s">
        <v>425</v>
      </c>
      <c r="AA227" s="40" t="s">
        <v>427</v>
      </c>
      <c r="AB227" s="30">
        <f>VLOOKUP(B:B,'EJECUCION 24 DE ABRIL DEL 2026'!C:Q,15,0)</f>
        <v>363500263</v>
      </c>
      <c r="AC227" s="30">
        <f>VLOOKUP(B:B,'EJECUCION 24 DE ABRIL DEL 2026'!C:R,16,0)</f>
        <v>0</v>
      </c>
      <c r="AD227" s="30">
        <f>VLOOKUP(B:B,'EJECUCION 24 DE ABRIL DEL 2026'!C:S,17,0)</f>
        <v>0</v>
      </c>
      <c r="AE227" s="31">
        <f>VLOOKUP(B:B,'EJECUCION 24 DE ABRIL DEL 2026'!C:T,18,0)</f>
        <v>0</v>
      </c>
      <c r="AF227" s="31">
        <f>VLOOKUP(B:B,'EJECUCION 24 DE ABRIL DEL 2026'!C:U,19,0)</f>
        <v>0</v>
      </c>
      <c r="AG227" s="30">
        <f>VLOOKUP(B:B,'EJECUCION 24 DE ABRIL DEL 2026'!C:V,20,0)</f>
        <v>0</v>
      </c>
      <c r="AH227" s="30">
        <f>VLOOKUP(B:B,'EJECUCION 24 DE ABRIL DEL 2026'!C:W,21,0)</f>
        <v>0</v>
      </c>
      <c r="AI227" s="30">
        <f>VLOOKUP(B:B,'EJECUCION 24 DE ABRIL DEL 2026'!C:X,22,0)</f>
        <v>363500263</v>
      </c>
      <c r="AJ227" s="30">
        <f>VLOOKUP(B:B,'EJECUCION 24 DE ABRIL DEL 2026'!C:Y,23,0)</f>
        <v>243900000</v>
      </c>
      <c r="AK227" s="30">
        <f>VLOOKUP(B:B,'EJECUCION 24 DE ABRIL DEL 2026'!C:Z,24,0)</f>
        <v>67473333.33</v>
      </c>
      <c r="AL227" s="30">
        <f>VLOOKUP(B:B,'EJECUCION 24 DE ABRIL DEL 2026'!C:AA,25,0)</f>
        <v>0</v>
      </c>
      <c r="AM227" s="30">
        <f>VLOOKUP(B:B,'EJECUCION 24 DE ABRIL DEL 2026'!C:AB,26,0)</f>
        <v>0</v>
      </c>
      <c r="AN227" s="30">
        <f>VLOOKUP(B:B,'EJECUCION 24 DE ABRIL DEL 2026'!C:AC,27,0)</f>
        <v>296026929.7</v>
      </c>
      <c r="AO227" s="32">
        <f t="shared" si="4"/>
        <v>0</v>
      </c>
      <c r="AP227" s="28" t="str">
        <f>VLOOKUP(T:T,'TOTAL POR PROYECTOS'!B:I,8,0)</f>
        <v>Secretaría de Movilidad</v>
      </c>
      <c r="AQ227" s="8"/>
      <c r="AR227" s="8"/>
    </row>
    <row r="228" hidden="1">
      <c r="A228" s="27" t="str">
        <f t="shared" si="1"/>
        <v>24090032025000000323571.2.3.2.252.3.2.02.02.0051.2.3.2.25</v>
      </c>
      <c r="B228" s="27" t="str">
        <f t="shared" si="2"/>
        <v>24090032025000000323571.2.3.2.252.3.2.02.02.0051.2.3.2.2505010103|421</v>
      </c>
      <c r="C228" s="28" t="str">
        <f t="shared" si="3"/>
        <v>Secretaría de Movilidad</v>
      </c>
      <c r="D228" s="40" t="s">
        <v>162</v>
      </c>
      <c r="E228" s="40" t="s">
        <v>163</v>
      </c>
      <c r="F228" s="40" t="s">
        <v>164</v>
      </c>
      <c r="G228" s="40" t="s">
        <v>1087</v>
      </c>
      <c r="H228" s="40" t="s">
        <v>1088</v>
      </c>
      <c r="I228" s="40" t="s">
        <v>1089</v>
      </c>
      <c r="J228" s="40" t="s">
        <v>168</v>
      </c>
      <c r="K228" s="40" t="s">
        <v>169</v>
      </c>
      <c r="L228" s="40" t="s">
        <v>170</v>
      </c>
      <c r="M228" s="40" t="s">
        <v>171</v>
      </c>
      <c r="N228" s="40" t="s">
        <v>172</v>
      </c>
      <c r="O228" s="40" t="s">
        <v>173</v>
      </c>
      <c r="P228" s="40" t="s">
        <v>1090</v>
      </c>
      <c r="Q228" s="40" t="s">
        <v>1087</v>
      </c>
      <c r="R228" s="40" t="s">
        <v>1091</v>
      </c>
      <c r="S228" s="40" t="s">
        <v>1089</v>
      </c>
      <c r="T228" s="40" t="s">
        <v>1092</v>
      </c>
      <c r="U228" s="29" t="str">
        <f>VLOOKUP(T:T,'TOTAL POR PROYECTOS'!B:C,2,0)</f>
        <v>Mejoramiento de la seguridad vial mediante la demarcación y señalización de cruces viales seguros y la construcción de ciclorrutas en el municipio de San José de Cúcuta, Norte de Santander</v>
      </c>
      <c r="V228" s="40" t="s">
        <v>425</v>
      </c>
      <c r="W228" s="40" t="s">
        <v>426</v>
      </c>
      <c r="X228" s="40" t="s">
        <v>627</v>
      </c>
      <c r="Y228" s="40" t="s">
        <v>628</v>
      </c>
      <c r="Z228" s="40" t="s">
        <v>425</v>
      </c>
      <c r="AA228" s="40" t="s">
        <v>427</v>
      </c>
      <c r="AB228" s="30">
        <f>VLOOKUP(B:B,'EJECUCION 24 DE ABRIL DEL 2026'!C:Q,15,0)</f>
        <v>500000000</v>
      </c>
      <c r="AC228" s="30">
        <f>VLOOKUP(B:B,'EJECUCION 24 DE ABRIL DEL 2026'!C:R,16,0)</f>
        <v>0</v>
      </c>
      <c r="AD228" s="30">
        <f>VLOOKUP(B:B,'EJECUCION 24 DE ABRIL DEL 2026'!C:S,17,0)</f>
        <v>0</v>
      </c>
      <c r="AE228" s="31">
        <f>VLOOKUP(B:B,'EJECUCION 24 DE ABRIL DEL 2026'!C:T,18,0)</f>
        <v>0</v>
      </c>
      <c r="AF228" s="31">
        <f>VLOOKUP(B:B,'EJECUCION 24 DE ABRIL DEL 2026'!C:U,19,0)</f>
        <v>500000000</v>
      </c>
      <c r="AG228" s="30">
        <f>VLOOKUP(B:B,'EJECUCION 24 DE ABRIL DEL 2026'!C:V,20,0)</f>
        <v>0</v>
      </c>
      <c r="AH228" s="30">
        <f>VLOOKUP(B:B,'EJECUCION 24 DE ABRIL DEL 2026'!C:W,21,0)</f>
        <v>0</v>
      </c>
      <c r="AI228" s="30">
        <f>VLOOKUP(B:B,'EJECUCION 24 DE ABRIL DEL 2026'!C:X,22,0)</f>
        <v>0</v>
      </c>
      <c r="AJ228" s="30">
        <f>VLOOKUP(B:B,'EJECUCION 24 DE ABRIL DEL 2026'!C:Y,23,0)</f>
        <v>0</v>
      </c>
      <c r="AK228" s="30">
        <f>VLOOKUP(B:B,'EJECUCION 24 DE ABRIL DEL 2026'!C:Z,24,0)</f>
        <v>0</v>
      </c>
      <c r="AL228" s="30">
        <f>VLOOKUP(B:B,'EJECUCION 24 DE ABRIL DEL 2026'!C:AA,25,0)</f>
        <v>0</v>
      </c>
      <c r="AM228" s="30">
        <f>VLOOKUP(B:B,'EJECUCION 24 DE ABRIL DEL 2026'!C:AB,26,0)</f>
        <v>0</v>
      </c>
      <c r="AN228" s="30">
        <f>VLOOKUP(B:B,'EJECUCION 24 DE ABRIL DEL 2026'!C:AC,27,0)</f>
        <v>0</v>
      </c>
      <c r="AO228" s="32" t="str">
        <f t="shared" si="4"/>
        <v>#DIV/0!</v>
      </c>
      <c r="AP228" s="28" t="str">
        <f>VLOOKUP(T:T,'TOTAL POR PROYECTOS'!B:I,8,0)</f>
        <v>Secretaría de Movilidad</v>
      </c>
      <c r="AQ228" s="8"/>
      <c r="AR228" s="8"/>
    </row>
    <row r="229" hidden="1">
      <c r="A229" s="27" t="str">
        <f t="shared" si="1"/>
        <v>24090642025000000323571.2.3.2.252.3.2.02.02.0091.2.3.2.25</v>
      </c>
      <c r="B229" s="27" t="str">
        <f t="shared" si="2"/>
        <v>24090642025000000323571.2.3.2.252.3.2.02.02.0091.2.3.2.2505010203|426</v>
      </c>
      <c r="C229" s="28" t="str">
        <f t="shared" si="3"/>
        <v>Secretaría de Movilidad</v>
      </c>
      <c r="D229" s="40" t="s">
        <v>162</v>
      </c>
      <c r="E229" s="40" t="s">
        <v>163</v>
      </c>
      <c r="F229" s="40" t="s">
        <v>418</v>
      </c>
      <c r="G229" s="40" t="s">
        <v>1097</v>
      </c>
      <c r="H229" s="40" t="s">
        <v>1098</v>
      </c>
      <c r="I229" s="40" t="s">
        <v>1099</v>
      </c>
      <c r="J229" s="40" t="s">
        <v>168</v>
      </c>
      <c r="K229" s="40" t="s">
        <v>169</v>
      </c>
      <c r="L229" s="40" t="s">
        <v>170</v>
      </c>
      <c r="M229" s="40" t="s">
        <v>171</v>
      </c>
      <c r="N229" s="40" t="s">
        <v>172</v>
      </c>
      <c r="O229" s="40" t="s">
        <v>173</v>
      </c>
      <c r="P229" s="40" t="s">
        <v>1100</v>
      </c>
      <c r="Q229" s="40" t="s">
        <v>1097</v>
      </c>
      <c r="R229" s="40" t="s">
        <v>1101</v>
      </c>
      <c r="S229" s="40" t="s">
        <v>1102</v>
      </c>
      <c r="T229" s="40" t="s">
        <v>1092</v>
      </c>
      <c r="U229" s="29" t="str">
        <f>VLOOKUP(T:T,'TOTAL POR PROYECTOS'!B:C,2,0)</f>
        <v>Mejoramiento de la seguridad vial mediante la demarcación y señalización de cruces viales seguros y la construcción de ciclorrutas en el municipio de San José de Cúcuta, Norte de Santander</v>
      </c>
      <c r="V229" s="40" t="s">
        <v>425</v>
      </c>
      <c r="W229" s="40" t="s">
        <v>426</v>
      </c>
      <c r="X229" s="40" t="s">
        <v>66</v>
      </c>
      <c r="Y229" s="40" t="s">
        <v>67</v>
      </c>
      <c r="Z229" s="40" t="s">
        <v>425</v>
      </c>
      <c r="AA229" s="40" t="s">
        <v>427</v>
      </c>
      <c r="AB229" s="30">
        <f>VLOOKUP(B:B,'EJECUCION 24 DE ABRIL DEL 2026'!C:Q,15,0)</f>
        <v>162000000.2</v>
      </c>
      <c r="AC229" s="30">
        <f>VLOOKUP(B:B,'EJECUCION 24 DE ABRIL DEL 2026'!C:R,16,0)</f>
        <v>0</v>
      </c>
      <c r="AD229" s="30">
        <f>VLOOKUP(B:B,'EJECUCION 24 DE ABRIL DEL 2026'!C:S,17,0)</f>
        <v>0</v>
      </c>
      <c r="AE229" s="31">
        <f>VLOOKUP(B:B,'EJECUCION 24 DE ABRIL DEL 2026'!C:T,18,0)</f>
        <v>60000000</v>
      </c>
      <c r="AF229" s="31">
        <f>VLOOKUP(B:B,'EJECUCION 24 DE ABRIL DEL 2026'!C:U,19,0)</f>
        <v>0</v>
      </c>
      <c r="AG229" s="30">
        <f>VLOOKUP(B:B,'EJECUCION 24 DE ABRIL DEL 2026'!C:V,20,0)</f>
        <v>0</v>
      </c>
      <c r="AH229" s="30">
        <f>VLOOKUP(B:B,'EJECUCION 24 DE ABRIL DEL 2026'!C:W,21,0)</f>
        <v>0</v>
      </c>
      <c r="AI229" s="30">
        <f>VLOOKUP(B:B,'EJECUCION 24 DE ABRIL DEL 2026'!C:X,22,0)</f>
        <v>222000000.2</v>
      </c>
      <c r="AJ229" s="30">
        <f>VLOOKUP(B:B,'EJECUCION 24 DE ABRIL DEL 2026'!C:Y,23,0)</f>
        <v>155050000</v>
      </c>
      <c r="AK229" s="30">
        <f>VLOOKUP(B:B,'EJECUCION 24 DE ABRIL DEL 2026'!C:Z,24,0)</f>
        <v>155050000</v>
      </c>
      <c r="AL229" s="30">
        <f>VLOOKUP(B:B,'EJECUCION 24 DE ABRIL DEL 2026'!C:AA,25,0)</f>
        <v>53300000</v>
      </c>
      <c r="AM229" s="30">
        <f>VLOOKUP(B:B,'EJECUCION 24 DE ABRIL DEL 2026'!C:AB,26,0)</f>
        <v>30100000</v>
      </c>
      <c r="AN229" s="30">
        <f>VLOOKUP(B:B,'EJECUCION 24 DE ABRIL DEL 2026'!C:AC,27,0)</f>
        <v>66950000.19</v>
      </c>
      <c r="AO229" s="32">
        <f t="shared" si="4"/>
        <v>0.2400900899</v>
      </c>
      <c r="AP229" s="28" t="str">
        <f>VLOOKUP(T:T,'TOTAL POR PROYECTOS'!B:I,8,0)</f>
        <v>Secretaría de Movilidad</v>
      </c>
      <c r="AQ229" s="8"/>
      <c r="AR229" s="8"/>
    </row>
    <row r="230" hidden="1">
      <c r="A230" s="27" t="str">
        <f t="shared" si="1"/>
        <v>400201620245400100981.2.3.2.09.12.3.2.02.02.0081.2.3.2.09</v>
      </c>
      <c r="B230" s="27" t="str">
        <f t="shared" si="2"/>
        <v>400201620245400100981.2.3.2.09.12.3.2.02.02.0081.2.3.2.0904030301|380</v>
      </c>
      <c r="C230" s="28" t="str">
        <f t="shared" si="3"/>
        <v>Secretaría Valorización y Plusvalía</v>
      </c>
      <c r="D230" s="40" t="s">
        <v>135</v>
      </c>
      <c r="E230" s="40" t="s">
        <v>323</v>
      </c>
      <c r="F230" s="40" t="s">
        <v>443</v>
      </c>
      <c r="G230" s="40" t="s">
        <v>1103</v>
      </c>
      <c r="H230" s="40" t="s">
        <v>1104</v>
      </c>
      <c r="I230" s="40" t="s">
        <v>1105</v>
      </c>
      <c r="J230" s="40" t="s">
        <v>141</v>
      </c>
      <c r="K230" s="40" t="s">
        <v>142</v>
      </c>
      <c r="L230" s="40" t="s">
        <v>143</v>
      </c>
      <c r="M230" s="40" t="s">
        <v>144</v>
      </c>
      <c r="N230" s="40" t="s">
        <v>448</v>
      </c>
      <c r="O230" s="40" t="s">
        <v>449</v>
      </c>
      <c r="P230" s="40" t="s">
        <v>1106</v>
      </c>
      <c r="Q230" s="40" t="s">
        <v>1103</v>
      </c>
      <c r="R230" s="40" t="s">
        <v>1107</v>
      </c>
      <c r="S230" s="40" t="s">
        <v>1105</v>
      </c>
      <c r="T230" s="40" t="s">
        <v>1108</v>
      </c>
      <c r="U230" s="29" t="str">
        <f>VLOOKUP(T:T,'TOTAL POR PROYECTOS'!B:C,2,0)</f>
        <v>Fortalecimiento de la administración del Sistema de Contribución de Valorización por Beneficio General en el Municipio de San José De Cúcuta</v>
      </c>
      <c r="V230" s="40" t="s">
        <v>1109</v>
      </c>
      <c r="W230" s="40" t="s">
        <v>1110</v>
      </c>
      <c r="X230" s="40" t="s">
        <v>98</v>
      </c>
      <c r="Y230" s="40" t="s">
        <v>99</v>
      </c>
      <c r="Z230" s="40" t="s">
        <v>1111</v>
      </c>
      <c r="AA230" s="40" t="s">
        <v>1112</v>
      </c>
      <c r="AB230" s="30">
        <f>VLOOKUP(B:B,'EJECUCION 24 DE ABRIL DEL 2026'!C:Q,15,0)</f>
        <v>440000000</v>
      </c>
      <c r="AC230" s="30">
        <f>VLOOKUP(B:B,'EJECUCION 24 DE ABRIL DEL 2026'!C:R,16,0)</f>
        <v>0</v>
      </c>
      <c r="AD230" s="30">
        <f>VLOOKUP(B:B,'EJECUCION 24 DE ABRIL DEL 2026'!C:S,17,0)</f>
        <v>0</v>
      </c>
      <c r="AE230" s="31">
        <f>VLOOKUP(B:B,'EJECUCION 24 DE ABRIL DEL 2026'!C:T,18,0)</f>
        <v>0</v>
      </c>
      <c r="AF230" s="31">
        <f>VLOOKUP(B:B,'EJECUCION 24 DE ABRIL DEL 2026'!C:U,19,0)</f>
        <v>0</v>
      </c>
      <c r="AG230" s="30">
        <f>VLOOKUP(B:B,'EJECUCION 24 DE ABRIL DEL 2026'!C:V,20,0)</f>
        <v>0</v>
      </c>
      <c r="AH230" s="30">
        <f>VLOOKUP(B:B,'EJECUCION 24 DE ABRIL DEL 2026'!C:W,21,0)</f>
        <v>0</v>
      </c>
      <c r="AI230" s="30">
        <f>VLOOKUP(B:B,'EJECUCION 24 DE ABRIL DEL 2026'!C:X,22,0)</f>
        <v>440000000</v>
      </c>
      <c r="AJ230" s="30">
        <f>VLOOKUP(B:B,'EJECUCION 24 DE ABRIL DEL 2026'!C:Y,23,0)</f>
        <v>0</v>
      </c>
      <c r="AK230" s="30">
        <f>VLOOKUP(B:B,'EJECUCION 24 DE ABRIL DEL 2026'!C:Z,24,0)</f>
        <v>0</v>
      </c>
      <c r="AL230" s="30">
        <f>VLOOKUP(B:B,'EJECUCION 24 DE ABRIL DEL 2026'!C:AA,25,0)</f>
        <v>0</v>
      </c>
      <c r="AM230" s="30">
        <f>VLOOKUP(B:B,'EJECUCION 24 DE ABRIL DEL 2026'!C:AB,26,0)</f>
        <v>0</v>
      </c>
      <c r="AN230" s="30">
        <f>VLOOKUP(B:B,'EJECUCION 24 DE ABRIL DEL 2026'!C:AC,27,0)</f>
        <v>440000000</v>
      </c>
      <c r="AO230" s="32">
        <f t="shared" si="4"/>
        <v>0</v>
      </c>
      <c r="AP230" s="28" t="str">
        <f>VLOOKUP(T:T,'TOTAL POR PROYECTOS'!B:I,8,0)</f>
        <v>Secretaría Valorización y Plusvalía</v>
      </c>
      <c r="AQ230" s="8"/>
      <c r="AR230" s="8"/>
    </row>
    <row r="231" hidden="1">
      <c r="A231" s="27" t="str">
        <f t="shared" si="1"/>
        <v>400201620245400100981.2.3.2.09.12.3.2.02.02.0091.2.3.2.09</v>
      </c>
      <c r="B231" s="27" t="str">
        <f t="shared" si="2"/>
        <v>400201620245400100981.2.3.2.09.12.3.2.02.02.0091.2.3.2.0904030301|380</v>
      </c>
      <c r="C231" s="28" t="str">
        <f t="shared" si="3"/>
        <v>Secretaría Valorización y Plusvalía</v>
      </c>
      <c r="D231" s="40" t="s">
        <v>135</v>
      </c>
      <c r="E231" s="40" t="s">
        <v>323</v>
      </c>
      <c r="F231" s="40" t="s">
        <v>443</v>
      </c>
      <c r="G231" s="40" t="s">
        <v>1103</v>
      </c>
      <c r="H231" s="40" t="s">
        <v>1104</v>
      </c>
      <c r="I231" s="40" t="s">
        <v>1105</v>
      </c>
      <c r="J231" s="40" t="s">
        <v>141</v>
      </c>
      <c r="K231" s="40" t="s">
        <v>142</v>
      </c>
      <c r="L231" s="40" t="s">
        <v>143</v>
      </c>
      <c r="M231" s="40" t="s">
        <v>144</v>
      </c>
      <c r="N231" s="40" t="s">
        <v>448</v>
      </c>
      <c r="O231" s="40" t="s">
        <v>449</v>
      </c>
      <c r="P231" s="40" t="s">
        <v>1106</v>
      </c>
      <c r="Q231" s="40" t="s">
        <v>1103</v>
      </c>
      <c r="R231" s="40" t="s">
        <v>1107</v>
      </c>
      <c r="S231" s="40" t="s">
        <v>1105</v>
      </c>
      <c r="T231" s="40" t="s">
        <v>1108</v>
      </c>
      <c r="U231" s="29" t="str">
        <f>VLOOKUP(T:T,'TOTAL POR PROYECTOS'!B:C,2,0)</f>
        <v>Fortalecimiento de la administración del Sistema de Contribución de Valorización por Beneficio General en el Municipio de San José De Cúcuta</v>
      </c>
      <c r="V231" s="40" t="s">
        <v>1109</v>
      </c>
      <c r="W231" s="40" t="s">
        <v>1110</v>
      </c>
      <c r="X231" s="40" t="s">
        <v>66</v>
      </c>
      <c r="Y231" s="40" t="s">
        <v>67</v>
      </c>
      <c r="Z231" s="40" t="s">
        <v>1111</v>
      </c>
      <c r="AA231" s="40" t="s">
        <v>1112</v>
      </c>
      <c r="AB231" s="30">
        <f>VLOOKUP(B:B,'EJECUCION 24 DE ABRIL DEL 2026'!C:Q,15,0)</f>
        <v>1650550000</v>
      </c>
      <c r="AC231" s="30">
        <f>VLOOKUP(B:B,'EJECUCION 24 DE ABRIL DEL 2026'!C:R,16,0)</f>
        <v>0</v>
      </c>
      <c r="AD231" s="30">
        <f>VLOOKUP(B:B,'EJECUCION 24 DE ABRIL DEL 2026'!C:S,17,0)</f>
        <v>0</v>
      </c>
      <c r="AE231" s="31">
        <f>VLOOKUP(B:B,'EJECUCION 24 DE ABRIL DEL 2026'!C:T,18,0)</f>
        <v>650000000</v>
      </c>
      <c r="AF231" s="31">
        <f>VLOOKUP(B:B,'EJECUCION 24 DE ABRIL DEL 2026'!C:U,19,0)</f>
        <v>0</v>
      </c>
      <c r="AG231" s="30">
        <f>VLOOKUP(B:B,'EJECUCION 24 DE ABRIL DEL 2026'!C:V,20,0)</f>
        <v>0</v>
      </c>
      <c r="AH231" s="30">
        <f>VLOOKUP(B:B,'EJECUCION 24 DE ABRIL DEL 2026'!C:W,21,0)</f>
        <v>0</v>
      </c>
      <c r="AI231" s="30">
        <f>VLOOKUP(B:B,'EJECUCION 24 DE ABRIL DEL 2026'!C:X,22,0)</f>
        <v>2300550000</v>
      </c>
      <c r="AJ231" s="30">
        <f>VLOOKUP(B:B,'EJECUCION 24 DE ABRIL DEL 2026'!C:Y,23,0)</f>
        <v>1796684485</v>
      </c>
      <c r="AK231" s="30">
        <f>VLOOKUP(B:B,'EJECUCION 24 DE ABRIL DEL 2026'!C:Z,24,0)</f>
        <v>1677735000</v>
      </c>
      <c r="AL231" s="30">
        <f>VLOOKUP(B:B,'EJECUCION 24 DE ABRIL DEL 2026'!C:AA,25,0)</f>
        <v>692395463.9</v>
      </c>
      <c r="AM231" s="30">
        <f>VLOOKUP(B:B,'EJECUCION 24 DE ABRIL DEL 2026'!C:AB,26,0)</f>
        <v>435859484.5</v>
      </c>
      <c r="AN231" s="30">
        <f>VLOOKUP(B:B,'EJECUCION 24 DE ABRIL DEL 2026'!C:AC,27,0)</f>
        <v>622815000</v>
      </c>
      <c r="AO231" s="32">
        <f t="shared" si="4"/>
        <v>0.3009695351</v>
      </c>
      <c r="AP231" s="28" t="str">
        <f>VLOOKUP(T:T,'TOTAL POR PROYECTOS'!B:I,8,0)</f>
        <v>Secretaría Valorización y Plusvalía</v>
      </c>
      <c r="AQ231" s="8"/>
      <c r="AR231" s="8"/>
    </row>
    <row r="232" hidden="1">
      <c r="A232" s="27" t="str">
        <f t="shared" si="1"/>
        <v>459903120245400101401.2.1.0.00.12.3.2.02.02.0091.2.1.0.00</v>
      </c>
      <c r="B232" s="27" t="str">
        <f t="shared" si="2"/>
        <v>459903120245400101401.2.1.0.00.12.3.2.02.02.0091.2.1.0.0004030302|381</v>
      </c>
      <c r="C232" s="28" t="str">
        <f t="shared" si="3"/>
        <v>Secretaría Valorización y Plusvalía</v>
      </c>
      <c r="D232" s="40" t="s">
        <v>135</v>
      </c>
      <c r="E232" s="40" t="s">
        <v>323</v>
      </c>
      <c r="F232" s="40" t="s">
        <v>443</v>
      </c>
      <c r="G232" s="40" t="s">
        <v>200</v>
      </c>
      <c r="H232" s="40" t="s">
        <v>1113</v>
      </c>
      <c r="I232" s="40" t="s">
        <v>1114</v>
      </c>
      <c r="J232" s="40" t="s">
        <v>182</v>
      </c>
      <c r="K232" s="40" t="s">
        <v>183</v>
      </c>
      <c r="L232" s="40" t="s">
        <v>184</v>
      </c>
      <c r="M232" s="40" t="s">
        <v>185</v>
      </c>
      <c r="N232" s="40" t="s">
        <v>1043</v>
      </c>
      <c r="O232" s="40" t="s">
        <v>1044</v>
      </c>
      <c r="P232" s="40" t="s">
        <v>1115</v>
      </c>
      <c r="Q232" s="40" t="s">
        <v>200</v>
      </c>
      <c r="R232" s="40" t="s">
        <v>1116</v>
      </c>
      <c r="S232" s="40" t="s">
        <v>1114</v>
      </c>
      <c r="T232" s="40" t="s">
        <v>1117</v>
      </c>
      <c r="U232" s="29" t="str">
        <f>VLOOKUP(T:T,'TOTAL POR PROYECTOS'!B:C,2,0)</f>
        <v>Servicio de asistencia técnica para el fortalecimiento de la administración de la participación de la plusvalía en el municipio de San José De Cúcuta</v>
      </c>
      <c r="V232" s="40" t="s">
        <v>106</v>
      </c>
      <c r="W232" s="40" t="s">
        <v>107</v>
      </c>
      <c r="X232" s="40" t="s">
        <v>66</v>
      </c>
      <c r="Y232" s="40" t="s">
        <v>67</v>
      </c>
      <c r="Z232" s="40" t="s">
        <v>108</v>
      </c>
      <c r="AA232" s="40" t="s">
        <v>109</v>
      </c>
      <c r="AB232" s="30">
        <f>VLOOKUP(B:B,'EJECUCION 24 DE ABRIL DEL 2026'!C:Q,15,0)</f>
        <v>500000000</v>
      </c>
      <c r="AC232" s="30">
        <f>VLOOKUP(B:B,'EJECUCION 24 DE ABRIL DEL 2026'!C:R,16,0)</f>
        <v>0</v>
      </c>
      <c r="AD232" s="30">
        <f>VLOOKUP(B:B,'EJECUCION 24 DE ABRIL DEL 2026'!C:S,17,0)</f>
        <v>0</v>
      </c>
      <c r="AE232" s="31">
        <f>VLOOKUP(B:B,'EJECUCION 24 DE ABRIL DEL 2026'!C:T,18,0)</f>
        <v>0</v>
      </c>
      <c r="AF232" s="31">
        <f>VLOOKUP(B:B,'EJECUCION 24 DE ABRIL DEL 2026'!C:U,19,0)</f>
        <v>0</v>
      </c>
      <c r="AG232" s="30">
        <f>VLOOKUP(B:B,'EJECUCION 24 DE ABRIL DEL 2026'!C:V,20,0)</f>
        <v>0</v>
      </c>
      <c r="AH232" s="30">
        <f>VLOOKUP(B:B,'EJECUCION 24 DE ABRIL DEL 2026'!C:W,21,0)</f>
        <v>0</v>
      </c>
      <c r="AI232" s="30">
        <f>VLOOKUP(B:B,'EJECUCION 24 DE ABRIL DEL 2026'!C:X,22,0)</f>
        <v>500000000</v>
      </c>
      <c r="AJ232" s="30">
        <f>VLOOKUP(B:B,'EJECUCION 24 DE ABRIL DEL 2026'!C:Y,23,0)</f>
        <v>304950000</v>
      </c>
      <c r="AK232" s="30">
        <f>VLOOKUP(B:B,'EJECUCION 24 DE ABRIL DEL 2026'!C:Z,24,0)</f>
        <v>263550000</v>
      </c>
      <c r="AL232" s="30">
        <f>VLOOKUP(B:B,'EJECUCION 24 DE ABRIL DEL 2026'!C:AA,25,0)</f>
        <v>106800000</v>
      </c>
      <c r="AM232" s="30">
        <f>VLOOKUP(B:B,'EJECUCION 24 DE ABRIL DEL 2026'!C:AB,26,0)</f>
        <v>67700000</v>
      </c>
      <c r="AN232" s="30">
        <f>VLOOKUP(B:B,'EJECUCION 24 DE ABRIL DEL 2026'!C:AC,27,0)</f>
        <v>236450000</v>
      </c>
      <c r="AO232" s="32">
        <f t="shared" si="4"/>
        <v>0.2136</v>
      </c>
      <c r="AP232" s="28" t="str">
        <f>VLOOKUP(T:T,'TOTAL POR PROYECTOS'!B:I,8,0)</f>
        <v>Secretaría Valorización y Plusvalía</v>
      </c>
      <c r="AQ232" s="8"/>
      <c r="AR232" s="8"/>
    </row>
    <row r="233" hidden="1">
      <c r="A233" s="27" t="str">
        <f t="shared" si="1"/>
        <v>40020342025000000317231.2.3.2.09.32.3.2.02.02.0081.2.3.2.09</v>
      </c>
      <c r="B233" s="27" t="str">
        <f t="shared" si="2"/>
        <v>40020342025000000317231.2.3.2.09.32.3.2.02.02.0081.2.3.2.0904030303|382</v>
      </c>
      <c r="C233" s="28" t="str">
        <f t="shared" si="3"/>
        <v>Secretaría Valorización y Plusvalía</v>
      </c>
      <c r="D233" s="40" t="s">
        <v>135</v>
      </c>
      <c r="E233" s="40" t="s">
        <v>323</v>
      </c>
      <c r="F233" s="40" t="s">
        <v>443</v>
      </c>
      <c r="G233" s="40" t="s">
        <v>444</v>
      </c>
      <c r="H233" s="40" t="s">
        <v>1118</v>
      </c>
      <c r="I233" s="40" t="s">
        <v>446</v>
      </c>
      <c r="J233" s="40" t="s">
        <v>141</v>
      </c>
      <c r="K233" s="40" t="s">
        <v>142</v>
      </c>
      <c r="L233" s="40" t="s">
        <v>143</v>
      </c>
      <c r="M233" s="40" t="s">
        <v>144</v>
      </c>
      <c r="N233" s="40" t="s">
        <v>448</v>
      </c>
      <c r="O233" s="40" t="s">
        <v>449</v>
      </c>
      <c r="P233" s="40" t="s">
        <v>450</v>
      </c>
      <c r="Q233" s="40" t="s">
        <v>444</v>
      </c>
      <c r="R233" s="40" t="s">
        <v>451</v>
      </c>
      <c r="S233" s="40" t="s">
        <v>446</v>
      </c>
      <c r="T233" s="40" t="s">
        <v>1119</v>
      </c>
      <c r="U233" s="29" t="str">
        <f>VLOOKUP(T:T,'TOTAL POR PROYECTOS'!B:C,2,0)</f>
        <v>Elaboración de estudios y diseños para la planificación de intervenciones urbanas en el espacio público del municipio de San José De Cúcuta</v>
      </c>
      <c r="V233" s="40" t="s">
        <v>1120</v>
      </c>
      <c r="W233" s="40" t="s">
        <v>1121</v>
      </c>
      <c r="X233" s="40" t="s">
        <v>98</v>
      </c>
      <c r="Y233" s="40" t="s">
        <v>99</v>
      </c>
      <c r="Z233" s="40" t="s">
        <v>1111</v>
      </c>
      <c r="AA233" s="40" t="s">
        <v>1112</v>
      </c>
      <c r="AB233" s="30">
        <f>VLOOKUP(B:B,'EJECUCION 24 DE ABRIL DEL 2026'!C:Q,15,0)</f>
        <v>817154256.3</v>
      </c>
      <c r="AC233" s="30">
        <f>VLOOKUP(B:B,'EJECUCION 24 DE ABRIL DEL 2026'!C:R,16,0)</f>
        <v>0</v>
      </c>
      <c r="AD233" s="30">
        <f>VLOOKUP(B:B,'EJECUCION 24 DE ABRIL DEL 2026'!C:S,17,0)</f>
        <v>0</v>
      </c>
      <c r="AE233" s="31">
        <f>VLOOKUP(B:B,'EJECUCION 24 DE ABRIL DEL 2026'!C:T,18,0)</f>
        <v>0</v>
      </c>
      <c r="AF233" s="31">
        <f>VLOOKUP(B:B,'EJECUCION 24 DE ABRIL DEL 2026'!C:U,19,0)</f>
        <v>0</v>
      </c>
      <c r="AG233" s="30">
        <f>VLOOKUP(B:B,'EJECUCION 24 DE ABRIL DEL 2026'!C:V,20,0)</f>
        <v>0</v>
      </c>
      <c r="AH233" s="30">
        <f>VLOOKUP(B:B,'EJECUCION 24 DE ABRIL DEL 2026'!C:W,21,0)</f>
        <v>0</v>
      </c>
      <c r="AI233" s="30">
        <f>VLOOKUP(B:B,'EJECUCION 24 DE ABRIL DEL 2026'!C:X,22,0)</f>
        <v>817154256.3</v>
      </c>
      <c r="AJ233" s="30">
        <f>VLOOKUP(B:B,'EJECUCION 24 DE ABRIL DEL 2026'!C:Y,23,0)</f>
        <v>0</v>
      </c>
      <c r="AK233" s="30">
        <f>VLOOKUP(B:B,'EJECUCION 24 DE ABRIL DEL 2026'!C:Z,24,0)</f>
        <v>0</v>
      </c>
      <c r="AL233" s="30">
        <f>VLOOKUP(B:B,'EJECUCION 24 DE ABRIL DEL 2026'!C:AA,25,0)</f>
        <v>0</v>
      </c>
      <c r="AM233" s="30">
        <f>VLOOKUP(B:B,'EJECUCION 24 DE ABRIL DEL 2026'!C:AB,26,0)</f>
        <v>0</v>
      </c>
      <c r="AN233" s="30">
        <f>VLOOKUP(B:B,'EJECUCION 24 DE ABRIL DEL 2026'!C:AC,27,0)</f>
        <v>817154256.3</v>
      </c>
      <c r="AO233" s="32">
        <f t="shared" si="4"/>
        <v>0</v>
      </c>
      <c r="AP233" s="28" t="str">
        <f>VLOOKUP(T:T,'TOTAL POR PROYECTOS'!B:I,8,0)</f>
        <v>Secretaría Valorización y Plusvalía</v>
      </c>
      <c r="AQ233" s="8"/>
      <c r="AR233" s="8"/>
    </row>
    <row r="234" hidden="1">
      <c r="A234" s="27" t="str">
        <f t="shared" si="1"/>
        <v>390601220245400101461.2.1.0.00.12.3.2.02.02.0091.2.1.0.00</v>
      </c>
      <c r="B234" s="27" t="str">
        <f t="shared" si="2"/>
        <v>390601220245400101461.2.1.0.00.12.3.2.02.02.0091.2.1.0.0006040301|496</v>
      </c>
      <c r="C234" s="28" t="str">
        <f t="shared" si="3"/>
        <v>Oficina de Prensa, Comunicaciones y Protocolo</v>
      </c>
      <c r="D234" s="40" t="s">
        <v>336</v>
      </c>
      <c r="E234" s="40" t="s">
        <v>337</v>
      </c>
      <c r="F234" s="40" t="s">
        <v>428</v>
      </c>
      <c r="G234" s="40" t="s">
        <v>1122</v>
      </c>
      <c r="H234" s="40" t="s">
        <v>1123</v>
      </c>
      <c r="I234" s="40" t="s">
        <v>1124</v>
      </c>
      <c r="J234" s="40" t="s">
        <v>1125</v>
      </c>
      <c r="K234" s="40" t="s">
        <v>1126</v>
      </c>
      <c r="L234" s="40" t="s">
        <v>184</v>
      </c>
      <c r="M234" s="40" t="s">
        <v>185</v>
      </c>
      <c r="N234" s="40" t="s">
        <v>1127</v>
      </c>
      <c r="O234" s="40" t="s">
        <v>1128</v>
      </c>
      <c r="P234" s="40" t="s">
        <v>1129</v>
      </c>
      <c r="Q234" s="40" t="s">
        <v>774</v>
      </c>
      <c r="R234" s="40" t="s">
        <v>1130</v>
      </c>
      <c r="S234" s="40" t="s">
        <v>779</v>
      </c>
      <c r="T234" s="40" t="s">
        <v>1131</v>
      </c>
      <c r="U234" s="29" t="str">
        <f>VLOOKUP(T:T,'TOTAL POR PROYECTOS'!B:C,2,0)</f>
        <v>Servicio de investigación para la toma de decisiones estratégicas en el marco del Plan de comunicación institucional de la Alcaldía de San José De Cúcuta</v>
      </c>
      <c r="V234" s="40" t="s">
        <v>106</v>
      </c>
      <c r="W234" s="40" t="s">
        <v>107</v>
      </c>
      <c r="X234" s="40" t="s">
        <v>66</v>
      </c>
      <c r="Y234" s="40" t="s">
        <v>67</v>
      </c>
      <c r="Z234" s="40" t="s">
        <v>108</v>
      </c>
      <c r="AA234" s="40" t="s">
        <v>109</v>
      </c>
      <c r="AB234" s="30">
        <f>VLOOKUP(B:B,'EJECUCION 24 DE ABRIL DEL 2026'!C:Q,15,0)</f>
        <v>36000000</v>
      </c>
      <c r="AC234" s="30">
        <f>VLOOKUP(B:B,'EJECUCION 24 DE ABRIL DEL 2026'!C:R,16,0)</f>
        <v>0</v>
      </c>
      <c r="AD234" s="30">
        <f>VLOOKUP(B:B,'EJECUCION 24 DE ABRIL DEL 2026'!C:S,17,0)</f>
        <v>0</v>
      </c>
      <c r="AE234" s="31">
        <f>VLOOKUP(B:B,'EJECUCION 24 DE ABRIL DEL 2026'!C:T,18,0)</f>
        <v>0</v>
      </c>
      <c r="AF234" s="31">
        <f>VLOOKUP(B:B,'EJECUCION 24 DE ABRIL DEL 2026'!C:U,19,0)</f>
        <v>0</v>
      </c>
      <c r="AG234" s="30">
        <f>VLOOKUP(B:B,'EJECUCION 24 DE ABRIL DEL 2026'!C:V,20,0)</f>
        <v>0</v>
      </c>
      <c r="AH234" s="30">
        <f>VLOOKUP(B:B,'EJECUCION 24 DE ABRIL DEL 2026'!C:W,21,0)</f>
        <v>0</v>
      </c>
      <c r="AI234" s="30">
        <f>VLOOKUP(B:B,'EJECUCION 24 DE ABRIL DEL 2026'!C:X,22,0)</f>
        <v>36000000</v>
      </c>
      <c r="AJ234" s="30">
        <f>VLOOKUP(B:B,'EJECUCION 24 DE ABRIL DEL 2026'!C:Y,23,0)</f>
        <v>0</v>
      </c>
      <c r="AK234" s="30">
        <f>VLOOKUP(B:B,'EJECUCION 24 DE ABRIL DEL 2026'!C:Z,24,0)</f>
        <v>0</v>
      </c>
      <c r="AL234" s="30">
        <f>VLOOKUP(B:B,'EJECUCION 24 DE ABRIL DEL 2026'!C:AA,25,0)</f>
        <v>0</v>
      </c>
      <c r="AM234" s="30">
        <f>VLOOKUP(B:B,'EJECUCION 24 DE ABRIL DEL 2026'!C:AB,26,0)</f>
        <v>0</v>
      </c>
      <c r="AN234" s="30">
        <f>VLOOKUP(B:B,'EJECUCION 24 DE ABRIL DEL 2026'!C:AC,27,0)</f>
        <v>36000000</v>
      </c>
      <c r="AO234" s="32">
        <f t="shared" si="4"/>
        <v>0</v>
      </c>
      <c r="AP234" s="28" t="str">
        <f>VLOOKUP(T:T,'TOTAL POR PROYECTOS'!B:I,8,0)</f>
        <v>Oficina de Prensa, Comunicaciones y Protocolo</v>
      </c>
      <c r="AQ234" s="8"/>
      <c r="AR234" s="8"/>
    </row>
    <row r="235" hidden="1">
      <c r="A235" s="27" t="str">
        <f t="shared" si="1"/>
        <v>459903020245400101381.2.1.0.00.12.3.2.02.02.0091.2.1.0.00</v>
      </c>
      <c r="B235" s="27" t="str">
        <f t="shared" si="2"/>
        <v>459903020245400101381.2.1.0.00.12.3.2.02.02.0091.2.1.0.0006040304|499</v>
      </c>
      <c r="C235" s="28" t="str">
        <f t="shared" si="3"/>
        <v>Oficina de Prensa, Comunicaciones y Protocolo</v>
      </c>
      <c r="D235" s="40" t="s">
        <v>336</v>
      </c>
      <c r="E235" s="40" t="s">
        <v>337</v>
      </c>
      <c r="F235" s="40" t="s">
        <v>428</v>
      </c>
      <c r="G235" s="40" t="s">
        <v>1132</v>
      </c>
      <c r="H235" s="40" t="s">
        <v>1133</v>
      </c>
      <c r="I235" s="40" t="s">
        <v>181</v>
      </c>
      <c r="J235" s="40" t="s">
        <v>182</v>
      </c>
      <c r="K235" s="40" t="s">
        <v>183</v>
      </c>
      <c r="L235" s="40" t="s">
        <v>184</v>
      </c>
      <c r="M235" s="40" t="s">
        <v>185</v>
      </c>
      <c r="N235" s="40" t="s">
        <v>1043</v>
      </c>
      <c r="O235" s="40" t="s">
        <v>1044</v>
      </c>
      <c r="P235" s="40" t="s">
        <v>1134</v>
      </c>
      <c r="Q235" s="40" t="s">
        <v>100</v>
      </c>
      <c r="R235" s="40" t="s">
        <v>1135</v>
      </c>
      <c r="S235" s="40" t="s">
        <v>181</v>
      </c>
      <c r="T235" s="40" t="s">
        <v>1136</v>
      </c>
      <c r="U235" s="29" t="str">
        <f>VLOOKUP(T:T,'TOTAL POR PROYECTOS'!B:C,2,0)</f>
        <v>Fortalecimiento de la capacidad institucional para una estrategia comunicativa con sentido transformador en el municipio de San José De Cúcuta</v>
      </c>
      <c r="V235" s="40" t="s">
        <v>106</v>
      </c>
      <c r="W235" s="40" t="s">
        <v>107</v>
      </c>
      <c r="X235" s="40" t="s">
        <v>66</v>
      </c>
      <c r="Y235" s="40" t="s">
        <v>67</v>
      </c>
      <c r="Z235" s="40" t="s">
        <v>108</v>
      </c>
      <c r="AA235" s="40" t="s">
        <v>109</v>
      </c>
      <c r="AB235" s="30">
        <f>VLOOKUP(B:B,'EJECUCION 24 DE ABRIL DEL 2026'!C:Q,15,0)</f>
        <v>150000000</v>
      </c>
      <c r="AC235" s="30">
        <f>VLOOKUP(B:B,'EJECUCION 24 DE ABRIL DEL 2026'!C:R,16,0)</f>
        <v>0</v>
      </c>
      <c r="AD235" s="30">
        <f>VLOOKUP(B:B,'EJECUCION 24 DE ABRIL DEL 2026'!C:S,17,0)</f>
        <v>0</v>
      </c>
      <c r="AE235" s="31">
        <f>VLOOKUP(B:B,'EJECUCION 24 DE ABRIL DEL 2026'!C:T,18,0)</f>
        <v>0</v>
      </c>
      <c r="AF235" s="31">
        <f>VLOOKUP(B:B,'EJECUCION 24 DE ABRIL DEL 2026'!C:U,19,0)</f>
        <v>60000000</v>
      </c>
      <c r="AG235" s="30">
        <f>VLOOKUP(B:B,'EJECUCION 24 DE ABRIL DEL 2026'!C:V,20,0)</f>
        <v>0</v>
      </c>
      <c r="AH235" s="30">
        <f>VLOOKUP(B:B,'EJECUCION 24 DE ABRIL DEL 2026'!C:W,21,0)</f>
        <v>0</v>
      </c>
      <c r="AI235" s="30">
        <f>VLOOKUP(B:B,'EJECUCION 24 DE ABRIL DEL 2026'!C:X,22,0)</f>
        <v>90000000</v>
      </c>
      <c r="AJ235" s="30">
        <f>VLOOKUP(B:B,'EJECUCION 24 DE ABRIL DEL 2026'!C:Y,23,0)</f>
        <v>70500000</v>
      </c>
      <c r="AK235" s="30">
        <f>VLOOKUP(B:B,'EJECUCION 24 DE ABRIL DEL 2026'!C:Z,24,0)</f>
        <v>60000000</v>
      </c>
      <c r="AL235" s="30">
        <f>VLOOKUP(B:B,'EJECUCION 24 DE ABRIL DEL 2026'!C:AA,25,0)</f>
        <v>20700000</v>
      </c>
      <c r="AM235" s="30">
        <f>VLOOKUP(B:B,'EJECUCION 24 DE ABRIL DEL 2026'!C:AB,26,0)</f>
        <v>8700000</v>
      </c>
      <c r="AN235" s="30">
        <f>VLOOKUP(B:B,'EJECUCION 24 DE ABRIL DEL 2026'!C:AC,27,0)</f>
        <v>30000000</v>
      </c>
      <c r="AO235" s="32">
        <f t="shared" si="4"/>
        <v>0.23</v>
      </c>
      <c r="AP235" s="28" t="str">
        <f>VLOOKUP(T:T,'TOTAL POR PROYECTOS'!B:I,8,0)</f>
        <v>Oficina de Prensa, Comunicaciones y Protocolo</v>
      </c>
      <c r="AQ235" s="8"/>
      <c r="AR235" s="8"/>
    </row>
    <row r="236" hidden="1">
      <c r="A236" s="27" t="str">
        <f t="shared" si="1"/>
        <v>459903120245400101381.2.1.0.00.12.3.2.02.02.0091.2.1.0.00</v>
      </c>
      <c r="B236" s="27" t="str">
        <f t="shared" si="2"/>
        <v>459903120245400101381.2.1.0.00.12.3.2.02.02.0091.2.1.0.0006040303|498</v>
      </c>
      <c r="C236" s="28" t="str">
        <f t="shared" si="3"/>
        <v>Oficina de Prensa, Comunicaciones y Protocolo</v>
      </c>
      <c r="D236" s="40" t="s">
        <v>336</v>
      </c>
      <c r="E236" s="40" t="s">
        <v>337</v>
      </c>
      <c r="F236" s="40" t="s">
        <v>428</v>
      </c>
      <c r="G236" s="40" t="s">
        <v>200</v>
      </c>
      <c r="H236" s="40" t="s">
        <v>1137</v>
      </c>
      <c r="I236" s="40" t="s">
        <v>1114</v>
      </c>
      <c r="J236" s="40" t="s">
        <v>182</v>
      </c>
      <c r="K236" s="40" t="s">
        <v>183</v>
      </c>
      <c r="L236" s="40" t="s">
        <v>184</v>
      </c>
      <c r="M236" s="40" t="s">
        <v>185</v>
      </c>
      <c r="N236" s="40" t="s">
        <v>1043</v>
      </c>
      <c r="O236" s="40" t="s">
        <v>1044</v>
      </c>
      <c r="P236" s="40" t="s">
        <v>1115</v>
      </c>
      <c r="Q236" s="40" t="s">
        <v>200</v>
      </c>
      <c r="R236" s="40" t="s">
        <v>1116</v>
      </c>
      <c r="S236" s="40" t="s">
        <v>1114</v>
      </c>
      <c r="T236" s="40" t="s">
        <v>1136</v>
      </c>
      <c r="U236" s="29" t="str">
        <f>VLOOKUP(T:T,'TOTAL POR PROYECTOS'!B:C,2,0)</f>
        <v>Fortalecimiento de la capacidad institucional para una estrategia comunicativa con sentido transformador en el municipio de San José De Cúcuta</v>
      </c>
      <c r="V236" s="40" t="s">
        <v>106</v>
      </c>
      <c r="W236" s="40" t="s">
        <v>107</v>
      </c>
      <c r="X236" s="40" t="s">
        <v>66</v>
      </c>
      <c r="Y236" s="40" t="s">
        <v>67</v>
      </c>
      <c r="Z236" s="40" t="s">
        <v>108</v>
      </c>
      <c r="AA236" s="40" t="s">
        <v>109</v>
      </c>
      <c r="AB236" s="30">
        <f>VLOOKUP(B:B,'EJECUCION 24 DE ABRIL DEL 2026'!C:Q,15,0)</f>
        <v>584000000</v>
      </c>
      <c r="AC236" s="30">
        <f>VLOOKUP(B:B,'EJECUCION 24 DE ABRIL DEL 2026'!C:R,16,0)</f>
        <v>0</v>
      </c>
      <c r="AD236" s="30">
        <f>VLOOKUP(B:B,'EJECUCION 24 DE ABRIL DEL 2026'!C:S,17,0)</f>
        <v>0</v>
      </c>
      <c r="AE236" s="31">
        <f>VLOOKUP(B:B,'EJECUCION 24 DE ABRIL DEL 2026'!C:T,18,0)</f>
        <v>60000000</v>
      </c>
      <c r="AF236" s="31">
        <f>VLOOKUP(B:B,'EJECUCION 24 DE ABRIL DEL 2026'!C:U,19,0)</f>
        <v>0</v>
      </c>
      <c r="AG236" s="30">
        <f>VLOOKUP(B:B,'EJECUCION 24 DE ABRIL DEL 2026'!C:V,20,0)</f>
        <v>0</v>
      </c>
      <c r="AH236" s="30">
        <f>VLOOKUP(B:B,'EJECUCION 24 DE ABRIL DEL 2026'!C:W,21,0)</f>
        <v>0</v>
      </c>
      <c r="AI236" s="30">
        <f>VLOOKUP(B:B,'EJECUCION 24 DE ABRIL DEL 2026'!C:X,22,0)</f>
        <v>644000000</v>
      </c>
      <c r="AJ236" s="30">
        <f>VLOOKUP(B:B,'EJECUCION 24 DE ABRIL DEL 2026'!C:Y,23,0)</f>
        <v>616350000</v>
      </c>
      <c r="AK236" s="30">
        <f>VLOOKUP(B:B,'EJECUCION 24 DE ABRIL DEL 2026'!C:Z,24,0)</f>
        <v>498900000</v>
      </c>
      <c r="AL236" s="30">
        <f>VLOOKUP(B:B,'EJECUCION 24 DE ABRIL DEL 2026'!C:AA,25,0)</f>
        <v>285310000</v>
      </c>
      <c r="AM236" s="30">
        <f>VLOOKUP(B:B,'EJECUCION 24 DE ABRIL DEL 2026'!C:AB,26,0)</f>
        <v>187300000</v>
      </c>
      <c r="AN236" s="30">
        <f>VLOOKUP(B:B,'EJECUCION 24 DE ABRIL DEL 2026'!C:AC,27,0)</f>
        <v>145100000</v>
      </c>
      <c r="AO236" s="32">
        <f t="shared" si="4"/>
        <v>0.4430279503</v>
      </c>
      <c r="AP236" s="28" t="str">
        <f>VLOOKUP(T:T,'TOTAL POR PROYECTOS'!B:I,8,0)</f>
        <v>Oficina de Prensa, Comunicaciones y Protocolo</v>
      </c>
      <c r="AQ236" s="8"/>
      <c r="AR236" s="8"/>
    </row>
    <row r="237" hidden="1">
      <c r="A237" s="27" t="str">
        <f t="shared" si="1"/>
        <v>41020462025000000323351.2.1.0.00.12.3.2.02.02.0061.2.1.0.00</v>
      </c>
      <c r="B237" s="27" t="str">
        <f t="shared" si="2"/>
        <v>41020462025000000323351.2.1.0.00.12.3.2.02.02.0061.2.1.0.0003010101|136</v>
      </c>
      <c r="C237" s="28" t="str">
        <f t="shared" si="3"/>
        <v>Secretaría de Bienestar Social</v>
      </c>
      <c r="D237" s="40" t="s">
        <v>48</v>
      </c>
      <c r="E237" s="40" t="s">
        <v>1138</v>
      </c>
      <c r="F237" s="40" t="s">
        <v>1139</v>
      </c>
      <c r="G237" s="40" t="s">
        <v>1140</v>
      </c>
      <c r="H237" s="40" t="s">
        <v>1141</v>
      </c>
      <c r="I237" s="40" t="s">
        <v>1142</v>
      </c>
      <c r="J237" s="40" t="s">
        <v>302</v>
      </c>
      <c r="K237" s="40" t="s">
        <v>303</v>
      </c>
      <c r="L237" s="40" t="s">
        <v>304</v>
      </c>
      <c r="M237" s="40" t="s">
        <v>305</v>
      </c>
      <c r="N237" s="40" t="s">
        <v>1143</v>
      </c>
      <c r="O237" s="40" t="s">
        <v>1144</v>
      </c>
      <c r="P237" s="40" t="s">
        <v>1145</v>
      </c>
      <c r="Q237" s="40" t="s">
        <v>1140</v>
      </c>
      <c r="R237" s="40" t="s">
        <v>1146</v>
      </c>
      <c r="S237" s="40" t="s">
        <v>1142</v>
      </c>
      <c r="T237" s="40" t="s">
        <v>1147</v>
      </c>
      <c r="U237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37" s="40" t="s">
        <v>106</v>
      </c>
      <c r="W237" s="40" t="s">
        <v>107</v>
      </c>
      <c r="X237" s="40" t="s">
        <v>582</v>
      </c>
      <c r="Y237" s="40" t="s">
        <v>583</v>
      </c>
      <c r="Z237" s="40" t="s">
        <v>108</v>
      </c>
      <c r="AA237" s="40" t="s">
        <v>109</v>
      </c>
      <c r="AB237" s="30">
        <f>VLOOKUP(B:B,'EJECUCION 24 DE ABRIL DEL 2026'!C:Q,15,0)</f>
        <v>75000000</v>
      </c>
      <c r="AC237" s="30">
        <f>VLOOKUP(B:B,'EJECUCION 24 DE ABRIL DEL 2026'!C:R,16,0)</f>
        <v>0</v>
      </c>
      <c r="AD237" s="30">
        <f>VLOOKUP(B:B,'EJECUCION 24 DE ABRIL DEL 2026'!C:S,17,0)</f>
        <v>0</v>
      </c>
      <c r="AE237" s="31">
        <f>VLOOKUP(B:B,'EJECUCION 24 DE ABRIL DEL 2026'!C:T,18,0)</f>
        <v>0</v>
      </c>
      <c r="AF237" s="31">
        <f>VLOOKUP(B:B,'EJECUCION 24 DE ABRIL DEL 2026'!C:U,19,0)</f>
        <v>0</v>
      </c>
      <c r="AG237" s="30">
        <f>VLOOKUP(B:B,'EJECUCION 24 DE ABRIL DEL 2026'!C:V,20,0)</f>
        <v>0</v>
      </c>
      <c r="AH237" s="30">
        <f>VLOOKUP(B:B,'EJECUCION 24 DE ABRIL DEL 2026'!C:W,21,0)</f>
        <v>0</v>
      </c>
      <c r="AI237" s="30">
        <f>VLOOKUP(B:B,'EJECUCION 24 DE ABRIL DEL 2026'!C:X,22,0)</f>
        <v>75000000</v>
      </c>
      <c r="AJ237" s="30">
        <f>VLOOKUP(B:B,'EJECUCION 24 DE ABRIL DEL 2026'!C:Y,23,0)</f>
        <v>75000000</v>
      </c>
      <c r="AK237" s="30">
        <f>VLOOKUP(B:B,'EJECUCION 24 DE ABRIL DEL 2026'!C:Z,24,0)</f>
        <v>0</v>
      </c>
      <c r="AL237" s="30">
        <f>VLOOKUP(B:B,'EJECUCION 24 DE ABRIL DEL 2026'!C:AA,25,0)</f>
        <v>0</v>
      </c>
      <c r="AM237" s="30">
        <f>VLOOKUP(B:B,'EJECUCION 24 DE ABRIL DEL 2026'!C:AB,26,0)</f>
        <v>0</v>
      </c>
      <c r="AN237" s="30">
        <f>VLOOKUP(B:B,'EJECUCION 24 DE ABRIL DEL 2026'!C:AC,27,0)</f>
        <v>75000000</v>
      </c>
      <c r="AO237" s="32">
        <f t="shared" si="4"/>
        <v>0</v>
      </c>
      <c r="AP237" s="28" t="str">
        <f>VLOOKUP(T:T,'TOTAL POR PROYECTOS'!B:I,8,0)</f>
        <v>Secretaría de Bienestar Social</v>
      </c>
      <c r="AQ237" s="8"/>
      <c r="AR237" s="8"/>
    </row>
    <row r="238" hidden="1">
      <c r="A238" s="27" t="str">
        <f t="shared" si="1"/>
        <v>41020462025000000323351.2.1.0.00.12.3.2.02.02.0091.2.1.0.00</v>
      </c>
      <c r="B238" s="27" t="str">
        <f t="shared" si="2"/>
        <v>41020462025000000323351.2.1.0.00.12.3.2.02.02.0091.2.1.0.0003010101|136</v>
      </c>
      <c r="C238" s="28" t="str">
        <f t="shared" si="3"/>
        <v>Secretaría de Bienestar Social</v>
      </c>
      <c r="D238" s="40" t="s">
        <v>48</v>
      </c>
      <c r="E238" s="40" t="s">
        <v>1138</v>
      </c>
      <c r="F238" s="40" t="s">
        <v>1139</v>
      </c>
      <c r="G238" s="40" t="s">
        <v>1140</v>
      </c>
      <c r="H238" s="40" t="s">
        <v>1141</v>
      </c>
      <c r="I238" s="40" t="s">
        <v>1142</v>
      </c>
      <c r="J238" s="40" t="s">
        <v>302</v>
      </c>
      <c r="K238" s="40" t="s">
        <v>303</v>
      </c>
      <c r="L238" s="40" t="s">
        <v>304</v>
      </c>
      <c r="M238" s="40" t="s">
        <v>305</v>
      </c>
      <c r="N238" s="40" t="s">
        <v>1143</v>
      </c>
      <c r="O238" s="40" t="s">
        <v>1144</v>
      </c>
      <c r="P238" s="40" t="s">
        <v>1145</v>
      </c>
      <c r="Q238" s="40" t="s">
        <v>1140</v>
      </c>
      <c r="R238" s="40" t="s">
        <v>1146</v>
      </c>
      <c r="S238" s="40" t="s">
        <v>1142</v>
      </c>
      <c r="T238" s="40" t="s">
        <v>1147</v>
      </c>
      <c r="U238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38" s="40" t="s">
        <v>106</v>
      </c>
      <c r="W238" s="40" t="s">
        <v>107</v>
      </c>
      <c r="X238" s="40" t="s">
        <v>66</v>
      </c>
      <c r="Y238" s="40" t="s">
        <v>67</v>
      </c>
      <c r="Z238" s="40" t="s">
        <v>108</v>
      </c>
      <c r="AA238" s="40" t="s">
        <v>109</v>
      </c>
      <c r="AB238" s="30">
        <f>VLOOKUP(B:B,'EJECUCION 24 DE ABRIL DEL 2026'!C:Q,15,0)</f>
        <v>172080000</v>
      </c>
      <c r="AC238" s="30">
        <f>VLOOKUP(B:B,'EJECUCION 24 DE ABRIL DEL 2026'!C:R,16,0)</f>
        <v>0</v>
      </c>
      <c r="AD238" s="30">
        <f>VLOOKUP(B:B,'EJECUCION 24 DE ABRIL DEL 2026'!C:S,17,0)</f>
        <v>0</v>
      </c>
      <c r="AE238" s="31">
        <f>VLOOKUP(B:B,'EJECUCION 24 DE ABRIL DEL 2026'!C:T,18,0)</f>
        <v>0</v>
      </c>
      <c r="AF238" s="31">
        <f>VLOOKUP(B:B,'EJECUCION 24 DE ABRIL DEL 2026'!C:U,19,0)</f>
        <v>0</v>
      </c>
      <c r="AG238" s="30">
        <f>VLOOKUP(B:B,'EJECUCION 24 DE ABRIL DEL 2026'!C:V,20,0)</f>
        <v>0</v>
      </c>
      <c r="AH238" s="30">
        <f>VLOOKUP(B:B,'EJECUCION 24 DE ABRIL DEL 2026'!C:W,21,0)</f>
        <v>0</v>
      </c>
      <c r="AI238" s="30">
        <f>VLOOKUP(B:B,'EJECUCION 24 DE ABRIL DEL 2026'!C:X,22,0)</f>
        <v>172080000</v>
      </c>
      <c r="AJ238" s="30">
        <f>VLOOKUP(B:B,'EJECUCION 24 DE ABRIL DEL 2026'!C:Y,23,0)</f>
        <v>171135000</v>
      </c>
      <c r="AK238" s="30">
        <f>VLOOKUP(B:B,'EJECUCION 24 DE ABRIL DEL 2026'!C:Z,24,0)</f>
        <v>171135000</v>
      </c>
      <c r="AL238" s="30">
        <f>VLOOKUP(B:B,'EJECUCION 24 DE ABRIL DEL 2026'!C:AA,25,0)</f>
        <v>76320000</v>
      </c>
      <c r="AM238" s="30">
        <f>VLOOKUP(B:B,'EJECUCION 24 DE ABRIL DEL 2026'!C:AB,26,0)</f>
        <v>41010000</v>
      </c>
      <c r="AN238" s="30">
        <f>VLOOKUP(B:B,'EJECUCION 24 DE ABRIL DEL 2026'!C:AC,27,0)</f>
        <v>945000</v>
      </c>
      <c r="AO238" s="32">
        <f t="shared" si="4"/>
        <v>0.4435146444</v>
      </c>
      <c r="AP238" s="28" t="str">
        <f>VLOOKUP(T:T,'TOTAL POR PROYECTOS'!B:I,8,0)</f>
        <v>Secretaría de Bienestar Social</v>
      </c>
      <c r="AQ238" s="8"/>
      <c r="AR238" s="8"/>
    </row>
    <row r="239" hidden="1">
      <c r="A239" s="27" t="str">
        <f t="shared" si="1"/>
        <v>41020462025000000323351.2.1.0.00.12.3.2.02.02.0081.2.1.0.00</v>
      </c>
      <c r="B239" s="27" t="str">
        <f t="shared" si="2"/>
        <v>41020462025000000323351.2.1.0.00.12.3.2.02.02.0081.2.1.0.0003010101|136</v>
      </c>
      <c r="C239" s="28" t="str">
        <f t="shared" si="3"/>
        <v>Secretaría de Bienestar Social</v>
      </c>
      <c r="D239" s="40" t="s">
        <v>48</v>
      </c>
      <c r="E239" s="40" t="s">
        <v>1138</v>
      </c>
      <c r="F239" s="40" t="s">
        <v>1139</v>
      </c>
      <c r="G239" s="40" t="s">
        <v>1140</v>
      </c>
      <c r="H239" s="40" t="s">
        <v>1141</v>
      </c>
      <c r="I239" s="40" t="s">
        <v>1142</v>
      </c>
      <c r="J239" s="40" t="s">
        <v>302</v>
      </c>
      <c r="K239" s="40" t="s">
        <v>303</v>
      </c>
      <c r="L239" s="40" t="s">
        <v>304</v>
      </c>
      <c r="M239" s="40" t="s">
        <v>305</v>
      </c>
      <c r="N239" s="40" t="s">
        <v>1143</v>
      </c>
      <c r="O239" s="40" t="s">
        <v>1144</v>
      </c>
      <c r="P239" s="40" t="s">
        <v>1145</v>
      </c>
      <c r="Q239" s="40" t="s">
        <v>1140</v>
      </c>
      <c r="R239" s="40" t="s">
        <v>1146</v>
      </c>
      <c r="S239" s="40" t="s">
        <v>1142</v>
      </c>
      <c r="T239" s="40" t="s">
        <v>1147</v>
      </c>
      <c r="U239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39" s="40" t="s">
        <v>106</v>
      </c>
      <c r="W239" s="40" t="s">
        <v>107</v>
      </c>
      <c r="X239" s="40" t="s">
        <v>98</v>
      </c>
      <c r="Y239" s="40" t="s">
        <v>99</v>
      </c>
      <c r="Z239" s="40" t="s">
        <v>108</v>
      </c>
      <c r="AA239" s="40" t="s">
        <v>109</v>
      </c>
      <c r="AB239" s="30">
        <f>VLOOKUP(B:B,'EJECUCION 24 DE ABRIL DEL 2026'!C:Q,15,0)</f>
        <v>498195806</v>
      </c>
      <c r="AC239" s="30">
        <f>VLOOKUP(B:B,'EJECUCION 24 DE ABRIL DEL 2026'!C:R,16,0)</f>
        <v>0</v>
      </c>
      <c r="AD239" s="30">
        <f>VLOOKUP(B:B,'EJECUCION 24 DE ABRIL DEL 2026'!C:S,17,0)</f>
        <v>0</v>
      </c>
      <c r="AE239" s="31">
        <f>VLOOKUP(B:B,'EJECUCION 24 DE ABRIL DEL 2026'!C:T,18,0)</f>
        <v>0</v>
      </c>
      <c r="AF239" s="31">
        <f>VLOOKUP(B:B,'EJECUCION 24 DE ABRIL DEL 2026'!C:U,19,0)</f>
        <v>0</v>
      </c>
      <c r="AG239" s="30">
        <f>VLOOKUP(B:B,'EJECUCION 24 DE ABRIL DEL 2026'!C:V,20,0)</f>
        <v>0</v>
      </c>
      <c r="AH239" s="30">
        <f>VLOOKUP(B:B,'EJECUCION 24 DE ABRIL DEL 2026'!C:W,21,0)</f>
        <v>0</v>
      </c>
      <c r="AI239" s="30">
        <f>VLOOKUP(B:B,'EJECUCION 24 DE ABRIL DEL 2026'!C:X,22,0)</f>
        <v>498195806</v>
      </c>
      <c r="AJ239" s="30">
        <f>VLOOKUP(B:B,'EJECUCION 24 DE ABRIL DEL 2026'!C:Y,23,0)</f>
        <v>498195806</v>
      </c>
      <c r="AK239" s="30">
        <f>VLOOKUP(B:B,'EJECUCION 24 DE ABRIL DEL 2026'!C:Z,24,0)</f>
        <v>0</v>
      </c>
      <c r="AL239" s="30">
        <f>VLOOKUP(B:B,'EJECUCION 24 DE ABRIL DEL 2026'!C:AA,25,0)</f>
        <v>0</v>
      </c>
      <c r="AM239" s="30">
        <f>VLOOKUP(B:B,'EJECUCION 24 DE ABRIL DEL 2026'!C:AB,26,0)</f>
        <v>0</v>
      </c>
      <c r="AN239" s="30">
        <f>VLOOKUP(B:B,'EJECUCION 24 DE ABRIL DEL 2026'!C:AC,27,0)</f>
        <v>498195806</v>
      </c>
      <c r="AO239" s="32">
        <f t="shared" si="4"/>
        <v>0</v>
      </c>
      <c r="AP239" s="28" t="str">
        <f>VLOOKUP(T:T,'TOTAL POR PROYECTOS'!B:I,8,0)</f>
        <v>Secretaría de Bienestar Social</v>
      </c>
      <c r="AQ239" s="8"/>
      <c r="AR239" s="8"/>
    </row>
    <row r="240" hidden="1">
      <c r="A240" s="27" t="str">
        <f t="shared" si="1"/>
        <v>41020382025000000323351.2.1.0.00.12.3.2.02.02.0061.2.1.0.00</v>
      </c>
      <c r="B240" s="27" t="str">
        <f t="shared" si="2"/>
        <v>41020382025000000323351.2.1.0.00.12.3.2.02.02.0061.2.1.0.0003010103|138</v>
      </c>
      <c r="C240" s="28" t="str">
        <f t="shared" si="3"/>
        <v>Secretaría de Bienestar Social</v>
      </c>
      <c r="D240" s="40" t="s">
        <v>48</v>
      </c>
      <c r="E240" s="40" t="s">
        <v>1138</v>
      </c>
      <c r="F240" s="40" t="s">
        <v>1139</v>
      </c>
      <c r="G240" s="40" t="s">
        <v>1148</v>
      </c>
      <c r="H240" s="40" t="s">
        <v>1149</v>
      </c>
      <c r="I240" s="40" t="s">
        <v>1150</v>
      </c>
      <c r="J240" s="40" t="s">
        <v>302</v>
      </c>
      <c r="K240" s="40" t="s">
        <v>303</v>
      </c>
      <c r="L240" s="40" t="s">
        <v>304</v>
      </c>
      <c r="M240" s="40" t="s">
        <v>305</v>
      </c>
      <c r="N240" s="40" t="s">
        <v>1143</v>
      </c>
      <c r="O240" s="40" t="s">
        <v>1144</v>
      </c>
      <c r="P240" s="40" t="s">
        <v>1151</v>
      </c>
      <c r="Q240" s="40" t="s">
        <v>1152</v>
      </c>
      <c r="R240" s="40" t="s">
        <v>1153</v>
      </c>
      <c r="S240" s="40" t="s">
        <v>1154</v>
      </c>
      <c r="T240" s="40" t="s">
        <v>1147</v>
      </c>
      <c r="U240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40" s="40" t="s">
        <v>106</v>
      </c>
      <c r="W240" s="40" t="s">
        <v>107</v>
      </c>
      <c r="X240" s="40" t="s">
        <v>582</v>
      </c>
      <c r="Y240" s="40" t="s">
        <v>583</v>
      </c>
      <c r="Z240" s="40" t="s">
        <v>108</v>
      </c>
      <c r="AA240" s="40" t="s">
        <v>109</v>
      </c>
      <c r="AB240" s="30">
        <f>VLOOKUP(B:B,'EJECUCION 24 DE ABRIL DEL 2026'!C:Q,15,0)</f>
        <v>142000000</v>
      </c>
      <c r="AC240" s="30">
        <f>VLOOKUP(B:B,'EJECUCION 24 DE ABRIL DEL 2026'!C:R,16,0)</f>
        <v>0</v>
      </c>
      <c r="AD240" s="30">
        <f>VLOOKUP(B:B,'EJECUCION 24 DE ABRIL DEL 2026'!C:S,17,0)</f>
        <v>0</v>
      </c>
      <c r="AE240" s="31">
        <f>VLOOKUP(B:B,'EJECUCION 24 DE ABRIL DEL 2026'!C:T,18,0)</f>
        <v>0</v>
      </c>
      <c r="AF240" s="31">
        <f>VLOOKUP(B:B,'EJECUCION 24 DE ABRIL DEL 2026'!C:U,19,0)</f>
        <v>142000000</v>
      </c>
      <c r="AG240" s="30">
        <f>VLOOKUP(B:B,'EJECUCION 24 DE ABRIL DEL 2026'!C:V,20,0)</f>
        <v>0</v>
      </c>
      <c r="AH240" s="30">
        <f>VLOOKUP(B:B,'EJECUCION 24 DE ABRIL DEL 2026'!C:W,21,0)</f>
        <v>0</v>
      </c>
      <c r="AI240" s="30">
        <f>VLOOKUP(B:B,'EJECUCION 24 DE ABRIL DEL 2026'!C:X,22,0)</f>
        <v>0</v>
      </c>
      <c r="AJ240" s="30">
        <f>VLOOKUP(B:B,'EJECUCION 24 DE ABRIL DEL 2026'!C:Y,23,0)</f>
        <v>0</v>
      </c>
      <c r="AK240" s="30">
        <f>VLOOKUP(B:B,'EJECUCION 24 DE ABRIL DEL 2026'!C:Z,24,0)</f>
        <v>0</v>
      </c>
      <c r="AL240" s="30">
        <f>VLOOKUP(B:B,'EJECUCION 24 DE ABRIL DEL 2026'!C:AA,25,0)</f>
        <v>0</v>
      </c>
      <c r="AM240" s="30">
        <f>VLOOKUP(B:B,'EJECUCION 24 DE ABRIL DEL 2026'!C:AB,26,0)</f>
        <v>0</v>
      </c>
      <c r="AN240" s="30">
        <f>VLOOKUP(B:B,'EJECUCION 24 DE ABRIL DEL 2026'!C:AC,27,0)</f>
        <v>0</v>
      </c>
      <c r="AO240" s="32" t="str">
        <f t="shared" si="4"/>
        <v>#DIV/0!</v>
      </c>
      <c r="AP240" s="28" t="str">
        <f>VLOOKUP(T:T,'TOTAL POR PROYECTOS'!B:I,8,0)</f>
        <v>Secretaría de Bienestar Social</v>
      </c>
      <c r="AQ240" s="8"/>
      <c r="AR240" s="8"/>
    </row>
    <row r="241" hidden="1">
      <c r="A241" s="27" t="str">
        <f t="shared" si="1"/>
        <v>41020382025000000323351.2.1.0.00.12.3.2.02.02.0091.2.1.0.00</v>
      </c>
      <c r="B241" s="27" t="str">
        <f t="shared" si="2"/>
        <v>41020382025000000323351.2.1.0.00.12.3.2.02.02.0091.2.1.0.0003010103|138</v>
      </c>
      <c r="C241" s="28" t="str">
        <f t="shared" si="3"/>
        <v>Secretaría de Bienestar Social</v>
      </c>
      <c r="D241" s="40" t="s">
        <v>48</v>
      </c>
      <c r="E241" s="40" t="s">
        <v>1138</v>
      </c>
      <c r="F241" s="40" t="s">
        <v>1139</v>
      </c>
      <c r="G241" s="40" t="s">
        <v>1148</v>
      </c>
      <c r="H241" s="40" t="s">
        <v>1149</v>
      </c>
      <c r="I241" s="40" t="s">
        <v>1150</v>
      </c>
      <c r="J241" s="40" t="s">
        <v>302</v>
      </c>
      <c r="K241" s="40" t="s">
        <v>303</v>
      </c>
      <c r="L241" s="40" t="s">
        <v>304</v>
      </c>
      <c r="M241" s="40" t="s">
        <v>305</v>
      </c>
      <c r="N241" s="40" t="s">
        <v>1143</v>
      </c>
      <c r="O241" s="40" t="s">
        <v>1144</v>
      </c>
      <c r="P241" s="40" t="s">
        <v>1151</v>
      </c>
      <c r="Q241" s="40" t="s">
        <v>1152</v>
      </c>
      <c r="R241" s="40" t="s">
        <v>1153</v>
      </c>
      <c r="S241" s="40" t="s">
        <v>1154</v>
      </c>
      <c r="T241" s="40" t="s">
        <v>1147</v>
      </c>
      <c r="U241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41" s="40" t="s">
        <v>106</v>
      </c>
      <c r="W241" s="40" t="s">
        <v>107</v>
      </c>
      <c r="X241" s="40" t="s">
        <v>66</v>
      </c>
      <c r="Y241" s="40" t="s">
        <v>67</v>
      </c>
      <c r="Z241" s="40" t="s">
        <v>108</v>
      </c>
      <c r="AA241" s="40" t="s">
        <v>109</v>
      </c>
      <c r="AB241" s="30">
        <f>VLOOKUP(B:B,'EJECUCION 24 DE ABRIL DEL 2026'!C:Q,15,0)</f>
        <v>49240000</v>
      </c>
      <c r="AC241" s="30">
        <f>VLOOKUP(B:B,'EJECUCION 24 DE ABRIL DEL 2026'!C:R,16,0)</f>
        <v>0</v>
      </c>
      <c r="AD241" s="30">
        <f>VLOOKUP(B:B,'EJECUCION 24 DE ABRIL DEL 2026'!C:S,17,0)</f>
        <v>0</v>
      </c>
      <c r="AE241" s="31">
        <f>VLOOKUP(B:B,'EJECUCION 24 DE ABRIL DEL 2026'!C:T,18,0)</f>
        <v>142000000</v>
      </c>
      <c r="AF241" s="31">
        <f>VLOOKUP(B:B,'EJECUCION 24 DE ABRIL DEL 2026'!C:U,19,0)</f>
        <v>0</v>
      </c>
      <c r="AG241" s="30">
        <f>VLOOKUP(B:B,'EJECUCION 24 DE ABRIL DEL 2026'!C:V,20,0)</f>
        <v>0</v>
      </c>
      <c r="AH241" s="30">
        <f>VLOOKUP(B:B,'EJECUCION 24 DE ABRIL DEL 2026'!C:W,21,0)</f>
        <v>0</v>
      </c>
      <c r="AI241" s="30">
        <f>VLOOKUP(B:B,'EJECUCION 24 DE ABRIL DEL 2026'!C:X,22,0)</f>
        <v>191240000</v>
      </c>
      <c r="AJ241" s="30">
        <f>VLOOKUP(B:B,'EJECUCION 24 DE ABRIL DEL 2026'!C:Y,23,0)</f>
        <v>54805000</v>
      </c>
      <c r="AK241" s="30">
        <f>VLOOKUP(B:B,'EJECUCION 24 DE ABRIL DEL 2026'!C:Z,24,0)</f>
        <v>47305000</v>
      </c>
      <c r="AL241" s="30">
        <f>VLOOKUP(B:B,'EJECUCION 24 DE ABRIL DEL 2026'!C:AA,25,0)</f>
        <v>22210000</v>
      </c>
      <c r="AM241" s="30">
        <f>VLOOKUP(B:B,'EJECUCION 24 DE ABRIL DEL 2026'!C:AB,26,0)</f>
        <v>18710000</v>
      </c>
      <c r="AN241" s="30">
        <f>VLOOKUP(B:B,'EJECUCION 24 DE ABRIL DEL 2026'!C:AC,27,0)</f>
        <v>143935000</v>
      </c>
      <c r="AO241" s="32">
        <f t="shared" si="4"/>
        <v>0.1161367915</v>
      </c>
      <c r="AP241" s="28" t="str">
        <f>VLOOKUP(T:T,'TOTAL POR PROYECTOS'!B:I,8,0)</f>
        <v>Secretaría de Bienestar Social</v>
      </c>
      <c r="AQ241" s="8"/>
      <c r="AR241" s="8"/>
    </row>
    <row r="242" hidden="1">
      <c r="A242" s="27" t="str">
        <f t="shared" si="1"/>
        <v>41020382025000000323351.2.3.3.01.12.3.2.02.02.0091.2.3.3.01</v>
      </c>
      <c r="B242" s="27" t="str">
        <f t="shared" si="2"/>
        <v>41020382025000000323351.2.3.3.01.12.3.2.02.02.0091.2.3.3.0103010103|138</v>
      </c>
      <c r="C242" s="28" t="str">
        <f t="shared" si="3"/>
        <v>Secretaría de Bienestar Social</v>
      </c>
      <c r="D242" s="40" t="s">
        <v>48</v>
      </c>
      <c r="E242" s="40" t="s">
        <v>1138</v>
      </c>
      <c r="F242" s="40" t="s">
        <v>1139</v>
      </c>
      <c r="G242" s="40" t="s">
        <v>1148</v>
      </c>
      <c r="H242" s="40" t="s">
        <v>1149</v>
      </c>
      <c r="I242" s="40" t="s">
        <v>1150</v>
      </c>
      <c r="J242" s="40" t="s">
        <v>302</v>
      </c>
      <c r="K242" s="40" t="s">
        <v>303</v>
      </c>
      <c r="L242" s="40" t="s">
        <v>304</v>
      </c>
      <c r="M242" s="40" t="s">
        <v>305</v>
      </c>
      <c r="N242" s="40" t="s">
        <v>1143</v>
      </c>
      <c r="O242" s="40" t="s">
        <v>1144</v>
      </c>
      <c r="P242" s="40" t="s">
        <v>1151</v>
      </c>
      <c r="Q242" s="40" t="s">
        <v>1152</v>
      </c>
      <c r="R242" s="40" t="s">
        <v>1153</v>
      </c>
      <c r="S242" s="40" t="s">
        <v>1154</v>
      </c>
      <c r="T242" s="40" t="s">
        <v>1147</v>
      </c>
      <c r="U242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42" s="40" t="s">
        <v>1155</v>
      </c>
      <c r="W242" s="40" t="s">
        <v>1156</v>
      </c>
      <c r="X242" s="40" t="s">
        <v>66</v>
      </c>
      <c r="Y242" s="40" t="s">
        <v>67</v>
      </c>
      <c r="Z242" s="40" t="s">
        <v>1157</v>
      </c>
      <c r="AA242" s="40" t="s">
        <v>1158</v>
      </c>
      <c r="AB242" s="30">
        <f>VLOOKUP(B:B,'EJECUCION 24 DE ABRIL DEL 2026'!C:Q,15,0)</f>
        <v>44825452</v>
      </c>
      <c r="AC242" s="30">
        <f>VLOOKUP(B:B,'EJECUCION 24 DE ABRIL DEL 2026'!C:R,16,0)</f>
        <v>0</v>
      </c>
      <c r="AD242" s="30">
        <f>VLOOKUP(B:B,'EJECUCION 24 DE ABRIL DEL 2026'!C:S,17,0)</f>
        <v>0</v>
      </c>
      <c r="AE242" s="31">
        <f>VLOOKUP(B:B,'EJECUCION 24 DE ABRIL DEL 2026'!C:T,18,0)</f>
        <v>0</v>
      </c>
      <c r="AF242" s="31">
        <f>VLOOKUP(B:B,'EJECUCION 24 DE ABRIL DEL 2026'!C:U,19,0)</f>
        <v>0</v>
      </c>
      <c r="AG242" s="30">
        <f>VLOOKUP(B:B,'EJECUCION 24 DE ABRIL DEL 2026'!C:V,20,0)</f>
        <v>0</v>
      </c>
      <c r="AH242" s="30">
        <f>VLOOKUP(B:B,'EJECUCION 24 DE ABRIL DEL 2026'!C:W,21,0)</f>
        <v>0</v>
      </c>
      <c r="AI242" s="30">
        <f>VLOOKUP(B:B,'EJECUCION 24 DE ABRIL DEL 2026'!C:X,22,0)</f>
        <v>44825452</v>
      </c>
      <c r="AJ242" s="30">
        <f>VLOOKUP(B:B,'EJECUCION 24 DE ABRIL DEL 2026'!C:Y,23,0)</f>
        <v>42722271</v>
      </c>
      <c r="AK242" s="30">
        <f>VLOOKUP(B:B,'EJECUCION 24 DE ABRIL DEL 2026'!C:Z,24,0)</f>
        <v>42722270</v>
      </c>
      <c r="AL242" s="30">
        <f>VLOOKUP(B:B,'EJECUCION 24 DE ABRIL DEL 2026'!C:AA,25,0)</f>
        <v>18906362.86</v>
      </c>
      <c r="AM242" s="30">
        <f>VLOOKUP(B:B,'EJECUCION 24 DE ABRIL DEL 2026'!C:AB,26,0)</f>
        <v>12206362.86</v>
      </c>
      <c r="AN242" s="30">
        <f>VLOOKUP(B:B,'EJECUCION 24 DE ABRIL DEL 2026'!C:AC,27,0)</f>
        <v>2103182</v>
      </c>
      <c r="AO242" s="32">
        <f t="shared" si="4"/>
        <v>0.4217774058</v>
      </c>
      <c r="AP242" s="28" t="str">
        <f>VLOOKUP(T:T,'TOTAL POR PROYECTOS'!B:I,8,0)</f>
        <v>Secretaría de Bienestar Social</v>
      </c>
      <c r="AQ242" s="8"/>
      <c r="AR242" s="8"/>
    </row>
    <row r="243" hidden="1">
      <c r="A243" s="27" t="str">
        <f t="shared" si="1"/>
        <v>41020462025000000323351.3.2.3.01.82.3.2.02.02.0081.3.2.3.01</v>
      </c>
      <c r="B243" s="27" t="str">
        <f t="shared" si="2"/>
        <v>41020462025000000323351.3.2.3.01.82.3.2.02.02.0081.3.2.3.0103010101|136</v>
      </c>
      <c r="C243" s="28" t="str">
        <f t="shared" si="3"/>
        <v>Secretaría de Bienestar Social</v>
      </c>
      <c r="D243" s="40" t="s">
        <v>48</v>
      </c>
      <c r="E243" s="40" t="s">
        <v>1138</v>
      </c>
      <c r="F243" s="40" t="s">
        <v>1139</v>
      </c>
      <c r="G243" s="40" t="s">
        <v>1140</v>
      </c>
      <c r="H243" s="40" t="s">
        <v>1141</v>
      </c>
      <c r="I243" s="40" t="s">
        <v>1142</v>
      </c>
      <c r="J243" s="40" t="s">
        <v>302</v>
      </c>
      <c r="K243" s="40" t="s">
        <v>303</v>
      </c>
      <c r="L243" s="40" t="s">
        <v>304</v>
      </c>
      <c r="M243" s="40" t="s">
        <v>305</v>
      </c>
      <c r="N243" s="40" t="s">
        <v>1143</v>
      </c>
      <c r="O243" s="40" t="s">
        <v>1144</v>
      </c>
      <c r="P243" s="40" t="s">
        <v>1145</v>
      </c>
      <c r="Q243" s="40" t="s">
        <v>1140</v>
      </c>
      <c r="R243" s="40" t="s">
        <v>1146</v>
      </c>
      <c r="S243" s="40" t="s">
        <v>1142</v>
      </c>
      <c r="T243" s="40" t="s">
        <v>1147</v>
      </c>
      <c r="U243" s="29" t="str">
        <f>VLOOKUP(T:T,'TOTAL POR PROYECTOS'!B:C,2,0)</f>
        <v>Fortalecimiento a la atención integral en la promoción, protección y divulgación de los derechos de los niños, niñas y adolescentes de Norte de Santander, en el municipio de San José De Cúcuta</v>
      </c>
      <c r="V243" s="40" t="s">
        <v>1159</v>
      </c>
      <c r="W243" s="40" t="s">
        <v>1160</v>
      </c>
      <c r="X243" s="40" t="s">
        <v>98</v>
      </c>
      <c r="Y243" s="40" t="s">
        <v>99</v>
      </c>
      <c r="Z243" s="40" t="s">
        <v>235</v>
      </c>
      <c r="AA243" s="40" t="s">
        <v>1161</v>
      </c>
      <c r="AB243" s="30">
        <f>VLOOKUP(B:B,'EJECUCION 24 DE ABRIL DEL 2026'!C:Q,15,0)</f>
        <v>1804194.35</v>
      </c>
      <c r="AC243" s="30">
        <f>VLOOKUP(B:B,'EJECUCION 24 DE ABRIL DEL 2026'!C:R,16,0)</f>
        <v>0</v>
      </c>
      <c r="AD243" s="30">
        <f>VLOOKUP(B:B,'EJECUCION 24 DE ABRIL DEL 2026'!C:S,17,0)</f>
        <v>0</v>
      </c>
      <c r="AE243" s="31">
        <f>VLOOKUP(B:B,'EJECUCION 24 DE ABRIL DEL 2026'!C:T,18,0)</f>
        <v>0</v>
      </c>
      <c r="AF243" s="31">
        <f>VLOOKUP(B:B,'EJECUCION 24 DE ABRIL DEL 2026'!C:U,19,0)</f>
        <v>0</v>
      </c>
      <c r="AG243" s="30">
        <f>VLOOKUP(B:B,'EJECUCION 24 DE ABRIL DEL 2026'!C:V,20,0)</f>
        <v>0</v>
      </c>
      <c r="AH243" s="30">
        <f>VLOOKUP(B:B,'EJECUCION 24 DE ABRIL DEL 2026'!C:W,21,0)</f>
        <v>0</v>
      </c>
      <c r="AI243" s="30">
        <f>VLOOKUP(B:B,'EJECUCION 24 DE ABRIL DEL 2026'!C:X,22,0)</f>
        <v>1804194.35</v>
      </c>
      <c r="AJ243" s="30">
        <f>VLOOKUP(B:B,'EJECUCION 24 DE ABRIL DEL 2026'!C:Y,23,0)</f>
        <v>1804194</v>
      </c>
      <c r="AK243" s="30">
        <f>VLOOKUP(B:B,'EJECUCION 24 DE ABRIL DEL 2026'!C:Z,24,0)</f>
        <v>0</v>
      </c>
      <c r="AL243" s="30">
        <f>VLOOKUP(B:B,'EJECUCION 24 DE ABRIL DEL 2026'!C:AA,25,0)</f>
        <v>0</v>
      </c>
      <c r="AM243" s="30">
        <f>VLOOKUP(B:B,'EJECUCION 24 DE ABRIL DEL 2026'!C:AB,26,0)</f>
        <v>0</v>
      </c>
      <c r="AN243" s="30">
        <f>VLOOKUP(B:B,'EJECUCION 24 DE ABRIL DEL 2026'!C:AC,27,0)</f>
        <v>1804194.35</v>
      </c>
      <c r="AO243" s="32">
        <f t="shared" si="4"/>
        <v>0</v>
      </c>
      <c r="AP243" s="28" t="str">
        <f>VLOOKUP(T:T,'TOTAL POR PROYECTOS'!B:I,8,0)</f>
        <v>Secretaría de Bienestar Social</v>
      </c>
      <c r="AQ243" s="8"/>
      <c r="AR243" s="8"/>
    </row>
    <row r="244" hidden="1">
      <c r="A244" s="27" t="str">
        <f t="shared" si="1"/>
        <v>410305720245400102591.2.1.0.00.12.3.2.02.02.0091.2.1.0.00</v>
      </c>
      <c r="B244" s="27" t="str">
        <f t="shared" si="2"/>
        <v>410305720245400102591.2.1.0.00.12.3.2.02.02.0091.2.1.0.0003010105|140</v>
      </c>
      <c r="C244" s="28" t="str">
        <f t="shared" si="3"/>
        <v>Secretaría de Bienestar Social</v>
      </c>
      <c r="D244" s="40" t="s">
        <v>48</v>
      </c>
      <c r="E244" s="40" t="s">
        <v>1138</v>
      </c>
      <c r="F244" s="40" t="s">
        <v>1139</v>
      </c>
      <c r="G244" s="40" t="s">
        <v>1162</v>
      </c>
      <c r="H244" s="40" t="s">
        <v>1163</v>
      </c>
      <c r="I244" s="40" t="s">
        <v>1164</v>
      </c>
      <c r="J244" s="40" t="s">
        <v>302</v>
      </c>
      <c r="K244" s="40" t="s">
        <v>303</v>
      </c>
      <c r="L244" s="40" t="s">
        <v>304</v>
      </c>
      <c r="M244" s="40" t="s">
        <v>305</v>
      </c>
      <c r="N244" s="40" t="s">
        <v>306</v>
      </c>
      <c r="O244" s="40" t="s">
        <v>307</v>
      </c>
      <c r="P244" s="40" t="s">
        <v>1165</v>
      </c>
      <c r="Q244" s="40" t="s">
        <v>1162</v>
      </c>
      <c r="R244" s="40" t="s">
        <v>1166</v>
      </c>
      <c r="S244" s="40" t="s">
        <v>1167</v>
      </c>
      <c r="T244" s="40" t="s">
        <v>1168</v>
      </c>
      <c r="U244" s="29" t="str">
        <f>VLOOKUP(T:T,'TOTAL POR PROYECTOS'!B:C,2,0)</f>
        <v>Fortalecimiento a la garantía de derechos y al acceso de opciones para mejorar la calidad de vida de los niños niñas y adolescentes de Norte de Santander en el municipio de San José De Cúcuta</v>
      </c>
      <c r="V244" s="40" t="s">
        <v>106</v>
      </c>
      <c r="W244" s="40" t="s">
        <v>107</v>
      </c>
      <c r="X244" s="40" t="s">
        <v>66</v>
      </c>
      <c r="Y244" s="40" t="s">
        <v>67</v>
      </c>
      <c r="Z244" s="40" t="s">
        <v>108</v>
      </c>
      <c r="AA244" s="40" t="s">
        <v>109</v>
      </c>
      <c r="AB244" s="30">
        <f>VLOOKUP(B:B,'EJECUCION 24 DE ABRIL DEL 2026'!C:Q,15,0)</f>
        <v>28000000</v>
      </c>
      <c r="AC244" s="30">
        <f>VLOOKUP(B:B,'EJECUCION 24 DE ABRIL DEL 2026'!C:R,16,0)</f>
        <v>0</v>
      </c>
      <c r="AD244" s="30">
        <f>VLOOKUP(B:B,'EJECUCION 24 DE ABRIL DEL 2026'!C:S,17,0)</f>
        <v>0</v>
      </c>
      <c r="AE244" s="31">
        <f>VLOOKUP(B:B,'EJECUCION 24 DE ABRIL DEL 2026'!C:T,18,0)</f>
        <v>0</v>
      </c>
      <c r="AF244" s="31">
        <f>VLOOKUP(B:B,'EJECUCION 24 DE ABRIL DEL 2026'!C:U,19,0)</f>
        <v>0</v>
      </c>
      <c r="AG244" s="30">
        <f>VLOOKUP(B:B,'EJECUCION 24 DE ABRIL DEL 2026'!C:V,20,0)</f>
        <v>0</v>
      </c>
      <c r="AH244" s="30">
        <f>VLOOKUP(B:B,'EJECUCION 24 DE ABRIL DEL 2026'!C:W,21,0)</f>
        <v>0</v>
      </c>
      <c r="AI244" s="30">
        <f>VLOOKUP(B:B,'EJECUCION 24 DE ABRIL DEL 2026'!C:X,22,0)</f>
        <v>28000000</v>
      </c>
      <c r="AJ244" s="30">
        <f>VLOOKUP(B:B,'EJECUCION 24 DE ABRIL DEL 2026'!C:Y,23,0)</f>
        <v>28000000</v>
      </c>
      <c r="AK244" s="30">
        <f>VLOOKUP(B:B,'EJECUCION 24 DE ABRIL DEL 2026'!C:Z,24,0)</f>
        <v>28000000</v>
      </c>
      <c r="AL244" s="30">
        <f>VLOOKUP(B:B,'EJECUCION 24 DE ABRIL DEL 2026'!C:AA,25,0)</f>
        <v>12500000</v>
      </c>
      <c r="AM244" s="30">
        <f>VLOOKUP(B:B,'EJECUCION 24 DE ABRIL DEL 2026'!C:AB,26,0)</f>
        <v>8000000</v>
      </c>
      <c r="AN244" s="30">
        <f>VLOOKUP(B:B,'EJECUCION 24 DE ABRIL DEL 2026'!C:AC,27,0)</f>
        <v>0</v>
      </c>
      <c r="AO244" s="32">
        <f t="shared" si="4"/>
        <v>0.4464285714</v>
      </c>
      <c r="AP244" s="28" t="str">
        <f>VLOOKUP(T:T,'TOTAL POR PROYECTOS'!B:I,8,0)</f>
        <v>Secretaría de Bienestar Social</v>
      </c>
      <c r="AQ244" s="8"/>
      <c r="AR244" s="8"/>
    </row>
    <row r="245" hidden="1">
      <c r="A245" s="27" t="str">
        <f t="shared" si="1"/>
        <v>410400820245400102551.2.3.1.19.12.3.2.02.02.0091.2.3.1.19</v>
      </c>
      <c r="B245" s="27" t="str">
        <f t="shared" si="2"/>
        <v>410400820245400102551.2.3.1.19.12.3.2.02.02.0091.2.3.1.1903010201|144</v>
      </c>
      <c r="C245" s="28" t="str">
        <f t="shared" si="3"/>
        <v>Secretaría de Bienestar Social</v>
      </c>
      <c r="D245" s="40" t="s">
        <v>48</v>
      </c>
      <c r="E245" s="40" t="s">
        <v>1138</v>
      </c>
      <c r="F245" s="40" t="s">
        <v>1169</v>
      </c>
      <c r="G245" s="40" t="s">
        <v>1170</v>
      </c>
      <c r="H245" s="40" t="s">
        <v>1171</v>
      </c>
      <c r="I245" s="40" t="s">
        <v>1172</v>
      </c>
      <c r="J245" s="40" t="s">
        <v>302</v>
      </c>
      <c r="K245" s="40" t="s">
        <v>303</v>
      </c>
      <c r="L245" s="40" t="s">
        <v>304</v>
      </c>
      <c r="M245" s="40" t="s">
        <v>305</v>
      </c>
      <c r="N245" s="40" t="s">
        <v>1173</v>
      </c>
      <c r="O245" s="40" t="s">
        <v>1174</v>
      </c>
      <c r="P245" s="40" t="s">
        <v>1175</v>
      </c>
      <c r="Q245" s="40" t="s">
        <v>1170</v>
      </c>
      <c r="R245" s="40" t="s">
        <v>1176</v>
      </c>
      <c r="S245" s="40" t="s">
        <v>1172</v>
      </c>
      <c r="T245" s="40" t="s">
        <v>1177</v>
      </c>
      <c r="U245" s="29" t="str">
        <f>VLOOKUP(T:T,'TOTAL POR PROYECTOS'!B:C,2,0)</f>
        <v>Servicio de atención integral al adulto mayor en Norte Santander en el municipio de San José De Cúcuta</v>
      </c>
      <c r="V245" s="40" t="s">
        <v>1178</v>
      </c>
      <c r="W245" s="40" t="s">
        <v>1179</v>
      </c>
      <c r="X245" s="40" t="s">
        <v>66</v>
      </c>
      <c r="Y245" s="40" t="s">
        <v>67</v>
      </c>
      <c r="Z245" s="40" t="s">
        <v>209</v>
      </c>
      <c r="AA245" s="40" t="s">
        <v>210</v>
      </c>
      <c r="AB245" s="30">
        <f>VLOOKUP(B:B,'EJECUCION 24 DE ABRIL DEL 2026'!C:Q,15,0)</f>
        <v>4382746249</v>
      </c>
      <c r="AC245" s="30">
        <f>VLOOKUP(B:B,'EJECUCION 24 DE ABRIL DEL 2026'!C:R,16,0)</f>
        <v>0</v>
      </c>
      <c r="AD245" s="30">
        <f>VLOOKUP(B:B,'EJECUCION 24 DE ABRIL DEL 2026'!C:S,17,0)</f>
        <v>0</v>
      </c>
      <c r="AE245" s="31">
        <f>VLOOKUP(B:B,'EJECUCION 24 DE ABRIL DEL 2026'!C:T,18,0)</f>
        <v>0</v>
      </c>
      <c r="AF245" s="31">
        <f>VLOOKUP(B:B,'EJECUCION 24 DE ABRIL DEL 2026'!C:U,19,0)</f>
        <v>0</v>
      </c>
      <c r="AG245" s="30">
        <f>VLOOKUP(B:B,'EJECUCION 24 DE ABRIL DEL 2026'!C:V,20,0)</f>
        <v>0</v>
      </c>
      <c r="AH245" s="30">
        <f>VLOOKUP(B:B,'EJECUCION 24 DE ABRIL DEL 2026'!C:W,21,0)</f>
        <v>0</v>
      </c>
      <c r="AI245" s="30">
        <f>VLOOKUP(B:B,'EJECUCION 24 DE ABRIL DEL 2026'!C:X,22,0)</f>
        <v>4382746249</v>
      </c>
      <c r="AJ245" s="30">
        <f>VLOOKUP(B:B,'EJECUCION 24 DE ABRIL DEL 2026'!C:Y,23,0)</f>
        <v>4380976249</v>
      </c>
      <c r="AK245" s="30">
        <f>VLOOKUP(B:B,'EJECUCION 24 DE ABRIL DEL 2026'!C:Z,24,0)</f>
        <v>4377476249</v>
      </c>
      <c r="AL245" s="30">
        <f>VLOOKUP(B:B,'EJECUCION 24 DE ABRIL DEL 2026'!C:AA,25,0)</f>
        <v>626920000</v>
      </c>
      <c r="AM245" s="30">
        <f>VLOOKUP(B:B,'EJECUCION 24 DE ABRIL DEL 2026'!C:AB,26,0)</f>
        <v>93500000</v>
      </c>
      <c r="AN245" s="30">
        <f>VLOOKUP(B:B,'EJECUCION 24 DE ABRIL DEL 2026'!C:AC,27,0)</f>
        <v>5270000</v>
      </c>
      <c r="AO245" s="32">
        <f t="shared" si="4"/>
        <v>0.1430427327</v>
      </c>
      <c r="AP245" s="28" t="str">
        <f>VLOOKUP(T:T,'TOTAL POR PROYECTOS'!B:I,8,0)</f>
        <v>Secretaría de Bienestar Social</v>
      </c>
      <c r="AQ245" s="8"/>
      <c r="AR245" s="8"/>
    </row>
    <row r="246" hidden="1">
      <c r="A246" s="27" t="str">
        <f t="shared" si="1"/>
        <v>410400820245400102551.3.2.3.01.22.3.2.02.02.0091.3.2.3.01</v>
      </c>
      <c r="B246" s="27" t="str">
        <f t="shared" si="2"/>
        <v>410400820245400102551.3.2.3.01.22.3.2.02.02.0091.3.2.3.0103010201|144</v>
      </c>
      <c r="C246" s="28" t="str">
        <f t="shared" si="3"/>
        <v>Secretaría de Bienestar Social</v>
      </c>
      <c r="D246" s="40" t="s">
        <v>48</v>
      </c>
      <c r="E246" s="40" t="s">
        <v>1138</v>
      </c>
      <c r="F246" s="40" t="s">
        <v>1169</v>
      </c>
      <c r="G246" s="40" t="s">
        <v>1170</v>
      </c>
      <c r="H246" s="40" t="s">
        <v>1171</v>
      </c>
      <c r="I246" s="40" t="s">
        <v>1172</v>
      </c>
      <c r="J246" s="40" t="s">
        <v>302</v>
      </c>
      <c r="K246" s="40" t="s">
        <v>303</v>
      </c>
      <c r="L246" s="40" t="s">
        <v>304</v>
      </c>
      <c r="M246" s="40" t="s">
        <v>305</v>
      </c>
      <c r="N246" s="40" t="s">
        <v>1173</v>
      </c>
      <c r="O246" s="40" t="s">
        <v>1174</v>
      </c>
      <c r="P246" s="40" t="s">
        <v>1175</v>
      </c>
      <c r="Q246" s="40" t="s">
        <v>1170</v>
      </c>
      <c r="R246" s="40" t="s">
        <v>1176</v>
      </c>
      <c r="S246" s="40" t="s">
        <v>1172</v>
      </c>
      <c r="T246" s="40" t="s">
        <v>1177</v>
      </c>
      <c r="U246" s="29" t="str">
        <f>VLOOKUP(T:T,'TOTAL POR PROYECTOS'!B:C,2,0)</f>
        <v>Servicio de atención integral al adulto mayor en Norte Santander en el municipio de San José De Cúcuta</v>
      </c>
      <c r="V246" s="40" t="s">
        <v>1180</v>
      </c>
      <c r="W246" s="40" t="s">
        <v>1181</v>
      </c>
      <c r="X246" s="40" t="s">
        <v>66</v>
      </c>
      <c r="Y246" s="40" t="s">
        <v>67</v>
      </c>
      <c r="Z246" s="40" t="s">
        <v>235</v>
      </c>
      <c r="AA246" s="40" t="s">
        <v>1161</v>
      </c>
      <c r="AB246" s="30">
        <f>VLOOKUP(B:B,'EJECUCION 24 DE ABRIL DEL 2026'!C:Q,15,0)</f>
        <v>459173751.2</v>
      </c>
      <c r="AC246" s="30">
        <f>VLOOKUP(B:B,'EJECUCION 24 DE ABRIL DEL 2026'!C:R,16,0)</f>
        <v>0</v>
      </c>
      <c r="AD246" s="30">
        <f>VLOOKUP(B:B,'EJECUCION 24 DE ABRIL DEL 2026'!C:S,17,0)</f>
        <v>0</v>
      </c>
      <c r="AE246" s="31">
        <f>VLOOKUP(B:B,'EJECUCION 24 DE ABRIL DEL 2026'!C:T,18,0)</f>
        <v>0</v>
      </c>
      <c r="AF246" s="31">
        <f>VLOOKUP(B:B,'EJECUCION 24 DE ABRIL DEL 2026'!C:U,19,0)</f>
        <v>0</v>
      </c>
      <c r="AG246" s="30">
        <f>VLOOKUP(B:B,'EJECUCION 24 DE ABRIL DEL 2026'!C:V,20,0)</f>
        <v>0</v>
      </c>
      <c r="AH246" s="30">
        <f>VLOOKUP(B:B,'EJECUCION 24 DE ABRIL DEL 2026'!C:W,21,0)</f>
        <v>0</v>
      </c>
      <c r="AI246" s="30">
        <f>VLOOKUP(B:B,'EJECUCION 24 DE ABRIL DEL 2026'!C:X,22,0)</f>
        <v>459173751.2</v>
      </c>
      <c r="AJ246" s="30">
        <f>VLOOKUP(B:B,'EJECUCION 24 DE ABRIL DEL 2026'!C:Y,23,0)</f>
        <v>459173751</v>
      </c>
      <c r="AK246" s="30">
        <f>VLOOKUP(B:B,'EJECUCION 24 DE ABRIL DEL 2026'!C:Z,24,0)</f>
        <v>459173751</v>
      </c>
      <c r="AL246" s="30">
        <f>VLOOKUP(B:B,'EJECUCION 24 DE ABRIL DEL 2026'!C:AA,25,0)</f>
        <v>0</v>
      </c>
      <c r="AM246" s="30">
        <f>VLOOKUP(B:B,'EJECUCION 24 DE ABRIL DEL 2026'!C:AB,26,0)</f>
        <v>0</v>
      </c>
      <c r="AN246" s="30">
        <f>VLOOKUP(B:B,'EJECUCION 24 DE ABRIL DEL 2026'!C:AC,27,0)</f>
        <v>0.24</v>
      </c>
      <c r="AO246" s="32">
        <f t="shared" si="4"/>
        <v>0</v>
      </c>
      <c r="AP246" s="28" t="str">
        <f>VLOOKUP(T:T,'TOTAL POR PROYECTOS'!B:I,8,0)</f>
        <v>Secretaría de Bienestar Social</v>
      </c>
      <c r="AQ246" s="8"/>
      <c r="AR246" s="8"/>
    </row>
    <row r="247" hidden="1">
      <c r="A247" s="27" t="str">
        <f t="shared" si="1"/>
        <v>410400820245400102551.2.3.1.19.12.3.2.02.02.0061.2.3.1.19</v>
      </c>
      <c r="B247" s="27" t="str">
        <f t="shared" si="2"/>
        <v>410400820245400102551.2.3.1.19.12.3.2.02.02.0061.2.3.1.1903010201|144</v>
      </c>
      <c r="C247" s="28" t="str">
        <f t="shared" si="3"/>
        <v>Secretaría de Bienestar Social</v>
      </c>
      <c r="D247" s="40" t="s">
        <v>48</v>
      </c>
      <c r="E247" s="40" t="s">
        <v>1138</v>
      </c>
      <c r="F247" s="40" t="s">
        <v>1169</v>
      </c>
      <c r="G247" s="40" t="s">
        <v>1170</v>
      </c>
      <c r="H247" s="40" t="s">
        <v>1171</v>
      </c>
      <c r="I247" s="40" t="s">
        <v>1172</v>
      </c>
      <c r="J247" s="40" t="s">
        <v>302</v>
      </c>
      <c r="K247" s="40" t="s">
        <v>303</v>
      </c>
      <c r="L247" s="40" t="s">
        <v>304</v>
      </c>
      <c r="M247" s="40" t="s">
        <v>305</v>
      </c>
      <c r="N247" s="40" t="s">
        <v>1173</v>
      </c>
      <c r="O247" s="40" t="s">
        <v>1174</v>
      </c>
      <c r="P247" s="40" t="s">
        <v>1175</v>
      </c>
      <c r="Q247" s="40" t="s">
        <v>1170</v>
      </c>
      <c r="R247" s="40" t="s">
        <v>1176</v>
      </c>
      <c r="S247" s="40" t="s">
        <v>1172</v>
      </c>
      <c r="T247" s="40" t="s">
        <v>1177</v>
      </c>
      <c r="U247" s="29" t="str">
        <f>VLOOKUP(T:T,'TOTAL POR PROYECTOS'!B:C,2,0)</f>
        <v>Servicio de atención integral al adulto mayor en Norte Santander en el municipio de San José De Cúcuta</v>
      </c>
      <c r="V247" s="40" t="s">
        <v>1178</v>
      </c>
      <c r="W247" s="40" t="s">
        <v>1179</v>
      </c>
      <c r="X247" s="40" t="s">
        <v>582</v>
      </c>
      <c r="Y247" s="40" t="s">
        <v>583</v>
      </c>
      <c r="Z247" s="40" t="s">
        <v>209</v>
      </c>
      <c r="AA247" s="40" t="s">
        <v>210</v>
      </c>
      <c r="AB247" s="30">
        <f>VLOOKUP(B:B,'EJECUCION 24 DE ABRIL DEL 2026'!C:Q,15,0)</f>
        <v>2280668439</v>
      </c>
      <c r="AC247" s="30">
        <f>VLOOKUP(B:B,'EJECUCION 24 DE ABRIL DEL 2026'!C:R,16,0)</f>
        <v>0</v>
      </c>
      <c r="AD247" s="30">
        <f>VLOOKUP(B:B,'EJECUCION 24 DE ABRIL DEL 2026'!C:S,17,0)</f>
        <v>0</v>
      </c>
      <c r="AE247" s="31">
        <f>VLOOKUP(B:B,'EJECUCION 24 DE ABRIL DEL 2026'!C:T,18,0)</f>
        <v>0</v>
      </c>
      <c r="AF247" s="31">
        <f>VLOOKUP(B:B,'EJECUCION 24 DE ABRIL DEL 2026'!C:U,19,0)</f>
        <v>0</v>
      </c>
      <c r="AG247" s="30">
        <f>VLOOKUP(B:B,'EJECUCION 24 DE ABRIL DEL 2026'!C:V,20,0)</f>
        <v>0</v>
      </c>
      <c r="AH247" s="30">
        <f>VLOOKUP(B:B,'EJECUCION 24 DE ABRIL DEL 2026'!C:W,21,0)</f>
        <v>0</v>
      </c>
      <c r="AI247" s="30">
        <f>VLOOKUP(B:B,'EJECUCION 24 DE ABRIL DEL 2026'!C:X,22,0)</f>
        <v>2280668439</v>
      </c>
      <c r="AJ247" s="30">
        <f>VLOOKUP(B:B,'EJECUCION 24 DE ABRIL DEL 2026'!C:Y,23,0)</f>
        <v>1970000000</v>
      </c>
      <c r="AK247" s="30">
        <f>VLOOKUP(B:B,'EJECUCION 24 DE ABRIL DEL 2026'!C:Z,24,0)</f>
        <v>1970000000</v>
      </c>
      <c r="AL247" s="30">
        <f>VLOOKUP(B:B,'EJECUCION 24 DE ABRIL DEL 2026'!C:AA,25,0)</f>
        <v>0</v>
      </c>
      <c r="AM247" s="30">
        <f>VLOOKUP(B:B,'EJECUCION 24 DE ABRIL DEL 2026'!C:AB,26,0)</f>
        <v>0</v>
      </c>
      <c r="AN247" s="30">
        <f>VLOOKUP(B:B,'EJECUCION 24 DE ABRIL DEL 2026'!C:AC,27,0)</f>
        <v>310668439.1</v>
      </c>
      <c r="AO247" s="32">
        <f t="shared" si="4"/>
        <v>0</v>
      </c>
      <c r="AP247" s="28" t="str">
        <f>VLOOKUP(T:T,'TOTAL POR PROYECTOS'!B:I,8,0)</f>
        <v>Secretaría de Bienestar Social</v>
      </c>
      <c r="AQ247" s="8"/>
      <c r="AR247" s="8"/>
    </row>
    <row r="248" hidden="1">
      <c r="A248" s="27" t="str">
        <f t="shared" si="1"/>
        <v>410305020245400102301.2.1.0.00.12.3.2.02.02.0091.2.1.0.00</v>
      </c>
      <c r="B248" s="27" t="str">
        <f t="shared" si="2"/>
        <v>410305020245400102301.2.1.0.00.12.3.2.02.02.0091.2.1.0.0003010301|150</v>
      </c>
      <c r="C248" s="28" t="str">
        <f t="shared" si="3"/>
        <v>Secretaría de Bienestar Social</v>
      </c>
      <c r="D248" s="40" t="s">
        <v>48</v>
      </c>
      <c r="E248" s="40" t="s">
        <v>1138</v>
      </c>
      <c r="F248" s="40" t="s">
        <v>1182</v>
      </c>
      <c r="G248" s="40" t="s">
        <v>1183</v>
      </c>
      <c r="H248" s="40" t="s">
        <v>1184</v>
      </c>
      <c r="I248" s="40" t="s">
        <v>1185</v>
      </c>
      <c r="J248" s="40" t="s">
        <v>302</v>
      </c>
      <c r="K248" s="40" t="s">
        <v>303</v>
      </c>
      <c r="L248" s="40" t="s">
        <v>304</v>
      </c>
      <c r="M248" s="40" t="s">
        <v>305</v>
      </c>
      <c r="N248" s="40" t="s">
        <v>306</v>
      </c>
      <c r="O248" s="40" t="s">
        <v>307</v>
      </c>
      <c r="P248" s="40" t="s">
        <v>1186</v>
      </c>
      <c r="Q248" s="40" t="s">
        <v>1183</v>
      </c>
      <c r="R248" s="40" t="s">
        <v>1187</v>
      </c>
      <c r="S248" s="40" t="s">
        <v>1188</v>
      </c>
      <c r="T248" s="40" t="s">
        <v>1189</v>
      </c>
      <c r="U248" s="29" t="str">
        <f>VLOOKUP(T:T,'TOTAL POR PROYECTOS'!B:C,2,0)</f>
        <v>Servicio de acompañamiento a la atención integral familiar y comunitario a las comunidades étnicas residentes en Norte de Santander municipio de San José De Cúcuta</v>
      </c>
      <c r="V248" s="40" t="s">
        <v>106</v>
      </c>
      <c r="W248" s="40" t="s">
        <v>107</v>
      </c>
      <c r="X248" s="40" t="s">
        <v>66</v>
      </c>
      <c r="Y248" s="40" t="s">
        <v>67</v>
      </c>
      <c r="Z248" s="40" t="s">
        <v>108</v>
      </c>
      <c r="AA248" s="40" t="s">
        <v>109</v>
      </c>
      <c r="AB248" s="30">
        <f>VLOOKUP(B:B,'EJECUCION 24 DE ABRIL DEL 2026'!C:Q,15,0)</f>
        <v>35200000</v>
      </c>
      <c r="AC248" s="30">
        <f>VLOOKUP(B:B,'EJECUCION 24 DE ABRIL DEL 2026'!C:R,16,0)</f>
        <v>0</v>
      </c>
      <c r="AD248" s="30">
        <f>VLOOKUP(B:B,'EJECUCION 24 DE ABRIL DEL 2026'!C:S,17,0)</f>
        <v>0</v>
      </c>
      <c r="AE248" s="31">
        <f>VLOOKUP(B:B,'EJECUCION 24 DE ABRIL DEL 2026'!C:T,18,0)</f>
        <v>0</v>
      </c>
      <c r="AF248" s="31">
        <f>VLOOKUP(B:B,'EJECUCION 24 DE ABRIL DEL 2026'!C:U,19,0)</f>
        <v>0</v>
      </c>
      <c r="AG248" s="30">
        <f>VLOOKUP(B:B,'EJECUCION 24 DE ABRIL DEL 2026'!C:V,20,0)</f>
        <v>0</v>
      </c>
      <c r="AH248" s="30">
        <f>VLOOKUP(B:B,'EJECUCION 24 DE ABRIL DEL 2026'!C:W,21,0)</f>
        <v>0</v>
      </c>
      <c r="AI248" s="30">
        <f>VLOOKUP(B:B,'EJECUCION 24 DE ABRIL DEL 2026'!C:X,22,0)</f>
        <v>35200000</v>
      </c>
      <c r="AJ248" s="30">
        <f>VLOOKUP(B:B,'EJECUCION 24 DE ABRIL DEL 2026'!C:Y,23,0)</f>
        <v>30800000</v>
      </c>
      <c r="AK248" s="30">
        <f>VLOOKUP(B:B,'EJECUCION 24 DE ABRIL DEL 2026'!C:Z,24,0)</f>
        <v>30800000</v>
      </c>
      <c r="AL248" s="30">
        <f>VLOOKUP(B:B,'EJECUCION 24 DE ABRIL DEL 2026'!C:AA,25,0)</f>
        <v>8800000</v>
      </c>
      <c r="AM248" s="30">
        <f>VLOOKUP(B:B,'EJECUCION 24 DE ABRIL DEL 2026'!C:AB,26,0)</f>
        <v>4400000</v>
      </c>
      <c r="AN248" s="30">
        <f>VLOOKUP(B:B,'EJECUCION 24 DE ABRIL DEL 2026'!C:AC,27,0)</f>
        <v>4400000</v>
      </c>
      <c r="AO248" s="32">
        <f t="shared" si="4"/>
        <v>0.25</v>
      </c>
      <c r="AP248" s="28" t="str">
        <f>VLOOKUP(T:T,'TOTAL POR PROYECTOS'!B:I,8,0)</f>
        <v>Secretaría de Bienestar Social</v>
      </c>
      <c r="AQ248" s="8"/>
      <c r="AR248" s="8"/>
    </row>
    <row r="249" hidden="1">
      <c r="A249" s="27" t="str">
        <f t="shared" si="1"/>
        <v>410402020245400101831.2.1.0.00.12.3.2.02.02.0081.2.1.0.00</v>
      </c>
      <c r="B249" s="27" t="str">
        <f t="shared" si="2"/>
        <v>410402020245400101831.2.1.0.00.12.3.2.02.02.0081.2.1.0.0003010401|157</v>
      </c>
      <c r="C249" s="28" t="str">
        <f t="shared" si="3"/>
        <v>Secretaría de Bienestar Social</v>
      </c>
      <c r="D249" s="40" t="s">
        <v>48</v>
      </c>
      <c r="E249" s="40" t="s">
        <v>1138</v>
      </c>
      <c r="F249" s="40" t="s">
        <v>1190</v>
      </c>
      <c r="G249" s="40" t="s">
        <v>1191</v>
      </c>
      <c r="H249" s="40" t="s">
        <v>1192</v>
      </c>
      <c r="I249" s="40" t="s">
        <v>1193</v>
      </c>
      <c r="J249" s="40" t="s">
        <v>302</v>
      </c>
      <c r="K249" s="40" t="s">
        <v>303</v>
      </c>
      <c r="L249" s="40" t="s">
        <v>304</v>
      </c>
      <c r="M249" s="40" t="s">
        <v>305</v>
      </c>
      <c r="N249" s="40" t="s">
        <v>1173</v>
      </c>
      <c r="O249" s="40" t="s">
        <v>1174</v>
      </c>
      <c r="P249" s="40" t="s">
        <v>1194</v>
      </c>
      <c r="Q249" s="40" t="s">
        <v>1191</v>
      </c>
      <c r="R249" s="40" t="s">
        <v>1195</v>
      </c>
      <c r="S249" s="40" t="s">
        <v>1193</v>
      </c>
      <c r="T249" s="40" t="s">
        <v>1196</v>
      </c>
      <c r="U249" s="29" t="str">
        <f>VLOOKUP(T:T,'TOTAL POR PROYECTOS'!B:C,2,0)</f>
        <v>Apoyo a la atención integral de la población en condición de discapacidad en el departamento Norte de Santander en el municipio de San José De Cúcuta</v>
      </c>
      <c r="V249" s="40" t="s">
        <v>106</v>
      </c>
      <c r="W249" s="40" t="s">
        <v>107</v>
      </c>
      <c r="X249" s="40" t="s">
        <v>98</v>
      </c>
      <c r="Y249" s="40" t="s">
        <v>99</v>
      </c>
      <c r="Z249" s="40" t="s">
        <v>108</v>
      </c>
      <c r="AA249" s="40" t="s">
        <v>109</v>
      </c>
      <c r="AB249" s="30">
        <f>VLOOKUP(B:B,'EJECUCION 24 DE ABRIL DEL 2026'!C:Q,15,0)</f>
        <v>300000000</v>
      </c>
      <c r="AC249" s="30">
        <f>VLOOKUP(B:B,'EJECUCION 24 DE ABRIL DEL 2026'!C:R,16,0)</f>
        <v>0</v>
      </c>
      <c r="AD249" s="30">
        <f>VLOOKUP(B:B,'EJECUCION 24 DE ABRIL DEL 2026'!C:S,17,0)</f>
        <v>0</v>
      </c>
      <c r="AE249" s="31">
        <f>VLOOKUP(B:B,'EJECUCION 24 DE ABRIL DEL 2026'!C:T,18,0)</f>
        <v>0</v>
      </c>
      <c r="AF249" s="31">
        <f>VLOOKUP(B:B,'EJECUCION 24 DE ABRIL DEL 2026'!C:U,19,0)</f>
        <v>0</v>
      </c>
      <c r="AG249" s="30">
        <f>VLOOKUP(B:B,'EJECUCION 24 DE ABRIL DEL 2026'!C:V,20,0)</f>
        <v>0</v>
      </c>
      <c r="AH249" s="30">
        <f>VLOOKUP(B:B,'EJECUCION 24 DE ABRIL DEL 2026'!C:W,21,0)</f>
        <v>0</v>
      </c>
      <c r="AI249" s="30">
        <f>VLOOKUP(B:B,'EJECUCION 24 DE ABRIL DEL 2026'!C:X,22,0)</f>
        <v>300000000</v>
      </c>
      <c r="AJ249" s="30">
        <f>VLOOKUP(B:B,'EJECUCION 24 DE ABRIL DEL 2026'!C:Y,23,0)</f>
        <v>300000000</v>
      </c>
      <c r="AK249" s="30">
        <f>VLOOKUP(B:B,'EJECUCION 24 DE ABRIL DEL 2026'!C:Z,24,0)</f>
        <v>0</v>
      </c>
      <c r="AL249" s="30">
        <f>VLOOKUP(B:B,'EJECUCION 24 DE ABRIL DEL 2026'!C:AA,25,0)</f>
        <v>0</v>
      </c>
      <c r="AM249" s="30">
        <f>VLOOKUP(B:B,'EJECUCION 24 DE ABRIL DEL 2026'!C:AB,26,0)</f>
        <v>0</v>
      </c>
      <c r="AN249" s="30">
        <f>VLOOKUP(B:B,'EJECUCION 24 DE ABRIL DEL 2026'!C:AC,27,0)</f>
        <v>300000000</v>
      </c>
      <c r="AO249" s="32">
        <f t="shared" si="4"/>
        <v>0</v>
      </c>
      <c r="AP249" s="28" t="str">
        <f>VLOOKUP(T:T,'TOTAL POR PROYECTOS'!B:I,8,0)</f>
        <v>Secretaría de Bienestar Social</v>
      </c>
      <c r="AQ249" s="8"/>
      <c r="AR249" s="8"/>
    </row>
    <row r="250" hidden="1">
      <c r="A250" s="27" t="str">
        <f t="shared" si="1"/>
        <v>410402020245400101831.2.1.0.00.12.3.2.02.02.0091.2.1.0.00</v>
      </c>
      <c r="B250" s="27" t="str">
        <f t="shared" si="2"/>
        <v>410402020245400101831.2.1.0.00.12.3.2.02.02.0091.2.1.0.0003010401|157</v>
      </c>
      <c r="C250" s="28" t="str">
        <f t="shared" si="3"/>
        <v>Secretaría de Bienestar Social</v>
      </c>
      <c r="D250" s="40" t="s">
        <v>48</v>
      </c>
      <c r="E250" s="40" t="s">
        <v>1138</v>
      </c>
      <c r="F250" s="40" t="s">
        <v>1190</v>
      </c>
      <c r="G250" s="40" t="s">
        <v>1191</v>
      </c>
      <c r="H250" s="40" t="s">
        <v>1192</v>
      </c>
      <c r="I250" s="40" t="s">
        <v>1193</v>
      </c>
      <c r="J250" s="40" t="s">
        <v>302</v>
      </c>
      <c r="K250" s="40" t="s">
        <v>303</v>
      </c>
      <c r="L250" s="40" t="s">
        <v>304</v>
      </c>
      <c r="M250" s="40" t="s">
        <v>305</v>
      </c>
      <c r="N250" s="40" t="s">
        <v>1173</v>
      </c>
      <c r="O250" s="40" t="s">
        <v>1174</v>
      </c>
      <c r="P250" s="40" t="s">
        <v>1194</v>
      </c>
      <c r="Q250" s="40" t="s">
        <v>1191</v>
      </c>
      <c r="R250" s="40" t="s">
        <v>1195</v>
      </c>
      <c r="S250" s="40" t="s">
        <v>1193</v>
      </c>
      <c r="T250" s="40" t="s">
        <v>1196</v>
      </c>
      <c r="U250" s="29" t="str">
        <f>VLOOKUP(T:T,'TOTAL POR PROYECTOS'!B:C,2,0)</f>
        <v>Apoyo a la atención integral de la población en condición de discapacidad en el departamento Norte de Santander en el municipio de San José De Cúcuta</v>
      </c>
      <c r="V250" s="40" t="s">
        <v>106</v>
      </c>
      <c r="W250" s="40" t="s">
        <v>107</v>
      </c>
      <c r="X250" s="40" t="s">
        <v>66</v>
      </c>
      <c r="Y250" s="40" t="s">
        <v>67</v>
      </c>
      <c r="Z250" s="40" t="s">
        <v>108</v>
      </c>
      <c r="AA250" s="40" t="s">
        <v>109</v>
      </c>
      <c r="AB250" s="30">
        <f>VLOOKUP(B:B,'EJECUCION 24 DE ABRIL DEL 2026'!C:Q,15,0)</f>
        <v>200080000</v>
      </c>
      <c r="AC250" s="30">
        <f>VLOOKUP(B:B,'EJECUCION 24 DE ABRIL DEL 2026'!C:R,16,0)</f>
        <v>0</v>
      </c>
      <c r="AD250" s="30">
        <f>VLOOKUP(B:B,'EJECUCION 24 DE ABRIL DEL 2026'!C:S,17,0)</f>
        <v>0</v>
      </c>
      <c r="AE250" s="31">
        <f>VLOOKUP(B:B,'EJECUCION 24 DE ABRIL DEL 2026'!C:T,18,0)</f>
        <v>0</v>
      </c>
      <c r="AF250" s="31">
        <f>VLOOKUP(B:B,'EJECUCION 24 DE ABRIL DEL 2026'!C:U,19,0)</f>
        <v>0</v>
      </c>
      <c r="AG250" s="30">
        <f>VLOOKUP(B:B,'EJECUCION 24 DE ABRIL DEL 2026'!C:V,20,0)</f>
        <v>0</v>
      </c>
      <c r="AH250" s="30">
        <f>VLOOKUP(B:B,'EJECUCION 24 DE ABRIL DEL 2026'!C:W,21,0)</f>
        <v>0</v>
      </c>
      <c r="AI250" s="30">
        <f>VLOOKUP(B:B,'EJECUCION 24 DE ABRIL DEL 2026'!C:X,22,0)</f>
        <v>200080000</v>
      </c>
      <c r="AJ250" s="30">
        <f>VLOOKUP(B:B,'EJECUCION 24 DE ABRIL DEL 2026'!C:Y,23,0)</f>
        <v>199970000</v>
      </c>
      <c r="AK250" s="30">
        <f>VLOOKUP(B:B,'EJECUCION 24 DE ABRIL DEL 2026'!C:Z,24,0)</f>
        <v>193355000</v>
      </c>
      <c r="AL250" s="30">
        <f>VLOOKUP(B:B,'EJECUCION 24 DE ABRIL DEL 2026'!C:AA,25,0)</f>
        <v>75060000</v>
      </c>
      <c r="AM250" s="30">
        <f>VLOOKUP(B:B,'EJECUCION 24 DE ABRIL DEL 2026'!C:AB,26,0)</f>
        <v>48130000</v>
      </c>
      <c r="AN250" s="30">
        <f>VLOOKUP(B:B,'EJECUCION 24 DE ABRIL DEL 2026'!C:AC,27,0)</f>
        <v>6725000</v>
      </c>
      <c r="AO250" s="32">
        <f t="shared" si="4"/>
        <v>0.37514994</v>
      </c>
      <c r="AP250" s="28" t="str">
        <f>VLOOKUP(T:T,'TOTAL POR PROYECTOS'!B:I,8,0)</f>
        <v>Secretaría de Bienestar Social</v>
      </c>
      <c r="AQ250" s="8"/>
      <c r="AR250" s="8"/>
    </row>
    <row r="251" hidden="1">
      <c r="A251" s="27" t="str">
        <f t="shared" si="1"/>
        <v>410402020245400101831.2.1.0.00.12.3.2.02.02.0061.2.1.0.00</v>
      </c>
      <c r="B251" s="27" t="str">
        <f t="shared" si="2"/>
        <v>410402020245400101831.2.1.0.00.12.3.2.02.02.0061.2.1.0.0003010401|157</v>
      </c>
      <c r="C251" s="28" t="str">
        <f t="shared" si="3"/>
        <v>Secretaría de Bienestar Social</v>
      </c>
      <c r="D251" s="40" t="s">
        <v>48</v>
      </c>
      <c r="E251" s="40" t="s">
        <v>1138</v>
      </c>
      <c r="F251" s="40" t="s">
        <v>1190</v>
      </c>
      <c r="G251" s="40" t="s">
        <v>1191</v>
      </c>
      <c r="H251" s="40" t="s">
        <v>1192</v>
      </c>
      <c r="I251" s="40" t="s">
        <v>1193</v>
      </c>
      <c r="J251" s="40" t="s">
        <v>302</v>
      </c>
      <c r="K251" s="40" t="s">
        <v>303</v>
      </c>
      <c r="L251" s="40" t="s">
        <v>304</v>
      </c>
      <c r="M251" s="40" t="s">
        <v>305</v>
      </c>
      <c r="N251" s="40" t="s">
        <v>1173</v>
      </c>
      <c r="O251" s="40" t="s">
        <v>1174</v>
      </c>
      <c r="P251" s="40" t="s">
        <v>1194</v>
      </c>
      <c r="Q251" s="40" t="s">
        <v>1191</v>
      </c>
      <c r="R251" s="40" t="s">
        <v>1195</v>
      </c>
      <c r="S251" s="40" t="s">
        <v>1193</v>
      </c>
      <c r="T251" s="40" t="s">
        <v>1196</v>
      </c>
      <c r="U251" s="29" t="str">
        <f>VLOOKUP(T:T,'TOTAL POR PROYECTOS'!B:C,2,0)</f>
        <v>Apoyo a la atención integral de la población en condición de discapacidad en el departamento Norte de Santander en el municipio de San José De Cúcuta</v>
      </c>
      <c r="V251" s="40" t="s">
        <v>106</v>
      </c>
      <c r="W251" s="40" t="s">
        <v>107</v>
      </c>
      <c r="X251" s="40" t="s">
        <v>582</v>
      </c>
      <c r="Y251" s="40" t="s">
        <v>583</v>
      </c>
      <c r="Z251" s="40" t="s">
        <v>108</v>
      </c>
      <c r="AA251" s="40" t="s">
        <v>109</v>
      </c>
      <c r="AB251" s="30">
        <f>VLOOKUP(B:B,'EJECUCION 24 DE ABRIL DEL 2026'!C:Q,15,0)</f>
        <v>20000000</v>
      </c>
      <c r="AC251" s="30">
        <f>VLOOKUP(B:B,'EJECUCION 24 DE ABRIL DEL 2026'!C:R,16,0)</f>
        <v>0</v>
      </c>
      <c r="AD251" s="30">
        <f>VLOOKUP(B:B,'EJECUCION 24 DE ABRIL DEL 2026'!C:S,17,0)</f>
        <v>0</v>
      </c>
      <c r="AE251" s="31">
        <f>VLOOKUP(B:B,'EJECUCION 24 DE ABRIL DEL 2026'!C:T,18,0)</f>
        <v>0</v>
      </c>
      <c r="AF251" s="31">
        <f>VLOOKUP(B:B,'EJECUCION 24 DE ABRIL DEL 2026'!C:U,19,0)</f>
        <v>0</v>
      </c>
      <c r="AG251" s="30">
        <f>VLOOKUP(B:B,'EJECUCION 24 DE ABRIL DEL 2026'!C:V,20,0)</f>
        <v>0</v>
      </c>
      <c r="AH251" s="30">
        <f>VLOOKUP(B:B,'EJECUCION 24 DE ABRIL DEL 2026'!C:W,21,0)</f>
        <v>0</v>
      </c>
      <c r="AI251" s="30">
        <f>VLOOKUP(B:B,'EJECUCION 24 DE ABRIL DEL 2026'!C:X,22,0)</f>
        <v>20000000</v>
      </c>
      <c r="AJ251" s="30">
        <f>VLOOKUP(B:B,'EJECUCION 24 DE ABRIL DEL 2026'!C:Y,23,0)</f>
        <v>0</v>
      </c>
      <c r="AK251" s="30">
        <f>VLOOKUP(B:B,'EJECUCION 24 DE ABRIL DEL 2026'!C:Z,24,0)</f>
        <v>0</v>
      </c>
      <c r="AL251" s="30">
        <f>VLOOKUP(B:B,'EJECUCION 24 DE ABRIL DEL 2026'!C:AA,25,0)</f>
        <v>0</v>
      </c>
      <c r="AM251" s="30">
        <f>VLOOKUP(B:B,'EJECUCION 24 DE ABRIL DEL 2026'!C:AB,26,0)</f>
        <v>0</v>
      </c>
      <c r="AN251" s="30">
        <f>VLOOKUP(B:B,'EJECUCION 24 DE ABRIL DEL 2026'!C:AC,27,0)</f>
        <v>20000000</v>
      </c>
      <c r="AO251" s="32">
        <f t="shared" si="4"/>
        <v>0</v>
      </c>
      <c r="AP251" s="28" t="str">
        <f>VLOOKUP(T:T,'TOTAL POR PROYECTOS'!B:I,8,0)</f>
        <v>Secretaría de Bienestar Social</v>
      </c>
      <c r="AQ251" s="8"/>
      <c r="AR251" s="8"/>
    </row>
    <row r="252" hidden="1">
      <c r="A252" s="27" t="str">
        <f t="shared" si="1"/>
        <v>410402720245400101841.2.4.3.032.3.2.02.02.0091.2.4.3.03</v>
      </c>
      <c r="B252" s="27" t="str">
        <f t="shared" si="2"/>
        <v>410402720245400101841.2.4.3.032.3.2.02.02.0091.2.4.3.0303010501|163</v>
      </c>
      <c r="C252" s="28" t="str">
        <f t="shared" si="3"/>
        <v>Secretaría de Bienestar Social</v>
      </c>
      <c r="D252" s="40" t="s">
        <v>48</v>
      </c>
      <c r="E252" s="40" t="s">
        <v>1138</v>
      </c>
      <c r="F252" s="40" t="s">
        <v>1197</v>
      </c>
      <c r="G252" s="40" t="s">
        <v>1198</v>
      </c>
      <c r="H252" s="40" t="s">
        <v>1199</v>
      </c>
      <c r="I252" s="40" t="s">
        <v>1200</v>
      </c>
      <c r="J252" s="40" t="s">
        <v>302</v>
      </c>
      <c r="K252" s="40" t="s">
        <v>303</v>
      </c>
      <c r="L252" s="40" t="s">
        <v>304</v>
      </c>
      <c r="M252" s="40" t="s">
        <v>305</v>
      </c>
      <c r="N252" s="40" t="s">
        <v>1173</v>
      </c>
      <c r="O252" s="40" t="s">
        <v>1174</v>
      </c>
      <c r="P252" s="40" t="s">
        <v>1201</v>
      </c>
      <c r="Q252" s="40" t="s">
        <v>1198</v>
      </c>
      <c r="R252" s="40" t="s">
        <v>1202</v>
      </c>
      <c r="S252" s="40" t="s">
        <v>1200</v>
      </c>
      <c r="T252" s="40" t="s">
        <v>1203</v>
      </c>
      <c r="U252" s="29" t="str">
        <f>VLOOKUP(T:T,'TOTAL POR PROYECTOS'!B:C,2,0)</f>
        <v>Apoyo al restablecimiento de derechos y la reinserción social laboral y familiar al habitante de y en situación de calle en el departamento Norte de Santander en el municipio de San José De Cúcuta</v>
      </c>
      <c r="V252" s="40" t="s">
        <v>333</v>
      </c>
      <c r="W252" s="40" t="s">
        <v>334</v>
      </c>
      <c r="X252" s="40" t="s">
        <v>66</v>
      </c>
      <c r="Y252" s="40" t="s">
        <v>67</v>
      </c>
      <c r="Z252" s="40" t="s">
        <v>333</v>
      </c>
      <c r="AA252" s="40" t="s">
        <v>335</v>
      </c>
      <c r="AB252" s="30">
        <f>VLOOKUP(B:B,'EJECUCION 24 DE ABRIL DEL 2026'!C:Q,15,0)</f>
        <v>4452000000</v>
      </c>
      <c r="AC252" s="30">
        <f>VLOOKUP(B:B,'EJECUCION 24 DE ABRIL DEL 2026'!C:R,16,0)</f>
        <v>0</v>
      </c>
      <c r="AD252" s="30">
        <f>VLOOKUP(B:B,'EJECUCION 24 DE ABRIL DEL 2026'!C:S,17,0)</f>
        <v>0</v>
      </c>
      <c r="AE252" s="31">
        <f>VLOOKUP(B:B,'EJECUCION 24 DE ABRIL DEL 2026'!C:T,18,0)</f>
        <v>0</v>
      </c>
      <c r="AF252" s="31">
        <f>VLOOKUP(B:B,'EJECUCION 24 DE ABRIL DEL 2026'!C:U,19,0)</f>
        <v>523050000</v>
      </c>
      <c r="AG252" s="30">
        <f>VLOOKUP(B:B,'EJECUCION 24 DE ABRIL DEL 2026'!C:V,20,0)</f>
        <v>0</v>
      </c>
      <c r="AH252" s="30">
        <f>VLOOKUP(B:B,'EJECUCION 24 DE ABRIL DEL 2026'!C:W,21,0)</f>
        <v>0</v>
      </c>
      <c r="AI252" s="30">
        <f>VLOOKUP(B:B,'EJECUCION 24 DE ABRIL DEL 2026'!C:X,22,0)</f>
        <v>3928950000</v>
      </c>
      <c r="AJ252" s="30">
        <f>VLOOKUP(B:B,'EJECUCION 24 DE ABRIL DEL 2026'!C:Y,23,0)</f>
        <v>1393840000</v>
      </c>
      <c r="AK252" s="30">
        <f>VLOOKUP(B:B,'EJECUCION 24 DE ABRIL DEL 2026'!C:Z,24,0)</f>
        <v>0</v>
      </c>
      <c r="AL252" s="30">
        <f>VLOOKUP(B:B,'EJECUCION 24 DE ABRIL DEL 2026'!C:AA,25,0)</f>
        <v>0</v>
      </c>
      <c r="AM252" s="30">
        <f>VLOOKUP(B:B,'EJECUCION 24 DE ABRIL DEL 2026'!C:AB,26,0)</f>
        <v>0</v>
      </c>
      <c r="AN252" s="30">
        <f>VLOOKUP(B:B,'EJECUCION 24 DE ABRIL DEL 2026'!C:AC,27,0)</f>
        <v>3928950000</v>
      </c>
      <c r="AO252" s="32">
        <f t="shared" si="4"/>
        <v>0</v>
      </c>
      <c r="AP252" s="28" t="str">
        <f>VLOOKUP(T:T,'TOTAL POR PROYECTOS'!B:I,8,0)</f>
        <v>Secretaría de Bienestar Social</v>
      </c>
      <c r="AQ252" s="8"/>
      <c r="AR252" s="8"/>
    </row>
    <row r="253" hidden="1">
      <c r="A253" s="27" t="str">
        <f t="shared" si="1"/>
        <v>410402620245400101841.2.4.3.032.3.2.02.02.0091.2.4.3.03</v>
      </c>
      <c r="B253" s="27" t="str">
        <f t="shared" si="2"/>
        <v>410402620245400101841.2.4.3.032.3.2.02.02.0091.2.4.3.0303010502|164</v>
      </c>
      <c r="C253" s="28" t="str">
        <f t="shared" si="3"/>
        <v>Secretaría de Bienestar Social</v>
      </c>
      <c r="D253" s="40" t="s">
        <v>48</v>
      </c>
      <c r="E253" s="40" t="s">
        <v>1138</v>
      </c>
      <c r="F253" s="40" t="s">
        <v>1197</v>
      </c>
      <c r="G253" s="40" t="s">
        <v>1204</v>
      </c>
      <c r="H253" s="40" t="s">
        <v>1205</v>
      </c>
      <c r="I253" s="40" t="s">
        <v>1206</v>
      </c>
      <c r="J253" s="40" t="s">
        <v>302</v>
      </c>
      <c r="K253" s="40" t="s">
        <v>303</v>
      </c>
      <c r="L253" s="40" t="s">
        <v>304</v>
      </c>
      <c r="M253" s="40" t="s">
        <v>305</v>
      </c>
      <c r="N253" s="40" t="s">
        <v>1173</v>
      </c>
      <c r="O253" s="40" t="s">
        <v>1174</v>
      </c>
      <c r="P253" s="40" t="s">
        <v>1207</v>
      </c>
      <c r="Q253" s="40" t="s">
        <v>1204</v>
      </c>
      <c r="R253" s="40" t="s">
        <v>1208</v>
      </c>
      <c r="S253" s="40" t="s">
        <v>1206</v>
      </c>
      <c r="T253" s="40" t="s">
        <v>1203</v>
      </c>
      <c r="U253" s="29" t="str">
        <f>VLOOKUP(T:T,'TOTAL POR PROYECTOS'!B:C,2,0)</f>
        <v>Apoyo al restablecimiento de derechos y la reinserción social laboral y familiar al habitante de y en situación de calle en el departamento Norte de Santander en el municipio de San José De Cúcuta</v>
      </c>
      <c r="V253" s="40" t="s">
        <v>333</v>
      </c>
      <c r="W253" s="40" t="s">
        <v>334</v>
      </c>
      <c r="X253" s="40" t="s">
        <v>66</v>
      </c>
      <c r="Y253" s="40" t="s">
        <v>67</v>
      </c>
      <c r="Z253" s="40" t="s">
        <v>333</v>
      </c>
      <c r="AA253" s="40" t="s">
        <v>335</v>
      </c>
      <c r="AB253" s="30">
        <f>VLOOKUP(B:B,'EJECUCION 24 DE ABRIL DEL 2026'!C:Q,15,0)</f>
        <v>282000000</v>
      </c>
      <c r="AC253" s="30">
        <f>VLOOKUP(B:B,'EJECUCION 24 DE ABRIL DEL 2026'!C:R,16,0)</f>
        <v>0</v>
      </c>
      <c r="AD253" s="30">
        <f>VLOOKUP(B:B,'EJECUCION 24 DE ABRIL DEL 2026'!C:S,17,0)</f>
        <v>0</v>
      </c>
      <c r="AE253" s="31">
        <f>VLOOKUP(B:B,'EJECUCION 24 DE ABRIL DEL 2026'!C:T,18,0)</f>
        <v>328790000</v>
      </c>
      <c r="AF253" s="31">
        <f>VLOOKUP(B:B,'EJECUCION 24 DE ABRIL DEL 2026'!C:U,19,0)</f>
        <v>0</v>
      </c>
      <c r="AG253" s="30">
        <f>VLOOKUP(B:B,'EJECUCION 24 DE ABRIL DEL 2026'!C:V,20,0)</f>
        <v>0</v>
      </c>
      <c r="AH253" s="30">
        <f>VLOOKUP(B:B,'EJECUCION 24 DE ABRIL DEL 2026'!C:W,21,0)</f>
        <v>0</v>
      </c>
      <c r="AI253" s="30">
        <f>VLOOKUP(B:B,'EJECUCION 24 DE ABRIL DEL 2026'!C:X,22,0)</f>
        <v>610790000</v>
      </c>
      <c r="AJ253" s="30">
        <f>VLOOKUP(B:B,'EJECUCION 24 DE ABRIL DEL 2026'!C:Y,23,0)</f>
        <v>323460000</v>
      </c>
      <c r="AK253" s="30">
        <f>VLOOKUP(B:B,'EJECUCION 24 DE ABRIL DEL 2026'!C:Z,24,0)</f>
        <v>275160000</v>
      </c>
      <c r="AL253" s="30">
        <f>VLOOKUP(B:B,'EJECUCION 24 DE ABRIL DEL 2026'!C:AA,25,0)</f>
        <v>105900000</v>
      </c>
      <c r="AM253" s="30">
        <f>VLOOKUP(B:B,'EJECUCION 24 DE ABRIL DEL 2026'!C:AB,26,0)</f>
        <v>74400000</v>
      </c>
      <c r="AN253" s="30">
        <f>VLOOKUP(B:B,'EJECUCION 24 DE ABRIL DEL 2026'!C:AC,27,0)</f>
        <v>335630000</v>
      </c>
      <c r="AO253" s="32">
        <f t="shared" si="4"/>
        <v>0.1733820135</v>
      </c>
      <c r="AP253" s="28" t="str">
        <f>VLOOKUP(T:T,'TOTAL POR PROYECTOS'!B:I,8,0)</f>
        <v>Secretaría de Bienestar Social</v>
      </c>
      <c r="AQ253" s="8"/>
      <c r="AR253" s="8"/>
    </row>
    <row r="254" hidden="1">
      <c r="A254" s="27" t="str">
        <f t="shared" si="1"/>
        <v>410402620245400101841.2.4.3.032.3.2.02.02.0061.2.4.3.03</v>
      </c>
      <c r="B254" s="27" t="str">
        <f t="shared" si="2"/>
        <v>410402620245400101841.2.4.3.032.3.2.02.02.0061.2.4.3.0303010502|164</v>
      </c>
      <c r="C254" s="28" t="str">
        <f t="shared" si="3"/>
        <v>Secretaría de Bienestar Social</v>
      </c>
      <c r="D254" s="40" t="s">
        <v>48</v>
      </c>
      <c r="E254" s="40" t="s">
        <v>1138</v>
      </c>
      <c r="F254" s="40" t="s">
        <v>1197</v>
      </c>
      <c r="G254" s="40" t="s">
        <v>1204</v>
      </c>
      <c r="H254" s="40" t="s">
        <v>1205</v>
      </c>
      <c r="I254" s="40" t="s">
        <v>1206</v>
      </c>
      <c r="J254" s="40" t="s">
        <v>302</v>
      </c>
      <c r="K254" s="40" t="s">
        <v>303</v>
      </c>
      <c r="L254" s="40" t="s">
        <v>304</v>
      </c>
      <c r="M254" s="40" t="s">
        <v>305</v>
      </c>
      <c r="N254" s="40" t="s">
        <v>1173</v>
      </c>
      <c r="O254" s="40" t="s">
        <v>1174</v>
      </c>
      <c r="P254" s="40" t="s">
        <v>1207</v>
      </c>
      <c r="Q254" s="40" t="s">
        <v>1204</v>
      </c>
      <c r="R254" s="40" t="s">
        <v>1208</v>
      </c>
      <c r="S254" s="40" t="s">
        <v>1206</v>
      </c>
      <c r="T254" s="40" t="s">
        <v>1203</v>
      </c>
      <c r="U254" s="29" t="str">
        <f>VLOOKUP(T:T,'TOTAL POR PROYECTOS'!B:C,2,0)</f>
        <v>Apoyo al restablecimiento de derechos y la reinserción social laboral y familiar al habitante de y en situación de calle en el departamento Norte de Santander en el municipio de San José De Cúcuta</v>
      </c>
      <c r="V254" s="40" t="s">
        <v>333</v>
      </c>
      <c r="W254" s="40" t="s">
        <v>334</v>
      </c>
      <c r="X254" s="40" t="s">
        <v>582</v>
      </c>
      <c r="Y254" s="40" t="s">
        <v>583</v>
      </c>
      <c r="Z254" s="40" t="s">
        <v>333</v>
      </c>
      <c r="AA254" s="40" t="s">
        <v>335</v>
      </c>
      <c r="AB254" s="30">
        <f>VLOOKUP(B:B,'EJECUCION 24 DE ABRIL DEL 2026'!C:Q,15,0)</f>
        <v>1061600000</v>
      </c>
      <c r="AC254" s="30">
        <f>VLOOKUP(B:B,'EJECUCION 24 DE ABRIL DEL 2026'!C:R,16,0)</f>
        <v>0</v>
      </c>
      <c r="AD254" s="30">
        <f>VLOOKUP(B:B,'EJECUCION 24 DE ABRIL DEL 2026'!C:S,17,0)</f>
        <v>0</v>
      </c>
      <c r="AE254" s="31">
        <f>VLOOKUP(B:B,'EJECUCION 24 DE ABRIL DEL 2026'!C:T,18,0)</f>
        <v>0</v>
      </c>
      <c r="AF254" s="31">
        <f>VLOOKUP(B:B,'EJECUCION 24 DE ABRIL DEL 2026'!C:U,19,0)</f>
        <v>0</v>
      </c>
      <c r="AG254" s="30">
        <f>VLOOKUP(B:B,'EJECUCION 24 DE ABRIL DEL 2026'!C:V,20,0)</f>
        <v>0</v>
      </c>
      <c r="AH254" s="30">
        <f>VLOOKUP(B:B,'EJECUCION 24 DE ABRIL DEL 2026'!C:W,21,0)</f>
        <v>0</v>
      </c>
      <c r="AI254" s="30">
        <f>VLOOKUP(B:B,'EJECUCION 24 DE ABRIL DEL 2026'!C:X,22,0)</f>
        <v>1061600000</v>
      </c>
      <c r="AJ254" s="30">
        <f>VLOOKUP(B:B,'EJECUCION 24 DE ABRIL DEL 2026'!C:Y,23,0)</f>
        <v>1061000000</v>
      </c>
      <c r="AK254" s="30">
        <f>VLOOKUP(B:B,'EJECUCION 24 DE ABRIL DEL 2026'!C:Z,24,0)</f>
        <v>0</v>
      </c>
      <c r="AL254" s="30">
        <f>VLOOKUP(B:B,'EJECUCION 24 DE ABRIL DEL 2026'!C:AA,25,0)</f>
        <v>0</v>
      </c>
      <c r="AM254" s="30">
        <f>VLOOKUP(B:B,'EJECUCION 24 DE ABRIL DEL 2026'!C:AB,26,0)</f>
        <v>0</v>
      </c>
      <c r="AN254" s="30">
        <f>VLOOKUP(B:B,'EJECUCION 24 DE ABRIL DEL 2026'!C:AC,27,0)</f>
        <v>1061600000</v>
      </c>
      <c r="AO254" s="32">
        <f t="shared" si="4"/>
        <v>0</v>
      </c>
      <c r="AP254" s="28" t="str">
        <f>VLOOKUP(T:T,'TOTAL POR PROYECTOS'!B:I,8,0)</f>
        <v>Secretaría de Bienestar Social</v>
      </c>
      <c r="AQ254" s="8"/>
      <c r="AR254" s="8"/>
    </row>
    <row r="255" hidden="1">
      <c r="A255" s="27" t="str">
        <f t="shared" si="1"/>
        <v>410402620245400101841.2.1.0.00.12.3.2.02.02.0091.2.1.0.00</v>
      </c>
      <c r="B255" s="27" t="str">
        <f t="shared" si="2"/>
        <v>410402620245400101841.2.1.0.00.12.3.2.02.02.0091.2.1.0.0003010502|164</v>
      </c>
      <c r="C255" s="28" t="str">
        <f t="shared" si="3"/>
        <v>Secretaría de Bienestar Social</v>
      </c>
      <c r="D255" s="40" t="s">
        <v>48</v>
      </c>
      <c r="E255" s="40" t="s">
        <v>1138</v>
      </c>
      <c r="F255" s="40" t="s">
        <v>1197</v>
      </c>
      <c r="G255" s="40" t="s">
        <v>1204</v>
      </c>
      <c r="H255" s="40" t="s">
        <v>1205</v>
      </c>
      <c r="I255" s="40" t="s">
        <v>1206</v>
      </c>
      <c r="J255" s="40" t="s">
        <v>302</v>
      </c>
      <c r="K255" s="40" t="s">
        <v>303</v>
      </c>
      <c r="L255" s="40" t="s">
        <v>304</v>
      </c>
      <c r="M255" s="40" t="s">
        <v>305</v>
      </c>
      <c r="N255" s="40" t="s">
        <v>1173</v>
      </c>
      <c r="O255" s="40" t="s">
        <v>1174</v>
      </c>
      <c r="P255" s="40" t="s">
        <v>1207</v>
      </c>
      <c r="Q255" s="40" t="s">
        <v>1204</v>
      </c>
      <c r="R255" s="40" t="s">
        <v>1208</v>
      </c>
      <c r="S255" s="40" t="s">
        <v>1206</v>
      </c>
      <c r="T255" s="40" t="s">
        <v>1203</v>
      </c>
      <c r="U255" s="29" t="str">
        <f>VLOOKUP(T:T,'TOTAL POR PROYECTOS'!B:C,2,0)</f>
        <v>Apoyo al restablecimiento de derechos y la reinserción social laboral y familiar al habitante de y en situación de calle en el departamento Norte de Santander en el municipio de San José De Cúcuta</v>
      </c>
      <c r="V255" s="40" t="s">
        <v>106</v>
      </c>
      <c r="W255" s="40" t="s">
        <v>107</v>
      </c>
      <c r="X255" s="40" t="s">
        <v>66</v>
      </c>
      <c r="Y255" s="40" t="s">
        <v>67</v>
      </c>
      <c r="Z255" s="40" t="s">
        <v>108</v>
      </c>
      <c r="AA255" s="40" t="s">
        <v>109</v>
      </c>
      <c r="AB255" s="30">
        <f>VLOOKUP(B:B,'EJECUCION 24 DE ABRIL DEL 2026'!C:Q,15,0)</f>
        <v>204400000</v>
      </c>
      <c r="AC255" s="30">
        <f>VLOOKUP(B:B,'EJECUCION 24 DE ABRIL DEL 2026'!C:R,16,0)</f>
        <v>0</v>
      </c>
      <c r="AD255" s="30">
        <f>VLOOKUP(B:B,'EJECUCION 24 DE ABRIL DEL 2026'!C:S,17,0)</f>
        <v>0</v>
      </c>
      <c r="AE255" s="31">
        <f>VLOOKUP(B:B,'EJECUCION 24 DE ABRIL DEL 2026'!C:T,18,0)</f>
        <v>0</v>
      </c>
      <c r="AF255" s="31">
        <f>VLOOKUP(B:B,'EJECUCION 24 DE ABRIL DEL 2026'!C:U,19,0)</f>
        <v>0</v>
      </c>
      <c r="AG255" s="30">
        <f>VLOOKUP(B:B,'EJECUCION 24 DE ABRIL DEL 2026'!C:V,20,0)</f>
        <v>0</v>
      </c>
      <c r="AH255" s="30">
        <f>VLOOKUP(B:B,'EJECUCION 24 DE ABRIL DEL 2026'!C:W,21,0)</f>
        <v>0</v>
      </c>
      <c r="AI255" s="30">
        <f>VLOOKUP(B:B,'EJECUCION 24 DE ABRIL DEL 2026'!C:X,22,0)</f>
        <v>204400000</v>
      </c>
      <c r="AJ255" s="30">
        <f>VLOOKUP(B:B,'EJECUCION 24 DE ABRIL DEL 2026'!C:Y,23,0)</f>
        <v>202750000</v>
      </c>
      <c r="AK255" s="30">
        <f>VLOOKUP(B:B,'EJECUCION 24 DE ABRIL DEL 2026'!C:Z,24,0)</f>
        <v>199450000</v>
      </c>
      <c r="AL255" s="30">
        <f>VLOOKUP(B:B,'EJECUCION 24 DE ABRIL DEL 2026'!C:AA,25,0)</f>
        <v>84990000</v>
      </c>
      <c r="AM255" s="30">
        <f>VLOOKUP(B:B,'EJECUCION 24 DE ABRIL DEL 2026'!C:AB,26,0)</f>
        <v>52250000</v>
      </c>
      <c r="AN255" s="30">
        <f>VLOOKUP(B:B,'EJECUCION 24 DE ABRIL DEL 2026'!C:AC,27,0)</f>
        <v>4950000</v>
      </c>
      <c r="AO255" s="32">
        <f t="shared" si="4"/>
        <v>0.4158023483</v>
      </c>
      <c r="AP255" s="28" t="str">
        <f>VLOOKUP(T:T,'TOTAL POR PROYECTOS'!B:I,8,0)</f>
        <v>Secretaría de Bienestar Social</v>
      </c>
      <c r="AQ255" s="8"/>
      <c r="AR255" s="8"/>
    </row>
    <row r="256" hidden="1">
      <c r="A256" s="27" t="str">
        <f t="shared" si="1"/>
        <v>450106120245400102411.2.1.0.00.12.3.2.02.02.0081.2.1.0.00</v>
      </c>
      <c r="B256" s="27" t="str">
        <f t="shared" si="2"/>
        <v>450106120245400102411.2.1.0.00.12.3.2.02.02.0081.2.1.0.0003010504|166</v>
      </c>
      <c r="C256" s="28" t="str">
        <f t="shared" si="3"/>
        <v>Secretaría de Bienestar Social</v>
      </c>
      <c r="D256" s="40" t="s">
        <v>48</v>
      </c>
      <c r="E256" s="40" t="s">
        <v>1138</v>
      </c>
      <c r="F256" s="40" t="s">
        <v>1197</v>
      </c>
      <c r="G256" s="40" t="s">
        <v>1209</v>
      </c>
      <c r="H256" s="40" t="s">
        <v>1210</v>
      </c>
      <c r="I256" s="40" t="s">
        <v>1211</v>
      </c>
      <c r="J256" s="40" t="s">
        <v>182</v>
      </c>
      <c r="K256" s="40" t="s">
        <v>183</v>
      </c>
      <c r="L256" s="40" t="s">
        <v>184</v>
      </c>
      <c r="M256" s="40" t="s">
        <v>185</v>
      </c>
      <c r="N256" s="40" t="s">
        <v>186</v>
      </c>
      <c r="O256" s="40" t="s">
        <v>187</v>
      </c>
      <c r="P256" s="40" t="s">
        <v>1212</v>
      </c>
      <c r="Q256" s="40" t="s">
        <v>1209</v>
      </c>
      <c r="R256" s="40" t="s">
        <v>1213</v>
      </c>
      <c r="S256" s="40" t="s">
        <v>1211</v>
      </c>
      <c r="T256" s="40" t="s">
        <v>1214</v>
      </c>
      <c r="U256" s="29" t="str">
        <f>VLOOKUP(T:T,'TOTAL POR PROYECTOS'!B:C,2,0)</f>
        <v>Caracterización y atención de urgencias veterinarias de los seres sintientes que acompañan a los habitantes de calle como estrategia de fortalecimiento al programa en el departamento de Norte de Santander municipio de San José De Cúcuta</v>
      </c>
      <c r="V256" s="40" t="s">
        <v>106</v>
      </c>
      <c r="W256" s="40" t="s">
        <v>107</v>
      </c>
      <c r="X256" s="40" t="s">
        <v>98</v>
      </c>
      <c r="Y256" s="40" t="s">
        <v>99</v>
      </c>
      <c r="Z256" s="40" t="s">
        <v>108</v>
      </c>
      <c r="AA256" s="40" t="s">
        <v>109</v>
      </c>
      <c r="AB256" s="30">
        <f>VLOOKUP(B:B,'EJECUCION 24 DE ABRIL DEL 2026'!C:Q,15,0)</f>
        <v>50000000</v>
      </c>
      <c r="AC256" s="30">
        <f>VLOOKUP(B:B,'EJECUCION 24 DE ABRIL DEL 2026'!C:R,16,0)</f>
        <v>0</v>
      </c>
      <c r="AD256" s="30">
        <f>VLOOKUP(B:B,'EJECUCION 24 DE ABRIL DEL 2026'!C:S,17,0)</f>
        <v>0</v>
      </c>
      <c r="AE256" s="31">
        <f>VLOOKUP(B:B,'EJECUCION 24 DE ABRIL DEL 2026'!C:T,18,0)</f>
        <v>0</v>
      </c>
      <c r="AF256" s="31">
        <f>VLOOKUP(B:B,'EJECUCION 24 DE ABRIL DEL 2026'!C:U,19,0)</f>
        <v>0</v>
      </c>
      <c r="AG256" s="30">
        <f>VLOOKUP(B:B,'EJECUCION 24 DE ABRIL DEL 2026'!C:V,20,0)</f>
        <v>0</v>
      </c>
      <c r="AH256" s="30">
        <f>VLOOKUP(B:B,'EJECUCION 24 DE ABRIL DEL 2026'!C:W,21,0)</f>
        <v>0</v>
      </c>
      <c r="AI256" s="30">
        <f>VLOOKUP(B:B,'EJECUCION 24 DE ABRIL DEL 2026'!C:X,22,0)</f>
        <v>50000000</v>
      </c>
      <c r="AJ256" s="30">
        <f>VLOOKUP(B:B,'EJECUCION 24 DE ABRIL DEL 2026'!C:Y,23,0)</f>
        <v>0</v>
      </c>
      <c r="AK256" s="30">
        <f>VLOOKUP(B:B,'EJECUCION 24 DE ABRIL DEL 2026'!C:Z,24,0)</f>
        <v>0</v>
      </c>
      <c r="AL256" s="30">
        <f>VLOOKUP(B:B,'EJECUCION 24 DE ABRIL DEL 2026'!C:AA,25,0)</f>
        <v>0</v>
      </c>
      <c r="AM256" s="30">
        <f>VLOOKUP(B:B,'EJECUCION 24 DE ABRIL DEL 2026'!C:AB,26,0)</f>
        <v>0</v>
      </c>
      <c r="AN256" s="30">
        <f>VLOOKUP(B:B,'EJECUCION 24 DE ABRIL DEL 2026'!C:AC,27,0)</f>
        <v>50000000</v>
      </c>
      <c r="AO256" s="32">
        <f t="shared" si="4"/>
        <v>0</v>
      </c>
      <c r="AP256" s="28" t="str">
        <f>VLOOKUP(T:T,'TOTAL POR PROYECTOS'!B:I,8,0)</f>
        <v>Secretaría de Bienestar Social</v>
      </c>
      <c r="AQ256" s="8"/>
      <c r="AR256" s="8"/>
    </row>
    <row r="257" hidden="1">
      <c r="A257" s="27" t="str">
        <f t="shared" si="1"/>
        <v>41030522025000000323541.2.1.0.00.12.3.2.02.02.0061.2.1.0.00</v>
      </c>
      <c r="B257" s="27" t="str">
        <f t="shared" si="2"/>
        <v>41030522025000000323541.2.1.0.00.12.3.2.02.02.0061.2.1.0.0003010601|169</v>
      </c>
      <c r="C257" s="28" t="str">
        <f t="shared" si="3"/>
        <v>Secretaría de Bienestar Social</v>
      </c>
      <c r="D257" s="40" t="s">
        <v>48</v>
      </c>
      <c r="E257" s="40" t="s">
        <v>1138</v>
      </c>
      <c r="F257" s="40" t="s">
        <v>1215</v>
      </c>
      <c r="G257" s="40" t="s">
        <v>339</v>
      </c>
      <c r="H257" s="40" t="s">
        <v>1216</v>
      </c>
      <c r="I257" s="40" t="s">
        <v>1217</v>
      </c>
      <c r="J257" s="40" t="s">
        <v>302</v>
      </c>
      <c r="K257" s="40" t="s">
        <v>303</v>
      </c>
      <c r="L257" s="40" t="s">
        <v>304</v>
      </c>
      <c r="M257" s="40" t="s">
        <v>305</v>
      </c>
      <c r="N257" s="40" t="s">
        <v>306</v>
      </c>
      <c r="O257" s="40" t="s">
        <v>307</v>
      </c>
      <c r="P257" s="40" t="s">
        <v>342</v>
      </c>
      <c r="Q257" s="40" t="s">
        <v>339</v>
      </c>
      <c r="R257" s="40" t="s">
        <v>343</v>
      </c>
      <c r="S257" s="40" t="s">
        <v>344</v>
      </c>
      <c r="T257" s="40" t="s">
        <v>1218</v>
      </c>
      <c r="U257" s="29" t="str">
        <f>VLOOKUP(T:T,'TOTAL POR PROYECTOS'!B:C,2,0)</f>
        <v>Fortalecimiento a la oferta social Institucional y Comunitaria para la Atención de la población vulnerable de San José De Cúcuta</v>
      </c>
      <c r="V257" s="40" t="s">
        <v>106</v>
      </c>
      <c r="W257" s="40" t="s">
        <v>107</v>
      </c>
      <c r="X257" s="40" t="s">
        <v>582</v>
      </c>
      <c r="Y257" s="40" t="s">
        <v>583</v>
      </c>
      <c r="Z257" s="40" t="s">
        <v>108</v>
      </c>
      <c r="AA257" s="40" t="s">
        <v>109</v>
      </c>
      <c r="AB257" s="30">
        <f>VLOOKUP(B:B,'EJECUCION 24 DE ABRIL DEL 2026'!C:Q,15,0)</f>
        <v>75000000</v>
      </c>
      <c r="AC257" s="30">
        <f>VLOOKUP(B:B,'EJECUCION 24 DE ABRIL DEL 2026'!C:R,16,0)</f>
        <v>0</v>
      </c>
      <c r="AD257" s="30">
        <f>VLOOKUP(B:B,'EJECUCION 24 DE ABRIL DEL 2026'!C:S,17,0)</f>
        <v>0</v>
      </c>
      <c r="AE257" s="31">
        <f>VLOOKUP(B:B,'EJECUCION 24 DE ABRIL DEL 2026'!C:T,18,0)</f>
        <v>0</v>
      </c>
      <c r="AF257" s="31">
        <f>VLOOKUP(B:B,'EJECUCION 24 DE ABRIL DEL 2026'!C:U,19,0)</f>
        <v>0</v>
      </c>
      <c r="AG257" s="30">
        <f>VLOOKUP(B:B,'EJECUCION 24 DE ABRIL DEL 2026'!C:V,20,0)</f>
        <v>0</v>
      </c>
      <c r="AH257" s="30">
        <f>VLOOKUP(B:B,'EJECUCION 24 DE ABRIL DEL 2026'!C:W,21,0)</f>
        <v>0</v>
      </c>
      <c r="AI257" s="30">
        <f>VLOOKUP(B:B,'EJECUCION 24 DE ABRIL DEL 2026'!C:X,22,0)</f>
        <v>75000000</v>
      </c>
      <c r="AJ257" s="30">
        <f>VLOOKUP(B:B,'EJECUCION 24 DE ABRIL DEL 2026'!C:Y,23,0)</f>
        <v>75000000</v>
      </c>
      <c r="AK257" s="30">
        <f>VLOOKUP(B:B,'EJECUCION 24 DE ABRIL DEL 2026'!C:Z,24,0)</f>
        <v>0</v>
      </c>
      <c r="AL257" s="30">
        <f>VLOOKUP(B:B,'EJECUCION 24 DE ABRIL DEL 2026'!C:AA,25,0)</f>
        <v>0</v>
      </c>
      <c r="AM257" s="30">
        <f>VLOOKUP(B:B,'EJECUCION 24 DE ABRIL DEL 2026'!C:AB,26,0)</f>
        <v>0</v>
      </c>
      <c r="AN257" s="30">
        <f>VLOOKUP(B:B,'EJECUCION 24 DE ABRIL DEL 2026'!C:AC,27,0)</f>
        <v>75000000</v>
      </c>
      <c r="AO257" s="32">
        <f t="shared" si="4"/>
        <v>0</v>
      </c>
      <c r="AP257" s="28" t="str">
        <f>VLOOKUP(T:T,'TOTAL POR PROYECTOS'!B:I,8,0)</f>
        <v>Secretaría de Bienestar Social</v>
      </c>
      <c r="AQ257" s="8"/>
      <c r="AR257" s="8"/>
    </row>
    <row r="258" hidden="1">
      <c r="A258" s="27" t="str">
        <f t="shared" si="1"/>
        <v>41030522025000000323541.2.1.0.00.12.3.2.02.02.0091.2.1.0.00</v>
      </c>
      <c r="B258" s="27" t="str">
        <f t="shared" si="2"/>
        <v>41030522025000000323541.2.1.0.00.12.3.2.02.02.0091.2.1.0.0003010601|169</v>
      </c>
      <c r="C258" s="28" t="str">
        <f t="shared" si="3"/>
        <v>Secretaría de Bienestar Social</v>
      </c>
      <c r="D258" s="40" t="s">
        <v>48</v>
      </c>
      <c r="E258" s="40" t="s">
        <v>1138</v>
      </c>
      <c r="F258" s="40" t="s">
        <v>1215</v>
      </c>
      <c r="G258" s="40" t="s">
        <v>339</v>
      </c>
      <c r="H258" s="40" t="s">
        <v>1216</v>
      </c>
      <c r="I258" s="40" t="s">
        <v>1217</v>
      </c>
      <c r="J258" s="40" t="s">
        <v>302</v>
      </c>
      <c r="K258" s="40" t="s">
        <v>303</v>
      </c>
      <c r="L258" s="40" t="s">
        <v>304</v>
      </c>
      <c r="M258" s="40" t="s">
        <v>305</v>
      </c>
      <c r="N258" s="40" t="s">
        <v>306</v>
      </c>
      <c r="O258" s="40" t="s">
        <v>307</v>
      </c>
      <c r="P258" s="40" t="s">
        <v>342</v>
      </c>
      <c r="Q258" s="40" t="s">
        <v>339</v>
      </c>
      <c r="R258" s="40" t="s">
        <v>343</v>
      </c>
      <c r="S258" s="40" t="s">
        <v>344</v>
      </c>
      <c r="T258" s="40" t="s">
        <v>1218</v>
      </c>
      <c r="U258" s="29" t="str">
        <f>VLOOKUP(T:T,'TOTAL POR PROYECTOS'!B:C,2,0)</f>
        <v>Fortalecimiento a la oferta social Institucional y Comunitaria para la Atención de la población vulnerable de San José De Cúcuta</v>
      </c>
      <c r="V258" s="40" t="s">
        <v>106</v>
      </c>
      <c r="W258" s="40" t="s">
        <v>107</v>
      </c>
      <c r="X258" s="40" t="s">
        <v>66</v>
      </c>
      <c r="Y258" s="40" t="s">
        <v>67</v>
      </c>
      <c r="Z258" s="40" t="s">
        <v>108</v>
      </c>
      <c r="AA258" s="40" t="s">
        <v>109</v>
      </c>
      <c r="AB258" s="30">
        <f>VLOOKUP(B:B,'EJECUCION 24 DE ABRIL DEL 2026'!C:Q,15,0)</f>
        <v>136080000</v>
      </c>
      <c r="AC258" s="30">
        <f>VLOOKUP(B:B,'EJECUCION 24 DE ABRIL DEL 2026'!C:R,16,0)</f>
        <v>0</v>
      </c>
      <c r="AD258" s="30">
        <f>VLOOKUP(B:B,'EJECUCION 24 DE ABRIL DEL 2026'!C:S,17,0)</f>
        <v>0</v>
      </c>
      <c r="AE258" s="31">
        <f>VLOOKUP(B:B,'EJECUCION 24 DE ABRIL DEL 2026'!C:T,18,0)</f>
        <v>0</v>
      </c>
      <c r="AF258" s="31">
        <f>VLOOKUP(B:B,'EJECUCION 24 DE ABRIL DEL 2026'!C:U,19,0)</f>
        <v>0</v>
      </c>
      <c r="AG258" s="30">
        <f>VLOOKUP(B:B,'EJECUCION 24 DE ABRIL DEL 2026'!C:V,20,0)</f>
        <v>0</v>
      </c>
      <c r="AH258" s="30">
        <f>VLOOKUP(B:B,'EJECUCION 24 DE ABRIL DEL 2026'!C:W,21,0)</f>
        <v>0</v>
      </c>
      <c r="AI258" s="30">
        <f>VLOOKUP(B:B,'EJECUCION 24 DE ABRIL DEL 2026'!C:X,22,0)</f>
        <v>136080000</v>
      </c>
      <c r="AJ258" s="30">
        <f>VLOOKUP(B:B,'EJECUCION 24 DE ABRIL DEL 2026'!C:Y,23,0)</f>
        <v>134755000</v>
      </c>
      <c r="AK258" s="30">
        <f>VLOOKUP(B:B,'EJECUCION 24 DE ABRIL DEL 2026'!C:Z,24,0)</f>
        <v>134455000</v>
      </c>
      <c r="AL258" s="30">
        <f>VLOOKUP(B:B,'EJECUCION 24 DE ABRIL DEL 2026'!C:AA,25,0)</f>
        <v>69500000</v>
      </c>
      <c r="AM258" s="30">
        <f>VLOOKUP(B:B,'EJECUCION 24 DE ABRIL DEL 2026'!C:AB,26,0)</f>
        <v>47100000</v>
      </c>
      <c r="AN258" s="30">
        <f>VLOOKUP(B:B,'EJECUCION 24 DE ABRIL DEL 2026'!C:AC,27,0)</f>
        <v>1625000</v>
      </c>
      <c r="AO258" s="32">
        <f t="shared" si="4"/>
        <v>0.510728983</v>
      </c>
      <c r="AP258" s="28" t="str">
        <f>VLOOKUP(T:T,'TOTAL POR PROYECTOS'!B:I,8,0)</f>
        <v>Secretaría de Bienestar Social</v>
      </c>
      <c r="AQ258" s="8"/>
      <c r="AR258" s="8"/>
    </row>
    <row r="259" hidden="1">
      <c r="A259" s="27" t="str">
        <f t="shared" si="1"/>
        <v>41030522025000000323541.2.1.0.00.12.3.2.02.02.0081.2.1.0.00</v>
      </c>
      <c r="B259" s="27" t="str">
        <f t="shared" si="2"/>
        <v>41030522025000000323541.2.1.0.00.12.3.2.02.02.0081.2.1.0.0003010601|169</v>
      </c>
      <c r="C259" s="28" t="str">
        <f t="shared" si="3"/>
        <v>Secretaría de Bienestar Social</v>
      </c>
      <c r="D259" s="40" t="s">
        <v>48</v>
      </c>
      <c r="E259" s="40" t="s">
        <v>1138</v>
      </c>
      <c r="F259" s="40" t="s">
        <v>1215</v>
      </c>
      <c r="G259" s="40" t="s">
        <v>339</v>
      </c>
      <c r="H259" s="40" t="s">
        <v>1216</v>
      </c>
      <c r="I259" s="40" t="s">
        <v>1217</v>
      </c>
      <c r="J259" s="40" t="s">
        <v>302</v>
      </c>
      <c r="K259" s="40" t="s">
        <v>303</v>
      </c>
      <c r="L259" s="40" t="s">
        <v>304</v>
      </c>
      <c r="M259" s="40" t="s">
        <v>305</v>
      </c>
      <c r="N259" s="40" t="s">
        <v>306</v>
      </c>
      <c r="O259" s="40" t="s">
        <v>307</v>
      </c>
      <c r="P259" s="40" t="s">
        <v>342</v>
      </c>
      <c r="Q259" s="40" t="s">
        <v>339</v>
      </c>
      <c r="R259" s="40" t="s">
        <v>343</v>
      </c>
      <c r="S259" s="40" t="s">
        <v>344</v>
      </c>
      <c r="T259" s="40" t="s">
        <v>1218</v>
      </c>
      <c r="U259" s="29" t="str">
        <f>VLOOKUP(T:T,'TOTAL POR PROYECTOS'!B:C,2,0)</f>
        <v>Fortalecimiento a la oferta social Institucional y Comunitaria para la Atención de la población vulnerable de San José De Cúcuta</v>
      </c>
      <c r="V259" s="40" t="s">
        <v>106</v>
      </c>
      <c r="W259" s="40" t="s">
        <v>107</v>
      </c>
      <c r="X259" s="40" t="s">
        <v>98</v>
      </c>
      <c r="Y259" s="40" t="s">
        <v>99</v>
      </c>
      <c r="Z259" s="40" t="s">
        <v>108</v>
      </c>
      <c r="AA259" s="40" t="s">
        <v>109</v>
      </c>
      <c r="AB259" s="30">
        <f>VLOOKUP(B:B,'EJECUCION 24 DE ABRIL DEL 2026'!C:Q,15,0)</f>
        <v>100000000</v>
      </c>
      <c r="AC259" s="30">
        <f>VLOOKUP(B:B,'EJECUCION 24 DE ABRIL DEL 2026'!C:R,16,0)</f>
        <v>0</v>
      </c>
      <c r="AD259" s="30">
        <f>VLOOKUP(B:B,'EJECUCION 24 DE ABRIL DEL 2026'!C:S,17,0)</f>
        <v>0</v>
      </c>
      <c r="AE259" s="31">
        <f>VLOOKUP(B:B,'EJECUCION 24 DE ABRIL DEL 2026'!C:T,18,0)</f>
        <v>0</v>
      </c>
      <c r="AF259" s="31">
        <f>VLOOKUP(B:B,'EJECUCION 24 DE ABRIL DEL 2026'!C:U,19,0)</f>
        <v>0</v>
      </c>
      <c r="AG259" s="30">
        <f>VLOOKUP(B:B,'EJECUCION 24 DE ABRIL DEL 2026'!C:V,20,0)</f>
        <v>0</v>
      </c>
      <c r="AH259" s="30">
        <f>VLOOKUP(B:B,'EJECUCION 24 DE ABRIL DEL 2026'!C:W,21,0)</f>
        <v>0</v>
      </c>
      <c r="AI259" s="30">
        <f>VLOOKUP(B:B,'EJECUCION 24 DE ABRIL DEL 2026'!C:X,22,0)</f>
        <v>100000000</v>
      </c>
      <c r="AJ259" s="30">
        <f>VLOOKUP(B:B,'EJECUCION 24 DE ABRIL DEL 2026'!C:Y,23,0)</f>
        <v>100000000</v>
      </c>
      <c r="AK259" s="30">
        <f>VLOOKUP(B:B,'EJECUCION 24 DE ABRIL DEL 2026'!C:Z,24,0)</f>
        <v>100000000</v>
      </c>
      <c r="AL259" s="30">
        <f>VLOOKUP(B:B,'EJECUCION 24 DE ABRIL DEL 2026'!C:AA,25,0)</f>
        <v>0</v>
      </c>
      <c r="AM259" s="30">
        <f>VLOOKUP(B:B,'EJECUCION 24 DE ABRIL DEL 2026'!C:AB,26,0)</f>
        <v>0</v>
      </c>
      <c r="AN259" s="30">
        <f>VLOOKUP(B:B,'EJECUCION 24 DE ABRIL DEL 2026'!C:AC,27,0)</f>
        <v>0</v>
      </c>
      <c r="AO259" s="32">
        <f t="shared" si="4"/>
        <v>0</v>
      </c>
      <c r="AP259" s="28" t="str">
        <f>VLOOKUP(T:T,'TOTAL POR PROYECTOS'!B:I,8,0)</f>
        <v>Secretaría de Bienestar Social</v>
      </c>
      <c r="AQ259" s="8"/>
      <c r="AR259" s="8"/>
    </row>
    <row r="260" hidden="1">
      <c r="A260" s="27" t="str">
        <f t="shared" si="1"/>
        <v>410301720245400102571.2.1.0.00.12.3.2.02.02.0061.2.1.0.00</v>
      </c>
      <c r="B260" s="27" t="str">
        <f t="shared" si="2"/>
        <v>410301720245400102571.2.1.0.00.12.3.2.02.02.0061.2.1.0.0003010701|174</v>
      </c>
      <c r="C260" s="28" t="str">
        <f t="shared" si="3"/>
        <v>Secretaría de Bienestar Social</v>
      </c>
      <c r="D260" s="40" t="s">
        <v>48</v>
      </c>
      <c r="E260" s="40" t="s">
        <v>1138</v>
      </c>
      <c r="F260" s="40" t="s">
        <v>1219</v>
      </c>
      <c r="G260" s="40" t="s">
        <v>1220</v>
      </c>
      <c r="H260" s="40" t="s">
        <v>1221</v>
      </c>
      <c r="I260" s="40" t="s">
        <v>1222</v>
      </c>
      <c r="J260" s="40" t="s">
        <v>302</v>
      </c>
      <c r="K260" s="40" t="s">
        <v>303</v>
      </c>
      <c r="L260" s="40" t="s">
        <v>304</v>
      </c>
      <c r="M260" s="40" t="s">
        <v>305</v>
      </c>
      <c r="N260" s="40" t="s">
        <v>306</v>
      </c>
      <c r="O260" s="40" t="s">
        <v>307</v>
      </c>
      <c r="P260" s="40" t="s">
        <v>1223</v>
      </c>
      <c r="Q260" s="40" t="s">
        <v>1220</v>
      </c>
      <c r="R260" s="40" t="s">
        <v>1224</v>
      </c>
      <c r="S260" s="40" t="s">
        <v>1222</v>
      </c>
      <c r="T260" s="40" t="s">
        <v>1225</v>
      </c>
      <c r="U260" s="29" t="str">
        <f>VLOOKUP(T:T,'TOTAL POR PROYECTOS'!B:C,2,0)</f>
        <v>Fortalecimiento de la promoción del derecho humano a la alimentación y de la inseguridad alimentaria de la población en condición de vulnerabilidad residentes en Norte de Santander en el municipio de San José De Cúcuta</v>
      </c>
      <c r="V260" s="40" t="s">
        <v>106</v>
      </c>
      <c r="W260" s="40" t="s">
        <v>107</v>
      </c>
      <c r="X260" s="40" t="s">
        <v>582</v>
      </c>
      <c r="Y260" s="40" t="s">
        <v>583</v>
      </c>
      <c r="Z260" s="40" t="s">
        <v>108</v>
      </c>
      <c r="AA260" s="40" t="s">
        <v>109</v>
      </c>
      <c r="AB260" s="30">
        <f>VLOOKUP(B:B,'EJECUCION 24 DE ABRIL DEL 2026'!C:Q,15,0)</f>
        <v>1500000000</v>
      </c>
      <c r="AC260" s="30">
        <f>VLOOKUP(B:B,'EJECUCION 24 DE ABRIL DEL 2026'!C:R,16,0)</f>
        <v>0</v>
      </c>
      <c r="AD260" s="30">
        <f>VLOOKUP(B:B,'EJECUCION 24 DE ABRIL DEL 2026'!C:S,17,0)</f>
        <v>0</v>
      </c>
      <c r="AE260" s="31">
        <f>VLOOKUP(B:B,'EJECUCION 24 DE ABRIL DEL 2026'!C:T,18,0)</f>
        <v>0</v>
      </c>
      <c r="AF260" s="31">
        <f>VLOOKUP(B:B,'EJECUCION 24 DE ABRIL DEL 2026'!C:U,19,0)</f>
        <v>0</v>
      </c>
      <c r="AG260" s="30">
        <f>VLOOKUP(B:B,'EJECUCION 24 DE ABRIL DEL 2026'!C:V,20,0)</f>
        <v>0</v>
      </c>
      <c r="AH260" s="30">
        <f>VLOOKUP(B:B,'EJECUCION 24 DE ABRIL DEL 2026'!C:W,21,0)</f>
        <v>0</v>
      </c>
      <c r="AI260" s="30">
        <f>VLOOKUP(B:B,'EJECUCION 24 DE ABRIL DEL 2026'!C:X,22,0)</f>
        <v>1500000000</v>
      </c>
      <c r="AJ260" s="30">
        <f>VLOOKUP(B:B,'EJECUCION 24 DE ABRIL DEL 2026'!C:Y,23,0)</f>
        <v>1500000000</v>
      </c>
      <c r="AK260" s="30">
        <f>VLOOKUP(B:B,'EJECUCION 24 DE ABRIL DEL 2026'!C:Z,24,0)</f>
        <v>1500000000</v>
      </c>
      <c r="AL260" s="30">
        <f>VLOOKUP(B:B,'EJECUCION 24 DE ABRIL DEL 2026'!C:AA,25,0)</f>
        <v>450000000</v>
      </c>
      <c r="AM260" s="30">
        <f>VLOOKUP(B:B,'EJECUCION 24 DE ABRIL DEL 2026'!C:AB,26,0)</f>
        <v>450000000</v>
      </c>
      <c r="AN260" s="30">
        <f>VLOOKUP(B:B,'EJECUCION 24 DE ABRIL DEL 2026'!C:AC,27,0)</f>
        <v>0</v>
      </c>
      <c r="AO260" s="32">
        <f t="shared" si="4"/>
        <v>0.3</v>
      </c>
      <c r="AP260" s="28" t="str">
        <f>VLOOKUP(T:T,'TOTAL POR PROYECTOS'!B:I,8,0)</f>
        <v>Secretaría de Bienestar Social</v>
      </c>
      <c r="AQ260" s="8"/>
      <c r="AR260" s="8"/>
    </row>
    <row r="261" hidden="1">
      <c r="A261" s="27" t="str">
        <f t="shared" si="1"/>
        <v>410305320245400102571.2.1.0.00.12.3.2.02.02.0091.2.1.0.00</v>
      </c>
      <c r="B261" s="27" t="str">
        <f t="shared" si="2"/>
        <v>410305320245400102571.2.1.0.00.12.3.2.02.02.0091.2.1.0.0003010702|175</v>
      </c>
      <c r="C261" s="28" t="str">
        <f t="shared" si="3"/>
        <v>Secretaría de Bienestar Social</v>
      </c>
      <c r="D261" s="40" t="s">
        <v>48</v>
      </c>
      <c r="E261" s="40" t="s">
        <v>1138</v>
      </c>
      <c r="F261" s="40" t="s">
        <v>1219</v>
      </c>
      <c r="G261" s="40" t="s">
        <v>1226</v>
      </c>
      <c r="H261" s="40" t="s">
        <v>1227</v>
      </c>
      <c r="I261" s="40" t="s">
        <v>1228</v>
      </c>
      <c r="J261" s="40" t="s">
        <v>302</v>
      </c>
      <c r="K261" s="40" t="s">
        <v>303</v>
      </c>
      <c r="L261" s="40" t="s">
        <v>304</v>
      </c>
      <c r="M261" s="40" t="s">
        <v>305</v>
      </c>
      <c r="N261" s="40" t="s">
        <v>306</v>
      </c>
      <c r="O261" s="40" t="s">
        <v>307</v>
      </c>
      <c r="P261" s="40" t="s">
        <v>1229</v>
      </c>
      <c r="Q261" s="40" t="s">
        <v>1226</v>
      </c>
      <c r="R261" s="40" t="s">
        <v>1230</v>
      </c>
      <c r="S261" s="40" t="s">
        <v>1228</v>
      </c>
      <c r="T261" s="40" t="s">
        <v>1225</v>
      </c>
      <c r="U261" s="29" t="str">
        <f>VLOOKUP(T:T,'TOTAL POR PROYECTOS'!B:C,2,0)</f>
        <v>Fortalecimiento de la promoción del derecho humano a la alimentación y de la inseguridad alimentaria de la población en condición de vulnerabilidad residentes en Norte de Santander en el municipio de San José De Cúcuta</v>
      </c>
      <c r="V261" s="40" t="s">
        <v>106</v>
      </c>
      <c r="W261" s="40" t="s">
        <v>107</v>
      </c>
      <c r="X261" s="40" t="s">
        <v>66</v>
      </c>
      <c r="Y261" s="40" t="s">
        <v>67</v>
      </c>
      <c r="Z261" s="40" t="s">
        <v>108</v>
      </c>
      <c r="AA261" s="40" t="s">
        <v>109</v>
      </c>
      <c r="AB261" s="30">
        <f>VLOOKUP(B:B,'EJECUCION 24 DE ABRIL DEL 2026'!C:Q,15,0)</f>
        <v>53600000</v>
      </c>
      <c r="AC261" s="30">
        <f>VLOOKUP(B:B,'EJECUCION 24 DE ABRIL DEL 2026'!C:R,16,0)</f>
        <v>0</v>
      </c>
      <c r="AD261" s="30">
        <f>VLOOKUP(B:B,'EJECUCION 24 DE ABRIL DEL 2026'!C:S,17,0)</f>
        <v>0</v>
      </c>
      <c r="AE261" s="31">
        <f>VLOOKUP(B:B,'EJECUCION 24 DE ABRIL DEL 2026'!C:T,18,0)</f>
        <v>0</v>
      </c>
      <c r="AF261" s="31">
        <f>VLOOKUP(B:B,'EJECUCION 24 DE ABRIL DEL 2026'!C:U,19,0)</f>
        <v>0</v>
      </c>
      <c r="AG261" s="30">
        <f>VLOOKUP(B:B,'EJECUCION 24 DE ABRIL DEL 2026'!C:V,20,0)</f>
        <v>0</v>
      </c>
      <c r="AH261" s="30">
        <f>VLOOKUP(B:B,'EJECUCION 24 DE ABRIL DEL 2026'!C:W,21,0)</f>
        <v>0</v>
      </c>
      <c r="AI261" s="30">
        <f>VLOOKUP(B:B,'EJECUCION 24 DE ABRIL DEL 2026'!C:X,22,0)</f>
        <v>53600000</v>
      </c>
      <c r="AJ261" s="30">
        <f>VLOOKUP(B:B,'EJECUCION 24 DE ABRIL DEL 2026'!C:Y,23,0)</f>
        <v>51870000</v>
      </c>
      <c r="AK261" s="30">
        <f>VLOOKUP(B:B,'EJECUCION 24 DE ABRIL DEL 2026'!C:Z,24,0)</f>
        <v>51870000</v>
      </c>
      <c r="AL261" s="30">
        <f>VLOOKUP(B:B,'EJECUCION 24 DE ABRIL DEL 2026'!C:AA,25,0)</f>
        <v>27830000</v>
      </c>
      <c r="AM261" s="30">
        <f>VLOOKUP(B:B,'EJECUCION 24 DE ABRIL DEL 2026'!C:AB,26,0)</f>
        <v>22520000</v>
      </c>
      <c r="AN261" s="30">
        <f>VLOOKUP(B:B,'EJECUCION 24 DE ABRIL DEL 2026'!C:AC,27,0)</f>
        <v>1730000</v>
      </c>
      <c r="AO261" s="32">
        <f t="shared" si="4"/>
        <v>0.5192164179</v>
      </c>
      <c r="AP261" s="28" t="str">
        <f>VLOOKUP(T:T,'TOTAL POR PROYECTOS'!B:I,8,0)</f>
        <v>Secretaría de Bienestar Social</v>
      </c>
      <c r="AQ261" s="8"/>
      <c r="AR261" s="8"/>
    </row>
    <row r="262" hidden="1">
      <c r="A262" s="27" t="str">
        <f t="shared" si="1"/>
        <v>36010102025000000315201.2.1.0.00.12.3.2.02.02.0091.2.1.0.00</v>
      </c>
      <c r="B262" s="27" t="str">
        <f t="shared" si="2"/>
        <v>36010102025000000315201.2.1.0.00.12.3.2.02.02.0091.2.1.0.0003010204|147</v>
      </c>
      <c r="C262" s="28" t="str">
        <f t="shared" si="3"/>
        <v>Secretaría de Bienestar Social</v>
      </c>
      <c r="D262" s="40" t="s">
        <v>48</v>
      </c>
      <c r="E262" s="40" t="s">
        <v>1138</v>
      </c>
      <c r="F262" s="40" t="s">
        <v>1169</v>
      </c>
      <c r="G262" s="40" t="s">
        <v>1231</v>
      </c>
      <c r="H262" s="40" t="s">
        <v>1232</v>
      </c>
      <c r="I262" s="40" t="s">
        <v>1233</v>
      </c>
      <c r="J262" s="40" t="s">
        <v>1003</v>
      </c>
      <c r="K262" s="40" t="s">
        <v>1004</v>
      </c>
      <c r="L262" s="40" t="s">
        <v>1005</v>
      </c>
      <c r="M262" s="40" t="s">
        <v>1006</v>
      </c>
      <c r="N262" s="40" t="s">
        <v>1234</v>
      </c>
      <c r="O262" s="40" t="s">
        <v>1235</v>
      </c>
      <c r="P262" s="40" t="s">
        <v>1236</v>
      </c>
      <c r="Q262" s="40" t="s">
        <v>1231</v>
      </c>
      <c r="R262" s="40" t="s">
        <v>1237</v>
      </c>
      <c r="S262" s="40" t="s">
        <v>1233</v>
      </c>
      <c r="T262" s="40" t="s">
        <v>1238</v>
      </c>
      <c r="U262" s="29" t="str">
        <f>VLOOKUP(T:T,'TOTAL POR PROYECTOS'!B:C,2,0)</f>
        <v>Fortalecimiento a la gestión de trámites del subsidio Colombia Mayor para adultos mayores en el municipio de San José De Cúcuta</v>
      </c>
      <c r="V262" s="40" t="s">
        <v>106</v>
      </c>
      <c r="W262" s="40" t="s">
        <v>107</v>
      </c>
      <c r="X262" s="40" t="s">
        <v>66</v>
      </c>
      <c r="Y262" s="40" t="s">
        <v>67</v>
      </c>
      <c r="Z262" s="40" t="s">
        <v>108</v>
      </c>
      <c r="AA262" s="40" t="s">
        <v>109</v>
      </c>
      <c r="AB262" s="30">
        <f>VLOOKUP(B:B,'EJECUCION 24 DE ABRIL DEL 2026'!C:Q,15,0)</f>
        <v>245216000</v>
      </c>
      <c r="AC262" s="30">
        <f>VLOOKUP(B:B,'EJECUCION 24 DE ABRIL DEL 2026'!C:R,16,0)</f>
        <v>0</v>
      </c>
      <c r="AD262" s="30">
        <f>VLOOKUP(B:B,'EJECUCION 24 DE ABRIL DEL 2026'!C:S,17,0)</f>
        <v>0</v>
      </c>
      <c r="AE262" s="31">
        <f>VLOOKUP(B:B,'EJECUCION 24 DE ABRIL DEL 2026'!C:T,18,0)</f>
        <v>0</v>
      </c>
      <c r="AF262" s="31">
        <f>VLOOKUP(B:B,'EJECUCION 24 DE ABRIL DEL 2026'!C:U,19,0)</f>
        <v>0</v>
      </c>
      <c r="AG262" s="30">
        <f>VLOOKUP(B:B,'EJECUCION 24 DE ABRIL DEL 2026'!C:V,20,0)</f>
        <v>0</v>
      </c>
      <c r="AH262" s="30">
        <f>VLOOKUP(B:B,'EJECUCION 24 DE ABRIL DEL 2026'!C:W,21,0)</f>
        <v>0</v>
      </c>
      <c r="AI262" s="30">
        <f>VLOOKUP(B:B,'EJECUCION 24 DE ABRIL DEL 2026'!C:X,22,0)</f>
        <v>245216000</v>
      </c>
      <c r="AJ262" s="30">
        <f>VLOOKUP(B:B,'EJECUCION 24 DE ABRIL DEL 2026'!C:Y,23,0)</f>
        <v>209880000</v>
      </c>
      <c r="AK262" s="30">
        <f>VLOOKUP(B:B,'EJECUCION 24 DE ABRIL DEL 2026'!C:Z,24,0)</f>
        <v>209880000</v>
      </c>
      <c r="AL262" s="30">
        <f>VLOOKUP(B:B,'EJECUCION 24 DE ABRIL DEL 2026'!C:AA,25,0)</f>
        <v>82370000</v>
      </c>
      <c r="AM262" s="30">
        <f>VLOOKUP(B:B,'EJECUCION 24 DE ABRIL DEL 2026'!C:AB,26,0)</f>
        <v>48830000</v>
      </c>
      <c r="AN262" s="30">
        <f>VLOOKUP(B:B,'EJECUCION 24 DE ABRIL DEL 2026'!C:AC,27,0)</f>
        <v>35336000</v>
      </c>
      <c r="AO262" s="32">
        <f t="shared" si="4"/>
        <v>0.3359079342</v>
      </c>
      <c r="AP262" s="28" t="str">
        <f>VLOOKUP(T:T,'TOTAL POR PROYECTOS'!B:I,8,0)</f>
        <v>Secretaría de Bienestar Social</v>
      </c>
      <c r="AQ262" s="8"/>
      <c r="AR262" s="8"/>
    </row>
    <row r="263" hidden="1">
      <c r="A263" s="27" t="str">
        <f t="shared" si="1"/>
        <v>410305020245400101421.2.1.0.00.12.3.2.02.02.0091.2.1.0.00</v>
      </c>
      <c r="B263" s="27" t="str">
        <f t="shared" si="2"/>
        <v>410305020245400101421.2.1.0.00.12.3.2.02.02.0091.2.1.0.0003080204|324</v>
      </c>
      <c r="C263" s="28" t="str">
        <f t="shared" si="3"/>
        <v>Secretaría de Bienestar Social</v>
      </c>
      <c r="D263" s="40" t="s">
        <v>48</v>
      </c>
      <c r="E263" s="40" t="s">
        <v>1239</v>
      </c>
      <c r="F263" s="40" t="s">
        <v>1240</v>
      </c>
      <c r="G263" s="40" t="s">
        <v>1183</v>
      </c>
      <c r="H263" s="40" t="s">
        <v>1241</v>
      </c>
      <c r="I263" s="40" t="s">
        <v>1242</v>
      </c>
      <c r="J263" s="40" t="s">
        <v>302</v>
      </c>
      <c r="K263" s="40" t="s">
        <v>303</v>
      </c>
      <c r="L263" s="40" t="s">
        <v>304</v>
      </c>
      <c r="M263" s="40" t="s">
        <v>305</v>
      </c>
      <c r="N263" s="40" t="s">
        <v>306</v>
      </c>
      <c r="O263" s="40" t="s">
        <v>307</v>
      </c>
      <c r="P263" s="40" t="s">
        <v>1186</v>
      </c>
      <c r="Q263" s="40" t="s">
        <v>1183</v>
      </c>
      <c r="R263" s="40" t="s">
        <v>1187</v>
      </c>
      <c r="S263" s="40" t="s">
        <v>1188</v>
      </c>
      <c r="T263" s="40" t="s">
        <v>1243</v>
      </c>
      <c r="U263" s="29" t="str">
        <f>VLOOKUP(T:T,'TOTAL POR PROYECTOS'!B:C,2,0)</f>
        <v>Servicio DE ACOMPAÑAMIENTO COMUNITARIO A LOS HOGARES EN SITUACIÓN DE POBREZA PARA LA ESTABILIZACIÓN SOCIECONÓMICO EN EL MUNICIPIO DE San José De Cúcuta</v>
      </c>
      <c r="V263" s="40" t="s">
        <v>106</v>
      </c>
      <c r="W263" s="40" t="s">
        <v>107</v>
      </c>
      <c r="X263" s="40" t="s">
        <v>66</v>
      </c>
      <c r="Y263" s="40" t="s">
        <v>67</v>
      </c>
      <c r="Z263" s="40" t="s">
        <v>108</v>
      </c>
      <c r="AA263" s="40" t="s">
        <v>109</v>
      </c>
      <c r="AB263" s="30">
        <f>VLOOKUP(B:B,'EJECUCION 24 DE ABRIL DEL 2026'!C:Q,15,0)</f>
        <v>98440000</v>
      </c>
      <c r="AC263" s="30">
        <f>VLOOKUP(B:B,'EJECUCION 24 DE ABRIL DEL 2026'!C:R,16,0)</f>
        <v>0</v>
      </c>
      <c r="AD263" s="30">
        <f>VLOOKUP(B:B,'EJECUCION 24 DE ABRIL DEL 2026'!C:S,17,0)</f>
        <v>0</v>
      </c>
      <c r="AE263" s="31">
        <f>VLOOKUP(B:B,'EJECUCION 24 DE ABRIL DEL 2026'!C:T,18,0)</f>
        <v>0</v>
      </c>
      <c r="AF263" s="31">
        <f>VLOOKUP(B:B,'EJECUCION 24 DE ABRIL DEL 2026'!C:U,19,0)</f>
        <v>0</v>
      </c>
      <c r="AG263" s="30">
        <f>VLOOKUP(B:B,'EJECUCION 24 DE ABRIL DEL 2026'!C:V,20,0)</f>
        <v>0</v>
      </c>
      <c r="AH263" s="30">
        <f>VLOOKUP(B:B,'EJECUCION 24 DE ABRIL DEL 2026'!C:W,21,0)</f>
        <v>0</v>
      </c>
      <c r="AI263" s="30">
        <f>VLOOKUP(B:B,'EJECUCION 24 DE ABRIL DEL 2026'!C:X,22,0)</f>
        <v>98440000</v>
      </c>
      <c r="AJ263" s="30">
        <f>VLOOKUP(B:B,'EJECUCION 24 DE ABRIL DEL 2026'!C:Y,23,0)</f>
        <v>88900000</v>
      </c>
      <c r="AK263" s="30">
        <f>VLOOKUP(B:B,'EJECUCION 24 DE ABRIL DEL 2026'!C:Z,24,0)</f>
        <v>88900000</v>
      </c>
      <c r="AL263" s="30">
        <f>VLOOKUP(B:B,'EJECUCION 24 DE ABRIL DEL 2026'!C:AA,25,0)</f>
        <v>42900000</v>
      </c>
      <c r="AM263" s="30">
        <f>VLOOKUP(B:B,'EJECUCION 24 DE ABRIL DEL 2026'!C:AB,26,0)</f>
        <v>25400000</v>
      </c>
      <c r="AN263" s="30">
        <f>VLOOKUP(B:B,'EJECUCION 24 DE ABRIL DEL 2026'!C:AC,27,0)</f>
        <v>9540000</v>
      </c>
      <c r="AO263" s="32">
        <f t="shared" si="4"/>
        <v>0.4357984559</v>
      </c>
      <c r="AP263" s="28" t="str">
        <f>VLOOKUP(T:T,'TOTAL POR PROYECTOS'!B:I,8,0)</f>
        <v>Secretaría de Bienestar Social</v>
      </c>
      <c r="AQ263" s="8"/>
      <c r="AR263" s="8"/>
    </row>
    <row r="264" hidden="1">
      <c r="A264" s="27" t="str">
        <f t="shared" si="1"/>
        <v>220206520245400100301.2.1.0.00.12.3.2.02.02.0091.2.1.0.00</v>
      </c>
      <c r="B264" s="27" t="str">
        <f t="shared" si="2"/>
        <v>220206520245400100301.2.1.0.00.12.3.2.02.02.0091.2.1.0.0003040201|231</v>
      </c>
      <c r="C264" s="28" t="str">
        <f t="shared" si="3"/>
        <v>Secretaría de Bienestar Social</v>
      </c>
      <c r="D264" s="40" t="s">
        <v>48</v>
      </c>
      <c r="E264" s="40" t="s">
        <v>1244</v>
      </c>
      <c r="F264" s="40" t="s">
        <v>1245</v>
      </c>
      <c r="G264" s="40" t="s">
        <v>1246</v>
      </c>
      <c r="H264" s="40" t="s">
        <v>1247</v>
      </c>
      <c r="I264" s="40" t="s">
        <v>1248</v>
      </c>
      <c r="J264" s="40" t="s">
        <v>54</v>
      </c>
      <c r="K264" s="40" t="s">
        <v>55</v>
      </c>
      <c r="L264" s="40" t="s">
        <v>56</v>
      </c>
      <c r="M264" s="40" t="s">
        <v>57</v>
      </c>
      <c r="N264" s="40" t="s">
        <v>995</v>
      </c>
      <c r="O264" s="40" t="s">
        <v>996</v>
      </c>
      <c r="P264" s="40" t="s">
        <v>1249</v>
      </c>
      <c r="Q264" s="40" t="s">
        <v>1250</v>
      </c>
      <c r="R264" s="40" t="s">
        <v>1251</v>
      </c>
      <c r="S264" s="40" t="s">
        <v>1252</v>
      </c>
      <c r="T264" s="40" t="s">
        <v>1253</v>
      </c>
      <c r="U264" s="29" t="str">
        <f>VLOOKUP(T:T,'TOTAL POR PROYECTOS'!B:C,2,0)</f>
        <v>Servicio de apoyo para el acceso y permanencia a la educación superior en el municipio de San José De Cúcuta</v>
      </c>
      <c r="V264" s="40" t="s">
        <v>106</v>
      </c>
      <c r="W264" s="40" t="s">
        <v>107</v>
      </c>
      <c r="X264" s="40" t="s">
        <v>66</v>
      </c>
      <c r="Y264" s="40" t="s">
        <v>67</v>
      </c>
      <c r="Z264" s="40" t="s">
        <v>108</v>
      </c>
      <c r="AA264" s="40" t="s">
        <v>109</v>
      </c>
      <c r="AB264" s="30">
        <f>VLOOKUP(B:B,'EJECUCION 24 DE ABRIL DEL 2026'!C:Q,15,0)</f>
        <v>1657368484</v>
      </c>
      <c r="AC264" s="30">
        <f>VLOOKUP(B:B,'EJECUCION 24 DE ABRIL DEL 2026'!C:R,16,0)</f>
        <v>0</v>
      </c>
      <c r="AD264" s="30">
        <f>VLOOKUP(B:B,'EJECUCION 24 DE ABRIL DEL 2026'!C:S,17,0)</f>
        <v>0</v>
      </c>
      <c r="AE264" s="31">
        <f>VLOOKUP(B:B,'EJECUCION 24 DE ABRIL DEL 2026'!C:T,18,0)</f>
        <v>0</v>
      </c>
      <c r="AF264" s="31">
        <f>VLOOKUP(B:B,'EJECUCION 24 DE ABRIL DEL 2026'!C:U,19,0)</f>
        <v>0</v>
      </c>
      <c r="AG264" s="30">
        <f>VLOOKUP(B:B,'EJECUCION 24 DE ABRIL DEL 2026'!C:V,20,0)</f>
        <v>0</v>
      </c>
      <c r="AH264" s="30">
        <f>VLOOKUP(B:B,'EJECUCION 24 DE ABRIL DEL 2026'!C:W,21,0)</f>
        <v>0</v>
      </c>
      <c r="AI264" s="30">
        <f>VLOOKUP(B:B,'EJECUCION 24 DE ABRIL DEL 2026'!C:X,22,0)</f>
        <v>1657368484</v>
      </c>
      <c r="AJ264" s="30">
        <f>VLOOKUP(B:B,'EJECUCION 24 DE ABRIL DEL 2026'!C:Y,23,0)</f>
        <v>1657368484</v>
      </c>
      <c r="AK264" s="30">
        <f>VLOOKUP(B:B,'EJECUCION 24 DE ABRIL DEL 2026'!C:Z,24,0)</f>
        <v>1657368484</v>
      </c>
      <c r="AL264" s="30">
        <f>VLOOKUP(B:B,'EJECUCION 24 DE ABRIL DEL 2026'!C:AA,25,0)</f>
        <v>0</v>
      </c>
      <c r="AM264" s="30">
        <f>VLOOKUP(B:B,'EJECUCION 24 DE ABRIL DEL 2026'!C:AB,26,0)</f>
        <v>0</v>
      </c>
      <c r="AN264" s="30">
        <f>VLOOKUP(B:B,'EJECUCION 24 DE ABRIL DEL 2026'!C:AC,27,0)</f>
        <v>0</v>
      </c>
      <c r="AO264" s="32">
        <f t="shared" si="4"/>
        <v>0</v>
      </c>
      <c r="AP264" s="28" t="str">
        <f>VLOOKUP(T:T,'TOTAL POR PROYECTOS'!B:I,8,0)</f>
        <v>Secretaría de Bienestar Social</v>
      </c>
      <c r="AQ264" s="8"/>
      <c r="AR264" s="8"/>
    </row>
    <row r="265" hidden="1">
      <c r="A265" s="27" t="str">
        <f t="shared" si="1"/>
        <v>450200120245400100681.2.1.0.00.12.3.2.02.02.0081.2.1.0.00</v>
      </c>
      <c r="B265" s="27" t="str">
        <f t="shared" si="2"/>
        <v>450200120245400100681.2.1.0.00.12.3.2.02.02.0081.2.1.0.0003040101|225</v>
      </c>
      <c r="C265" s="28" t="str">
        <f t="shared" si="3"/>
        <v>Secretaría de Bienestar Social</v>
      </c>
      <c r="D265" s="40" t="s">
        <v>48</v>
      </c>
      <c r="E265" s="40" t="s">
        <v>1244</v>
      </c>
      <c r="F265" s="40" t="s">
        <v>1254</v>
      </c>
      <c r="G265" s="40" t="s">
        <v>1255</v>
      </c>
      <c r="H265" s="40" t="s">
        <v>1256</v>
      </c>
      <c r="I265" s="40" t="s">
        <v>1257</v>
      </c>
      <c r="J265" s="40" t="s">
        <v>182</v>
      </c>
      <c r="K265" s="40" t="s">
        <v>183</v>
      </c>
      <c r="L265" s="40" t="s">
        <v>184</v>
      </c>
      <c r="M265" s="40" t="s">
        <v>185</v>
      </c>
      <c r="N265" s="40" t="s">
        <v>317</v>
      </c>
      <c r="O265" s="40" t="s">
        <v>318</v>
      </c>
      <c r="P265" s="40" t="s">
        <v>1258</v>
      </c>
      <c r="Q265" s="40" t="s">
        <v>1255</v>
      </c>
      <c r="R265" s="40" t="s">
        <v>1259</v>
      </c>
      <c r="S265" s="40" t="s">
        <v>1257</v>
      </c>
      <c r="T265" s="40" t="s">
        <v>1260</v>
      </c>
      <c r="U265" s="29" t="str">
        <f>VLOOKUP(T:T,'TOTAL POR PROYECTOS'!B:C,2,0)</f>
        <v>Servicio de promoción a espacios de participación ciudadana juvenil en el municipio de San José De Cúcuta</v>
      </c>
      <c r="V265" s="40" t="s">
        <v>106</v>
      </c>
      <c r="W265" s="40" t="s">
        <v>107</v>
      </c>
      <c r="X265" s="40" t="s">
        <v>98</v>
      </c>
      <c r="Y265" s="40" t="s">
        <v>99</v>
      </c>
      <c r="Z265" s="40" t="s">
        <v>108</v>
      </c>
      <c r="AA265" s="40" t="s">
        <v>109</v>
      </c>
      <c r="AB265" s="30">
        <f>VLOOKUP(B:B,'EJECUCION 24 DE ABRIL DEL 2026'!C:Q,15,0)</f>
        <v>60000000</v>
      </c>
      <c r="AC265" s="30">
        <f>VLOOKUP(B:B,'EJECUCION 24 DE ABRIL DEL 2026'!C:R,16,0)</f>
        <v>0</v>
      </c>
      <c r="AD265" s="30">
        <f>VLOOKUP(B:B,'EJECUCION 24 DE ABRIL DEL 2026'!C:S,17,0)</f>
        <v>0</v>
      </c>
      <c r="AE265" s="31">
        <f>VLOOKUP(B:B,'EJECUCION 24 DE ABRIL DEL 2026'!C:T,18,0)</f>
        <v>0</v>
      </c>
      <c r="AF265" s="31">
        <f>VLOOKUP(B:B,'EJECUCION 24 DE ABRIL DEL 2026'!C:U,19,0)</f>
        <v>0</v>
      </c>
      <c r="AG265" s="30">
        <f>VLOOKUP(B:B,'EJECUCION 24 DE ABRIL DEL 2026'!C:V,20,0)</f>
        <v>0</v>
      </c>
      <c r="AH265" s="30">
        <f>VLOOKUP(B:B,'EJECUCION 24 DE ABRIL DEL 2026'!C:W,21,0)</f>
        <v>0</v>
      </c>
      <c r="AI265" s="30">
        <f>VLOOKUP(B:B,'EJECUCION 24 DE ABRIL DEL 2026'!C:X,22,0)</f>
        <v>60000000</v>
      </c>
      <c r="AJ265" s="30">
        <f>VLOOKUP(B:B,'EJECUCION 24 DE ABRIL DEL 2026'!C:Y,23,0)</f>
        <v>60000000</v>
      </c>
      <c r="AK265" s="30">
        <f>VLOOKUP(B:B,'EJECUCION 24 DE ABRIL DEL 2026'!C:Z,24,0)</f>
        <v>0</v>
      </c>
      <c r="AL265" s="30">
        <f>VLOOKUP(B:B,'EJECUCION 24 DE ABRIL DEL 2026'!C:AA,25,0)</f>
        <v>0</v>
      </c>
      <c r="AM265" s="30">
        <f>VLOOKUP(B:B,'EJECUCION 24 DE ABRIL DEL 2026'!C:AB,26,0)</f>
        <v>0</v>
      </c>
      <c r="AN265" s="30">
        <f>VLOOKUP(B:B,'EJECUCION 24 DE ABRIL DEL 2026'!C:AC,27,0)</f>
        <v>60000000</v>
      </c>
      <c r="AO265" s="32">
        <f t="shared" si="4"/>
        <v>0</v>
      </c>
      <c r="AP265" s="28" t="str">
        <f>VLOOKUP(T:T,'TOTAL POR PROYECTOS'!B:I,8,0)</f>
        <v>Secretaría de Bienestar Social</v>
      </c>
      <c r="AQ265" s="8"/>
      <c r="AR265" s="8"/>
    </row>
    <row r="266" hidden="1">
      <c r="A266" s="27" t="str">
        <f t="shared" si="1"/>
        <v>410301520245400102531.2.1.0.00.12.3.2.02.02.0091.2.1.0.00</v>
      </c>
      <c r="B266" s="27" t="str">
        <f t="shared" si="2"/>
        <v>410301520245400102531.2.1.0.00.12.3.2.02.02.0091.2.1.0.0003040302|238</v>
      </c>
      <c r="C266" s="28" t="str">
        <f t="shared" si="3"/>
        <v>Secretaría de Bienestar Social</v>
      </c>
      <c r="D266" s="40" t="s">
        <v>48</v>
      </c>
      <c r="E266" s="40" t="s">
        <v>1244</v>
      </c>
      <c r="F266" s="40" t="s">
        <v>1261</v>
      </c>
      <c r="G266" s="40" t="s">
        <v>1262</v>
      </c>
      <c r="H266" s="40" t="s">
        <v>1263</v>
      </c>
      <c r="I266" s="40" t="s">
        <v>1264</v>
      </c>
      <c r="J266" s="40" t="s">
        <v>302</v>
      </c>
      <c r="K266" s="40" t="s">
        <v>303</v>
      </c>
      <c r="L266" s="40" t="s">
        <v>304</v>
      </c>
      <c r="M266" s="40" t="s">
        <v>305</v>
      </c>
      <c r="N266" s="40" t="s">
        <v>306</v>
      </c>
      <c r="O266" s="40" t="s">
        <v>307</v>
      </c>
      <c r="P266" s="40" t="s">
        <v>1265</v>
      </c>
      <c r="Q266" s="40" t="s">
        <v>1262</v>
      </c>
      <c r="R266" s="40" t="s">
        <v>1266</v>
      </c>
      <c r="S266" s="40" t="s">
        <v>1264</v>
      </c>
      <c r="T266" s="40" t="s">
        <v>1267</v>
      </c>
      <c r="U266" s="29" t="str">
        <f>VLOOKUP(T:T,'TOTAL POR PROYECTOS'!B:C,2,0)</f>
        <v>Fortalecimiento de escenarios comunitarios protectores de derecho de la juventud en el municipio de San José De Cúcuta</v>
      </c>
      <c r="V266" s="40" t="s">
        <v>106</v>
      </c>
      <c r="W266" s="40" t="s">
        <v>107</v>
      </c>
      <c r="X266" s="40" t="s">
        <v>66</v>
      </c>
      <c r="Y266" s="40" t="s">
        <v>67</v>
      </c>
      <c r="Z266" s="40" t="s">
        <v>108</v>
      </c>
      <c r="AA266" s="40" t="s">
        <v>109</v>
      </c>
      <c r="AB266" s="30">
        <f>VLOOKUP(B:B,'EJECUCION 24 DE ABRIL DEL 2026'!C:Q,15,0)</f>
        <v>20000000</v>
      </c>
      <c r="AC266" s="30">
        <f>VLOOKUP(B:B,'EJECUCION 24 DE ABRIL DEL 2026'!C:R,16,0)</f>
        <v>0</v>
      </c>
      <c r="AD266" s="30">
        <f>VLOOKUP(B:B,'EJECUCION 24 DE ABRIL DEL 2026'!C:S,17,0)</f>
        <v>0</v>
      </c>
      <c r="AE266" s="31">
        <f>VLOOKUP(B:B,'EJECUCION 24 DE ABRIL DEL 2026'!C:T,18,0)</f>
        <v>0</v>
      </c>
      <c r="AF266" s="31">
        <f>VLOOKUP(B:B,'EJECUCION 24 DE ABRIL DEL 2026'!C:U,19,0)</f>
        <v>0</v>
      </c>
      <c r="AG266" s="30">
        <f>VLOOKUP(B:B,'EJECUCION 24 DE ABRIL DEL 2026'!C:V,20,0)</f>
        <v>0</v>
      </c>
      <c r="AH266" s="30">
        <f>VLOOKUP(B:B,'EJECUCION 24 DE ABRIL DEL 2026'!C:W,21,0)</f>
        <v>0</v>
      </c>
      <c r="AI266" s="30">
        <f>VLOOKUP(B:B,'EJECUCION 24 DE ABRIL DEL 2026'!C:X,22,0)</f>
        <v>20000000</v>
      </c>
      <c r="AJ266" s="30">
        <f>VLOOKUP(B:B,'EJECUCION 24 DE ABRIL DEL 2026'!C:Y,23,0)</f>
        <v>14700000</v>
      </c>
      <c r="AK266" s="30">
        <f>VLOOKUP(B:B,'EJECUCION 24 DE ABRIL DEL 2026'!C:Z,24,0)</f>
        <v>14700000</v>
      </c>
      <c r="AL266" s="30">
        <f>VLOOKUP(B:B,'EJECUCION 24 DE ABRIL DEL 2026'!C:AA,25,0)</f>
        <v>4200000</v>
      </c>
      <c r="AM266" s="30">
        <f>VLOOKUP(B:B,'EJECUCION 24 DE ABRIL DEL 2026'!C:AB,26,0)</f>
        <v>4200000</v>
      </c>
      <c r="AN266" s="30">
        <f>VLOOKUP(B:B,'EJECUCION 24 DE ABRIL DEL 2026'!C:AC,27,0)</f>
        <v>5300000</v>
      </c>
      <c r="AO266" s="32">
        <f t="shared" si="4"/>
        <v>0.21</v>
      </c>
      <c r="AP266" s="28" t="str">
        <f>VLOOKUP(T:T,'TOTAL POR PROYECTOS'!B:I,8,0)</f>
        <v>Secretaría de Bienestar Social</v>
      </c>
      <c r="AQ266" s="8"/>
      <c r="AR266" s="8"/>
    </row>
    <row r="267" hidden="1">
      <c r="A267" s="27" t="str">
        <f t="shared" si="1"/>
        <v>410305220245400102531.2.1.0.00.12.3.2.02.02.0091.2.1.0.00</v>
      </c>
      <c r="B267" s="27" t="str">
        <f t="shared" si="2"/>
        <v>410305220245400102531.2.1.0.00.12.3.2.02.02.0091.2.1.0.0003040304|240</v>
      </c>
      <c r="C267" s="28" t="str">
        <f t="shared" si="3"/>
        <v>Secretaría de Bienestar Social</v>
      </c>
      <c r="D267" s="40" t="s">
        <v>48</v>
      </c>
      <c r="E267" s="40" t="s">
        <v>1244</v>
      </c>
      <c r="F267" s="40" t="s">
        <v>1261</v>
      </c>
      <c r="G267" s="40" t="s">
        <v>339</v>
      </c>
      <c r="H267" s="40" t="s">
        <v>1268</v>
      </c>
      <c r="I267" s="40" t="s">
        <v>344</v>
      </c>
      <c r="J267" s="40" t="s">
        <v>302</v>
      </c>
      <c r="K267" s="40" t="s">
        <v>303</v>
      </c>
      <c r="L267" s="40" t="s">
        <v>304</v>
      </c>
      <c r="M267" s="40" t="s">
        <v>305</v>
      </c>
      <c r="N267" s="40" t="s">
        <v>306</v>
      </c>
      <c r="O267" s="40" t="s">
        <v>307</v>
      </c>
      <c r="P267" s="40" t="s">
        <v>342</v>
      </c>
      <c r="Q267" s="40" t="s">
        <v>339</v>
      </c>
      <c r="R267" s="40" t="s">
        <v>343</v>
      </c>
      <c r="S267" s="40" t="s">
        <v>344</v>
      </c>
      <c r="T267" s="40" t="s">
        <v>1267</v>
      </c>
      <c r="U267" s="29" t="str">
        <f>VLOOKUP(T:T,'TOTAL POR PROYECTOS'!B:C,2,0)</f>
        <v>Fortalecimiento de escenarios comunitarios protectores de derecho de la juventud en el municipio de San José De Cúcuta</v>
      </c>
      <c r="V267" s="40" t="s">
        <v>106</v>
      </c>
      <c r="W267" s="40" t="s">
        <v>107</v>
      </c>
      <c r="X267" s="40" t="s">
        <v>66</v>
      </c>
      <c r="Y267" s="40" t="s">
        <v>67</v>
      </c>
      <c r="Z267" s="40" t="s">
        <v>108</v>
      </c>
      <c r="AA267" s="40" t="s">
        <v>109</v>
      </c>
      <c r="AB267" s="30">
        <f>VLOOKUP(B:B,'EJECUCION 24 DE ABRIL DEL 2026'!C:Q,15,0)</f>
        <v>42000000</v>
      </c>
      <c r="AC267" s="30">
        <f>VLOOKUP(B:B,'EJECUCION 24 DE ABRIL DEL 2026'!C:R,16,0)</f>
        <v>0</v>
      </c>
      <c r="AD267" s="30">
        <f>VLOOKUP(B:B,'EJECUCION 24 DE ABRIL DEL 2026'!C:S,17,0)</f>
        <v>0</v>
      </c>
      <c r="AE267" s="31">
        <f>VLOOKUP(B:B,'EJECUCION 24 DE ABRIL DEL 2026'!C:T,18,0)</f>
        <v>0</v>
      </c>
      <c r="AF267" s="31">
        <f>VLOOKUP(B:B,'EJECUCION 24 DE ABRIL DEL 2026'!C:U,19,0)</f>
        <v>0</v>
      </c>
      <c r="AG267" s="30">
        <f>VLOOKUP(B:B,'EJECUCION 24 DE ABRIL DEL 2026'!C:V,20,0)</f>
        <v>0</v>
      </c>
      <c r="AH267" s="30">
        <f>VLOOKUP(B:B,'EJECUCION 24 DE ABRIL DEL 2026'!C:W,21,0)</f>
        <v>0</v>
      </c>
      <c r="AI267" s="30">
        <f>VLOOKUP(B:B,'EJECUCION 24 DE ABRIL DEL 2026'!C:X,22,0)</f>
        <v>42000000</v>
      </c>
      <c r="AJ267" s="30">
        <f>VLOOKUP(B:B,'EJECUCION 24 DE ABRIL DEL 2026'!C:Y,23,0)</f>
        <v>40950000</v>
      </c>
      <c r="AK267" s="30">
        <f>VLOOKUP(B:B,'EJECUCION 24 DE ABRIL DEL 2026'!C:Z,24,0)</f>
        <v>40950000</v>
      </c>
      <c r="AL267" s="30">
        <f>VLOOKUP(B:B,'EJECUCION 24 DE ABRIL DEL 2026'!C:AA,25,0)</f>
        <v>19900000</v>
      </c>
      <c r="AM267" s="30">
        <f>VLOOKUP(B:B,'EJECUCION 24 DE ABRIL DEL 2026'!C:AB,26,0)</f>
        <v>12200000</v>
      </c>
      <c r="AN267" s="30">
        <f>VLOOKUP(B:B,'EJECUCION 24 DE ABRIL DEL 2026'!C:AC,27,0)</f>
        <v>1050000</v>
      </c>
      <c r="AO267" s="32">
        <f t="shared" si="4"/>
        <v>0.4738095238</v>
      </c>
      <c r="AP267" s="28" t="str">
        <f>VLOOKUP(T:T,'TOTAL POR PROYECTOS'!B:I,8,0)</f>
        <v>Secretaría de Bienestar Social</v>
      </c>
      <c r="AQ267" s="8"/>
      <c r="AR267" s="8"/>
    </row>
    <row r="268" hidden="1">
      <c r="A268" s="27" t="str">
        <f t="shared" si="1"/>
        <v>360201120245400102521.2.1.0.00.12.3.2.02.02.0091.2.1.0.00</v>
      </c>
      <c r="B268" s="27" t="str">
        <f t="shared" si="2"/>
        <v>360201120245400102521.2.1.0.00.12.3.2.02.02.0091.2.1.0.0003040205|235</v>
      </c>
      <c r="C268" s="28" t="str">
        <f t="shared" si="3"/>
        <v>Secretaría de Bienestar Social</v>
      </c>
      <c r="D268" s="40" t="s">
        <v>48</v>
      </c>
      <c r="E268" s="40" t="s">
        <v>1244</v>
      </c>
      <c r="F268" s="40" t="s">
        <v>1245</v>
      </c>
      <c r="G268" s="40" t="s">
        <v>1001</v>
      </c>
      <c r="H268" s="40" t="s">
        <v>1269</v>
      </c>
      <c r="I268" s="40" t="s">
        <v>181</v>
      </c>
      <c r="J268" s="40" t="s">
        <v>1003</v>
      </c>
      <c r="K268" s="40" t="s">
        <v>1004</v>
      </c>
      <c r="L268" s="40" t="s">
        <v>1005</v>
      </c>
      <c r="M268" s="40" t="s">
        <v>1006</v>
      </c>
      <c r="N268" s="40" t="s">
        <v>1007</v>
      </c>
      <c r="O268" s="40" t="s">
        <v>1008</v>
      </c>
      <c r="P268" s="40" t="s">
        <v>1009</v>
      </c>
      <c r="Q268" s="40" t="s">
        <v>1001</v>
      </c>
      <c r="R268" s="40" t="s">
        <v>1010</v>
      </c>
      <c r="S268" s="40" t="s">
        <v>181</v>
      </c>
      <c r="T268" s="40" t="s">
        <v>1270</v>
      </c>
      <c r="U268" s="29" t="str">
        <f>VLOOKUP(T:T,'TOTAL POR PROYECTOS'!B:C,2,0)</f>
        <v>Servicio de apoyo para la educación sobre el trabajo y el emprendimiento a la población juvenil del municipio de San José De Cúcuta</v>
      </c>
      <c r="V268" s="40" t="s">
        <v>106</v>
      </c>
      <c r="W268" s="40" t="s">
        <v>107</v>
      </c>
      <c r="X268" s="40" t="s">
        <v>66</v>
      </c>
      <c r="Y268" s="40" t="s">
        <v>67</v>
      </c>
      <c r="Z268" s="40" t="s">
        <v>108</v>
      </c>
      <c r="AA268" s="40" t="s">
        <v>109</v>
      </c>
      <c r="AB268" s="30">
        <f>VLOOKUP(B:B,'EJECUCION 24 DE ABRIL DEL 2026'!C:Q,15,0)</f>
        <v>14000000</v>
      </c>
      <c r="AC268" s="30">
        <f>VLOOKUP(B:B,'EJECUCION 24 DE ABRIL DEL 2026'!C:R,16,0)</f>
        <v>0</v>
      </c>
      <c r="AD268" s="30">
        <f>VLOOKUP(B:B,'EJECUCION 24 DE ABRIL DEL 2026'!C:S,17,0)</f>
        <v>0</v>
      </c>
      <c r="AE268" s="31">
        <f>VLOOKUP(B:B,'EJECUCION 24 DE ABRIL DEL 2026'!C:T,18,0)</f>
        <v>0</v>
      </c>
      <c r="AF268" s="31">
        <f>VLOOKUP(B:B,'EJECUCION 24 DE ABRIL DEL 2026'!C:U,19,0)</f>
        <v>0</v>
      </c>
      <c r="AG268" s="30">
        <f>VLOOKUP(B:B,'EJECUCION 24 DE ABRIL DEL 2026'!C:V,20,0)</f>
        <v>0</v>
      </c>
      <c r="AH268" s="30">
        <f>VLOOKUP(B:B,'EJECUCION 24 DE ABRIL DEL 2026'!C:W,21,0)</f>
        <v>0</v>
      </c>
      <c r="AI268" s="30">
        <f>VLOOKUP(B:B,'EJECUCION 24 DE ABRIL DEL 2026'!C:X,22,0)</f>
        <v>14000000</v>
      </c>
      <c r="AJ268" s="30">
        <f>VLOOKUP(B:B,'EJECUCION 24 DE ABRIL DEL 2026'!C:Y,23,0)</f>
        <v>10850000</v>
      </c>
      <c r="AK268" s="30">
        <f>VLOOKUP(B:B,'EJECUCION 24 DE ABRIL DEL 2026'!C:Z,24,0)</f>
        <v>10850000</v>
      </c>
      <c r="AL268" s="30">
        <f>VLOOKUP(B:B,'EJECUCION 24 DE ABRIL DEL 2026'!C:AA,25,0)</f>
        <v>6200000</v>
      </c>
      <c r="AM268" s="30">
        <f>VLOOKUP(B:B,'EJECUCION 24 DE ABRIL DEL 2026'!C:AB,26,0)</f>
        <v>3100000</v>
      </c>
      <c r="AN268" s="30">
        <f>VLOOKUP(B:B,'EJECUCION 24 DE ABRIL DEL 2026'!C:AC,27,0)</f>
        <v>3150000</v>
      </c>
      <c r="AO268" s="32">
        <f t="shared" si="4"/>
        <v>0.4428571429</v>
      </c>
      <c r="AP268" s="28" t="str">
        <f>VLOOKUP(T:T,'TOTAL POR PROYECTOS'!B:I,8,0)</f>
        <v>Secretaría de Bienestar Social</v>
      </c>
      <c r="AQ268" s="8"/>
      <c r="AR268" s="8"/>
    </row>
    <row r="269" hidden="1">
      <c r="A269" s="27" t="str">
        <f t="shared" si="1"/>
        <v>220104920245400102511.2.1.0.00.12.3.2.02.02.0091.2.1.0.00</v>
      </c>
      <c r="B269" s="27" t="str">
        <f t="shared" si="2"/>
        <v>220104920245400102511.2.1.0.00.12.3.2.02.02.0091.2.1.0.0003040203|233</v>
      </c>
      <c r="C269" s="28" t="str">
        <f t="shared" si="3"/>
        <v>Secretaría de Bienestar Social</v>
      </c>
      <c r="D269" s="40" t="s">
        <v>48</v>
      </c>
      <c r="E269" s="40" t="s">
        <v>1244</v>
      </c>
      <c r="F269" s="40" t="s">
        <v>1245</v>
      </c>
      <c r="G269" s="40" t="s">
        <v>100</v>
      </c>
      <c r="H269" s="40" t="s">
        <v>1271</v>
      </c>
      <c r="I269" s="40" t="s">
        <v>1272</v>
      </c>
      <c r="J269" s="40" t="s">
        <v>54</v>
      </c>
      <c r="K269" s="40" t="s">
        <v>55</v>
      </c>
      <c r="L269" s="40" t="s">
        <v>56</v>
      </c>
      <c r="M269" s="40" t="s">
        <v>57</v>
      </c>
      <c r="N269" s="40" t="s">
        <v>58</v>
      </c>
      <c r="O269" s="40" t="s">
        <v>59</v>
      </c>
      <c r="P269" s="40" t="s">
        <v>103</v>
      </c>
      <c r="Q269" s="40" t="s">
        <v>100</v>
      </c>
      <c r="R269" s="40" t="s">
        <v>104</v>
      </c>
      <c r="S269" s="40" t="s">
        <v>102</v>
      </c>
      <c r="T269" s="40" t="s">
        <v>1273</v>
      </c>
      <c r="U269" s="29" t="str">
        <f>VLOOKUP(T:T,'TOTAL POR PROYECTOS'!B:C,2,0)</f>
        <v>Fortalecimiento de capacidades técnicas y prácticas para la comunidad juvenil del municipio de San José De Cúcuta</v>
      </c>
      <c r="V269" s="40" t="s">
        <v>106</v>
      </c>
      <c r="W269" s="40" t="s">
        <v>107</v>
      </c>
      <c r="X269" s="40" t="s">
        <v>66</v>
      </c>
      <c r="Y269" s="40" t="s">
        <v>67</v>
      </c>
      <c r="Z269" s="40" t="s">
        <v>108</v>
      </c>
      <c r="AA269" s="40" t="s">
        <v>109</v>
      </c>
      <c r="AB269" s="30">
        <f>VLOOKUP(B:B,'EJECUCION 24 DE ABRIL DEL 2026'!C:Q,15,0)</f>
        <v>22800000</v>
      </c>
      <c r="AC269" s="30">
        <f>VLOOKUP(B:B,'EJECUCION 24 DE ABRIL DEL 2026'!C:R,16,0)</f>
        <v>0</v>
      </c>
      <c r="AD269" s="30">
        <f>VLOOKUP(B:B,'EJECUCION 24 DE ABRIL DEL 2026'!C:S,17,0)</f>
        <v>0</v>
      </c>
      <c r="AE269" s="31">
        <f>VLOOKUP(B:B,'EJECUCION 24 DE ABRIL DEL 2026'!C:T,18,0)</f>
        <v>0</v>
      </c>
      <c r="AF269" s="31">
        <f>VLOOKUP(B:B,'EJECUCION 24 DE ABRIL DEL 2026'!C:U,19,0)</f>
        <v>0</v>
      </c>
      <c r="AG269" s="30">
        <f>VLOOKUP(B:B,'EJECUCION 24 DE ABRIL DEL 2026'!C:V,20,0)</f>
        <v>0</v>
      </c>
      <c r="AH269" s="30">
        <f>VLOOKUP(B:B,'EJECUCION 24 DE ABRIL DEL 2026'!C:W,21,0)</f>
        <v>0</v>
      </c>
      <c r="AI269" s="30">
        <f>VLOOKUP(B:B,'EJECUCION 24 DE ABRIL DEL 2026'!C:X,22,0)</f>
        <v>22800000</v>
      </c>
      <c r="AJ269" s="30">
        <f>VLOOKUP(B:B,'EJECUCION 24 DE ABRIL DEL 2026'!C:Y,23,0)</f>
        <v>22050000</v>
      </c>
      <c r="AK269" s="30">
        <f>VLOOKUP(B:B,'EJECUCION 24 DE ABRIL DEL 2026'!C:Z,24,0)</f>
        <v>22050000</v>
      </c>
      <c r="AL269" s="30">
        <f>VLOOKUP(B:B,'EJECUCION 24 DE ABRIL DEL 2026'!C:AA,25,0)</f>
        <v>2500000</v>
      </c>
      <c r="AM269" s="30">
        <f>VLOOKUP(B:B,'EJECUCION 24 DE ABRIL DEL 2026'!C:AB,26,0)</f>
        <v>2500000</v>
      </c>
      <c r="AN269" s="30">
        <f>VLOOKUP(B:B,'EJECUCION 24 DE ABRIL DEL 2026'!C:AC,27,0)</f>
        <v>750000</v>
      </c>
      <c r="AO269" s="32">
        <f t="shared" si="4"/>
        <v>0.1096491228</v>
      </c>
      <c r="AP269" s="28" t="str">
        <f>VLOOKUP(T:T,'TOTAL POR PROYECTOS'!B:I,8,0)</f>
        <v>Secretaría de Bienestar Social</v>
      </c>
      <c r="AQ269" s="8"/>
      <c r="AR269" s="8"/>
    </row>
    <row r="270" hidden="1">
      <c r="A270" s="27" t="str">
        <f t="shared" si="1"/>
        <v>220108520245400102511.2.1.0.00.12.3.2.02.02.0091.2.1.0.00</v>
      </c>
      <c r="B270" s="27" t="str">
        <f t="shared" si="2"/>
        <v>220108520245400102511.2.1.0.00.12.3.2.02.02.0091.2.1.0.0003040202|232</v>
      </c>
      <c r="C270" s="28" t="str">
        <f t="shared" si="3"/>
        <v>Secretaría de Bienestar Social</v>
      </c>
      <c r="D270" s="40" t="s">
        <v>48</v>
      </c>
      <c r="E270" s="40" t="s">
        <v>1244</v>
      </c>
      <c r="F270" s="40" t="s">
        <v>1245</v>
      </c>
      <c r="G270" s="40" t="s">
        <v>469</v>
      </c>
      <c r="H270" s="40" t="s">
        <v>1274</v>
      </c>
      <c r="I270" s="40" t="s">
        <v>471</v>
      </c>
      <c r="J270" s="40" t="s">
        <v>54</v>
      </c>
      <c r="K270" s="40" t="s">
        <v>55</v>
      </c>
      <c r="L270" s="40" t="s">
        <v>56</v>
      </c>
      <c r="M270" s="40" t="s">
        <v>57</v>
      </c>
      <c r="N270" s="40" t="s">
        <v>58</v>
      </c>
      <c r="O270" s="40" t="s">
        <v>59</v>
      </c>
      <c r="P270" s="40" t="s">
        <v>472</v>
      </c>
      <c r="Q270" s="40" t="s">
        <v>469</v>
      </c>
      <c r="R270" s="40" t="s">
        <v>473</v>
      </c>
      <c r="S270" s="40" t="s">
        <v>471</v>
      </c>
      <c r="T270" s="40" t="s">
        <v>1273</v>
      </c>
      <c r="U270" s="29" t="str">
        <f>VLOOKUP(T:T,'TOTAL POR PROYECTOS'!B:C,2,0)</f>
        <v>Fortalecimiento de capacidades técnicas y prácticas para la comunidad juvenil del municipio de San José De Cúcuta</v>
      </c>
      <c r="V270" s="40" t="s">
        <v>106</v>
      </c>
      <c r="W270" s="40" t="s">
        <v>107</v>
      </c>
      <c r="X270" s="40" t="s">
        <v>66</v>
      </c>
      <c r="Y270" s="40" t="s">
        <v>67</v>
      </c>
      <c r="Z270" s="40" t="s">
        <v>108</v>
      </c>
      <c r="AA270" s="40" t="s">
        <v>109</v>
      </c>
      <c r="AB270" s="30">
        <f>VLOOKUP(B:B,'EJECUCION 24 DE ABRIL DEL 2026'!C:Q,15,0)</f>
        <v>14000000</v>
      </c>
      <c r="AC270" s="30">
        <f>VLOOKUP(B:B,'EJECUCION 24 DE ABRIL DEL 2026'!C:R,16,0)</f>
        <v>0</v>
      </c>
      <c r="AD270" s="30">
        <f>VLOOKUP(B:B,'EJECUCION 24 DE ABRIL DEL 2026'!C:S,17,0)</f>
        <v>0</v>
      </c>
      <c r="AE270" s="31">
        <f>VLOOKUP(B:B,'EJECUCION 24 DE ABRIL DEL 2026'!C:T,18,0)</f>
        <v>0</v>
      </c>
      <c r="AF270" s="31">
        <f>VLOOKUP(B:B,'EJECUCION 24 DE ABRIL DEL 2026'!C:U,19,0)</f>
        <v>0</v>
      </c>
      <c r="AG270" s="30">
        <f>VLOOKUP(B:B,'EJECUCION 24 DE ABRIL DEL 2026'!C:V,20,0)</f>
        <v>0</v>
      </c>
      <c r="AH270" s="30">
        <f>VLOOKUP(B:B,'EJECUCION 24 DE ABRIL DEL 2026'!C:W,21,0)</f>
        <v>0</v>
      </c>
      <c r="AI270" s="30">
        <f>VLOOKUP(B:B,'EJECUCION 24 DE ABRIL DEL 2026'!C:X,22,0)</f>
        <v>14000000</v>
      </c>
      <c r="AJ270" s="30">
        <f>VLOOKUP(B:B,'EJECUCION 24 DE ABRIL DEL 2026'!C:Y,23,0)</f>
        <v>12250000</v>
      </c>
      <c r="AK270" s="30">
        <f>VLOOKUP(B:B,'EJECUCION 24 DE ABRIL DEL 2026'!C:Z,24,0)</f>
        <v>12250000</v>
      </c>
      <c r="AL270" s="30">
        <f>VLOOKUP(B:B,'EJECUCION 24 DE ABRIL DEL 2026'!C:AA,25,0)</f>
        <v>7000000</v>
      </c>
      <c r="AM270" s="30">
        <f>VLOOKUP(B:B,'EJECUCION 24 DE ABRIL DEL 2026'!C:AB,26,0)</f>
        <v>3500000</v>
      </c>
      <c r="AN270" s="30">
        <f>VLOOKUP(B:B,'EJECUCION 24 DE ABRIL DEL 2026'!C:AC,27,0)</f>
        <v>1750000</v>
      </c>
      <c r="AO270" s="32">
        <f t="shared" si="4"/>
        <v>0.5</v>
      </c>
      <c r="AP270" s="28" t="str">
        <f>VLOOKUP(T:T,'TOTAL POR PROYECTOS'!B:I,8,0)</f>
        <v>Secretaría de Bienestar Social</v>
      </c>
      <c r="AQ270" s="8"/>
      <c r="AR270" s="8"/>
    </row>
    <row r="271" hidden="1">
      <c r="A271" s="27" t="str">
        <f t="shared" si="1"/>
        <v>220108920245400102511.2.1.0.00.12.3.2.02.02.0091.2.1.0.00</v>
      </c>
      <c r="B271" s="27" t="str">
        <f t="shared" si="2"/>
        <v>220108920245400102511.2.1.0.00.12.3.2.02.02.0091.2.1.0.0003040103|227</v>
      </c>
      <c r="C271" s="28" t="str">
        <f t="shared" si="3"/>
        <v>Secretaría de Bienestar Social</v>
      </c>
      <c r="D271" s="40" t="s">
        <v>48</v>
      </c>
      <c r="E271" s="40" t="s">
        <v>1244</v>
      </c>
      <c r="F271" s="40" t="s">
        <v>1254</v>
      </c>
      <c r="G271" s="40" t="s">
        <v>200</v>
      </c>
      <c r="H271" s="40" t="s">
        <v>1275</v>
      </c>
      <c r="I271" s="40" t="s">
        <v>205</v>
      </c>
      <c r="J271" s="40" t="s">
        <v>54</v>
      </c>
      <c r="K271" s="40" t="s">
        <v>55</v>
      </c>
      <c r="L271" s="40" t="s">
        <v>56</v>
      </c>
      <c r="M271" s="40" t="s">
        <v>57</v>
      </c>
      <c r="N271" s="40" t="s">
        <v>58</v>
      </c>
      <c r="O271" s="40" t="s">
        <v>59</v>
      </c>
      <c r="P271" s="40" t="s">
        <v>1276</v>
      </c>
      <c r="Q271" s="40" t="s">
        <v>200</v>
      </c>
      <c r="R271" s="40" t="s">
        <v>1277</v>
      </c>
      <c r="S271" s="40" t="s">
        <v>1278</v>
      </c>
      <c r="T271" s="40" t="s">
        <v>1273</v>
      </c>
      <c r="U271" s="29" t="str">
        <f>VLOOKUP(T:T,'TOTAL POR PROYECTOS'!B:C,2,0)</f>
        <v>Fortalecimiento de capacidades técnicas y prácticas para la comunidad juvenil del municipio de San José De Cúcuta</v>
      </c>
      <c r="V271" s="40" t="s">
        <v>106</v>
      </c>
      <c r="W271" s="40" t="s">
        <v>107</v>
      </c>
      <c r="X271" s="40" t="s">
        <v>66</v>
      </c>
      <c r="Y271" s="40" t="s">
        <v>67</v>
      </c>
      <c r="Z271" s="40" t="s">
        <v>108</v>
      </c>
      <c r="AA271" s="40" t="s">
        <v>109</v>
      </c>
      <c r="AB271" s="30">
        <f>VLOOKUP(B:B,'EJECUCION 24 DE ABRIL DEL 2026'!C:Q,15,0)</f>
        <v>14000000</v>
      </c>
      <c r="AC271" s="30">
        <f>VLOOKUP(B:B,'EJECUCION 24 DE ABRIL DEL 2026'!C:R,16,0)</f>
        <v>0</v>
      </c>
      <c r="AD271" s="30">
        <f>VLOOKUP(B:B,'EJECUCION 24 DE ABRIL DEL 2026'!C:S,17,0)</f>
        <v>0</v>
      </c>
      <c r="AE271" s="31">
        <f>VLOOKUP(B:B,'EJECUCION 24 DE ABRIL DEL 2026'!C:T,18,0)</f>
        <v>0</v>
      </c>
      <c r="AF271" s="31">
        <f>VLOOKUP(B:B,'EJECUCION 24 DE ABRIL DEL 2026'!C:U,19,0)</f>
        <v>0</v>
      </c>
      <c r="AG271" s="30">
        <f>VLOOKUP(B:B,'EJECUCION 24 DE ABRIL DEL 2026'!C:V,20,0)</f>
        <v>0</v>
      </c>
      <c r="AH271" s="30">
        <f>VLOOKUP(B:B,'EJECUCION 24 DE ABRIL DEL 2026'!C:W,21,0)</f>
        <v>0</v>
      </c>
      <c r="AI271" s="30">
        <f>VLOOKUP(B:B,'EJECUCION 24 DE ABRIL DEL 2026'!C:X,22,0)</f>
        <v>14000000</v>
      </c>
      <c r="AJ271" s="30">
        <f>VLOOKUP(B:B,'EJECUCION 24 DE ABRIL DEL 2026'!C:Y,23,0)</f>
        <v>12250000</v>
      </c>
      <c r="AK271" s="30">
        <f>VLOOKUP(B:B,'EJECUCION 24 DE ABRIL DEL 2026'!C:Z,24,0)</f>
        <v>11200000</v>
      </c>
      <c r="AL271" s="30">
        <f>VLOOKUP(B:B,'EJECUCION 24 DE ABRIL DEL 2026'!C:AA,25,0)</f>
        <v>3200000</v>
      </c>
      <c r="AM271" s="30">
        <f>VLOOKUP(B:B,'EJECUCION 24 DE ABRIL DEL 2026'!C:AB,26,0)</f>
        <v>0</v>
      </c>
      <c r="AN271" s="30">
        <f>VLOOKUP(B:B,'EJECUCION 24 DE ABRIL DEL 2026'!C:AC,27,0)</f>
        <v>2800000</v>
      </c>
      <c r="AO271" s="32">
        <f t="shared" si="4"/>
        <v>0.2285714286</v>
      </c>
      <c r="AP271" s="28" t="str">
        <f>VLOOKUP(T:T,'TOTAL POR PROYECTOS'!B:I,8,0)</f>
        <v>Secretaría de Bienestar Social</v>
      </c>
      <c r="AQ271" s="8"/>
      <c r="AR271" s="8"/>
    </row>
    <row r="272" hidden="1">
      <c r="A272" s="27" t="str">
        <f t="shared" si="1"/>
        <v>410204720245400102491.2.1.0.00.12.3.2.02.02.0091.2.1.0.00</v>
      </c>
      <c r="B272" s="27" t="str">
        <f t="shared" si="2"/>
        <v>410204720245400102491.2.1.0.00.12.3.2.02.02.0091.2.1.0.0003040303|239</v>
      </c>
      <c r="C272" s="28" t="str">
        <f t="shared" si="3"/>
        <v>Secretaría de Bienestar Social</v>
      </c>
      <c r="D272" s="40" t="s">
        <v>48</v>
      </c>
      <c r="E272" s="40" t="s">
        <v>1244</v>
      </c>
      <c r="F272" s="40" t="s">
        <v>1261</v>
      </c>
      <c r="G272" s="40" t="s">
        <v>1279</v>
      </c>
      <c r="H272" s="40" t="s">
        <v>1280</v>
      </c>
      <c r="I272" s="40" t="s">
        <v>1281</v>
      </c>
      <c r="J272" s="40" t="s">
        <v>302</v>
      </c>
      <c r="K272" s="40" t="s">
        <v>303</v>
      </c>
      <c r="L272" s="40" t="s">
        <v>304</v>
      </c>
      <c r="M272" s="40" t="s">
        <v>305</v>
      </c>
      <c r="N272" s="40" t="s">
        <v>1143</v>
      </c>
      <c r="O272" s="40" t="s">
        <v>1144</v>
      </c>
      <c r="P272" s="40" t="s">
        <v>1282</v>
      </c>
      <c r="Q272" s="40" t="s">
        <v>1279</v>
      </c>
      <c r="R272" s="40" t="s">
        <v>1283</v>
      </c>
      <c r="S272" s="40" t="s">
        <v>1284</v>
      </c>
      <c r="T272" s="40" t="s">
        <v>1285</v>
      </c>
      <c r="U272" s="29" t="str">
        <f>VLOOKUP(T:T,'TOTAL POR PROYECTOS'!B:C,2,0)</f>
        <v>Asistencia técnica en políticas públicas y fortalecimiento del tejido social a la población juvenil del municipio de San José De Cúcuta</v>
      </c>
      <c r="V272" s="40" t="s">
        <v>106</v>
      </c>
      <c r="W272" s="40" t="s">
        <v>107</v>
      </c>
      <c r="X272" s="40" t="s">
        <v>66</v>
      </c>
      <c r="Y272" s="40" t="s">
        <v>67</v>
      </c>
      <c r="Z272" s="40" t="s">
        <v>108</v>
      </c>
      <c r="AA272" s="40" t="s">
        <v>109</v>
      </c>
      <c r="AB272" s="30">
        <f>VLOOKUP(B:B,'EJECUCION 24 DE ABRIL DEL 2026'!C:Q,15,0)</f>
        <v>14000000</v>
      </c>
      <c r="AC272" s="30">
        <f>VLOOKUP(B:B,'EJECUCION 24 DE ABRIL DEL 2026'!C:R,16,0)</f>
        <v>0</v>
      </c>
      <c r="AD272" s="30">
        <f>VLOOKUP(B:B,'EJECUCION 24 DE ABRIL DEL 2026'!C:S,17,0)</f>
        <v>0</v>
      </c>
      <c r="AE272" s="31">
        <f>VLOOKUP(B:B,'EJECUCION 24 DE ABRIL DEL 2026'!C:T,18,0)</f>
        <v>0</v>
      </c>
      <c r="AF272" s="31">
        <f>VLOOKUP(B:B,'EJECUCION 24 DE ABRIL DEL 2026'!C:U,19,0)</f>
        <v>0</v>
      </c>
      <c r="AG272" s="30">
        <f>VLOOKUP(B:B,'EJECUCION 24 DE ABRIL DEL 2026'!C:V,20,0)</f>
        <v>0</v>
      </c>
      <c r="AH272" s="30">
        <f>VLOOKUP(B:B,'EJECUCION 24 DE ABRIL DEL 2026'!C:W,21,0)</f>
        <v>0</v>
      </c>
      <c r="AI272" s="30">
        <f>VLOOKUP(B:B,'EJECUCION 24 DE ABRIL DEL 2026'!C:X,22,0)</f>
        <v>14000000</v>
      </c>
      <c r="AJ272" s="30">
        <f>VLOOKUP(B:B,'EJECUCION 24 DE ABRIL DEL 2026'!C:Y,23,0)</f>
        <v>12250000</v>
      </c>
      <c r="AK272" s="30">
        <f>VLOOKUP(B:B,'EJECUCION 24 DE ABRIL DEL 2026'!C:Z,24,0)</f>
        <v>12250000</v>
      </c>
      <c r="AL272" s="30">
        <f>VLOOKUP(B:B,'EJECUCION 24 DE ABRIL DEL 2026'!C:AA,25,0)</f>
        <v>3500000</v>
      </c>
      <c r="AM272" s="30">
        <f>VLOOKUP(B:B,'EJECUCION 24 DE ABRIL DEL 2026'!C:AB,26,0)</f>
        <v>0</v>
      </c>
      <c r="AN272" s="30">
        <f>VLOOKUP(B:B,'EJECUCION 24 DE ABRIL DEL 2026'!C:AC,27,0)</f>
        <v>1750000</v>
      </c>
      <c r="AO272" s="32">
        <f t="shared" si="4"/>
        <v>0.25</v>
      </c>
      <c r="AP272" s="28" t="str">
        <f>VLOOKUP(T:T,'TOTAL POR PROYECTOS'!B:I,8,0)</f>
        <v>Secretaría de Bienestar Social</v>
      </c>
      <c r="AQ272" s="8"/>
      <c r="AR272" s="8"/>
    </row>
    <row r="273" hidden="1">
      <c r="A273" s="27" t="str">
        <f t="shared" si="1"/>
        <v>450100120245400100171.2.1.0.00.12.3.2.02.02.0091.2.1.0.00</v>
      </c>
      <c r="B273" s="27" t="str">
        <f t="shared" si="2"/>
        <v>450100120245400100171.2.1.0.00.12.3.2.02.02.0091.2.1.0.0001010211|16</v>
      </c>
      <c r="C273" s="28" t="str">
        <f t="shared" si="3"/>
        <v>Secretaría de Seguridad Ciudadana</v>
      </c>
      <c r="D273" s="40" t="s">
        <v>177</v>
      </c>
      <c r="E273" s="40" t="s">
        <v>178</v>
      </c>
      <c r="F273" s="40" t="s">
        <v>179</v>
      </c>
      <c r="G273" s="40" t="s">
        <v>200</v>
      </c>
      <c r="H273" s="40" t="s">
        <v>1286</v>
      </c>
      <c r="I273" s="40" t="s">
        <v>1287</v>
      </c>
      <c r="J273" s="40" t="s">
        <v>182</v>
      </c>
      <c r="K273" s="40" t="s">
        <v>183</v>
      </c>
      <c r="L273" s="40" t="s">
        <v>184</v>
      </c>
      <c r="M273" s="40" t="s">
        <v>185</v>
      </c>
      <c r="N273" s="40" t="s">
        <v>186</v>
      </c>
      <c r="O273" s="40" t="s">
        <v>187</v>
      </c>
      <c r="P273" s="40" t="s">
        <v>1288</v>
      </c>
      <c r="Q273" s="40" t="s">
        <v>200</v>
      </c>
      <c r="R273" s="40" t="s">
        <v>1289</v>
      </c>
      <c r="S273" s="40" t="s">
        <v>1287</v>
      </c>
      <c r="T273" s="40" t="s">
        <v>1290</v>
      </c>
      <c r="U273" s="29" t="str">
        <f>VLOOKUP(T:T,'TOTAL POR PROYECTOS'!B:C,2,0)</f>
        <v>Asistencia técnica y apoyo financiero para el fortalecimiento de la convivencia y la Seguridad Ciudadana en el municipio de San José De Cúcuta</v>
      </c>
      <c r="V273" s="40" t="s">
        <v>106</v>
      </c>
      <c r="W273" s="40" t="s">
        <v>107</v>
      </c>
      <c r="X273" s="40" t="s">
        <v>66</v>
      </c>
      <c r="Y273" s="40" t="s">
        <v>67</v>
      </c>
      <c r="Z273" s="40" t="s">
        <v>108</v>
      </c>
      <c r="AA273" s="40" t="s">
        <v>109</v>
      </c>
      <c r="AB273" s="30">
        <f>VLOOKUP(B:B,'EJECUCION 24 DE ABRIL DEL 2026'!C:Q,15,0)</f>
        <v>574800000</v>
      </c>
      <c r="AC273" s="30">
        <f>VLOOKUP(B:B,'EJECUCION 24 DE ABRIL DEL 2026'!C:R,16,0)</f>
        <v>0</v>
      </c>
      <c r="AD273" s="30">
        <f>VLOOKUP(B:B,'EJECUCION 24 DE ABRIL DEL 2026'!C:S,17,0)</f>
        <v>0</v>
      </c>
      <c r="AE273" s="31">
        <f>VLOOKUP(B:B,'EJECUCION 24 DE ABRIL DEL 2026'!C:T,18,0)</f>
        <v>0</v>
      </c>
      <c r="AF273" s="31">
        <f>VLOOKUP(B:B,'EJECUCION 24 DE ABRIL DEL 2026'!C:U,19,0)</f>
        <v>0</v>
      </c>
      <c r="AG273" s="30">
        <f>VLOOKUP(B:B,'EJECUCION 24 DE ABRIL DEL 2026'!C:V,20,0)</f>
        <v>0</v>
      </c>
      <c r="AH273" s="30">
        <f>VLOOKUP(B:B,'EJECUCION 24 DE ABRIL DEL 2026'!C:W,21,0)</f>
        <v>0</v>
      </c>
      <c r="AI273" s="30">
        <f>VLOOKUP(B:B,'EJECUCION 24 DE ABRIL DEL 2026'!C:X,22,0)</f>
        <v>574800000</v>
      </c>
      <c r="AJ273" s="30">
        <f>VLOOKUP(B:B,'EJECUCION 24 DE ABRIL DEL 2026'!C:Y,23,0)</f>
        <v>564225000</v>
      </c>
      <c r="AK273" s="30">
        <f>VLOOKUP(B:B,'EJECUCION 24 DE ABRIL DEL 2026'!C:Z,24,0)</f>
        <v>513750000</v>
      </c>
      <c r="AL273" s="30">
        <f>VLOOKUP(B:B,'EJECUCION 24 DE ABRIL DEL 2026'!C:AA,25,0)</f>
        <v>173500000</v>
      </c>
      <c r="AM273" s="30">
        <f>VLOOKUP(B:B,'EJECUCION 24 DE ABRIL DEL 2026'!C:AB,26,0)</f>
        <v>121150000</v>
      </c>
      <c r="AN273" s="30">
        <f>VLOOKUP(B:B,'EJECUCION 24 DE ABRIL DEL 2026'!C:AC,27,0)</f>
        <v>61050000</v>
      </c>
      <c r="AO273" s="32">
        <f t="shared" si="4"/>
        <v>0.3018441197</v>
      </c>
      <c r="AP273" s="28" t="str">
        <f>VLOOKUP(T:T,'TOTAL POR PROYECTOS'!B:I,8,0)</f>
        <v>Secretaría de Seguridad Ciudadana</v>
      </c>
      <c r="AQ273" s="8"/>
      <c r="AR273" s="8"/>
    </row>
    <row r="274" hidden="1">
      <c r="A274" s="27" t="str">
        <f t="shared" si="1"/>
        <v>450102920245400100171.2.3.2.062.3.2.02.02.0091.2.3.2.06</v>
      </c>
      <c r="B274" s="27" t="str">
        <f t="shared" si="2"/>
        <v>450102920245400100171.2.3.2.062.3.2.02.02.0091.2.3.2.0601010201|06</v>
      </c>
      <c r="C274" s="28" t="str">
        <f t="shared" si="3"/>
        <v>Secretaría de Seguridad Ciudadana</v>
      </c>
      <c r="D274" s="40" t="s">
        <v>177</v>
      </c>
      <c r="E274" s="40" t="s">
        <v>178</v>
      </c>
      <c r="F274" s="40" t="s">
        <v>179</v>
      </c>
      <c r="G274" s="40" t="s">
        <v>1291</v>
      </c>
      <c r="H274" s="40" t="s">
        <v>1292</v>
      </c>
      <c r="I274" s="40" t="s">
        <v>1293</v>
      </c>
      <c r="J274" s="40" t="s">
        <v>182</v>
      </c>
      <c r="K274" s="40" t="s">
        <v>183</v>
      </c>
      <c r="L274" s="40" t="s">
        <v>184</v>
      </c>
      <c r="M274" s="40" t="s">
        <v>185</v>
      </c>
      <c r="N274" s="40" t="s">
        <v>186</v>
      </c>
      <c r="O274" s="40" t="s">
        <v>187</v>
      </c>
      <c r="P274" s="40" t="s">
        <v>1294</v>
      </c>
      <c r="Q274" s="40" t="s">
        <v>1291</v>
      </c>
      <c r="R274" s="40" t="s">
        <v>1295</v>
      </c>
      <c r="S274" s="40" t="s">
        <v>1293</v>
      </c>
      <c r="T274" s="40" t="s">
        <v>1290</v>
      </c>
      <c r="U274" s="29" t="str">
        <f>VLOOKUP(T:T,'TOTAL POR PROYECTOS'!B:C,2,0)</f>
        <v>Asistencia técnica y apoyo financiero para el fortalecimiento de la convivencia y la Seguridad Ciudadana en el municipio de San José De Cúcuta</v>
      </c>
      <c r="V274" s="40" t="s">
        <v>1296</v>
      </c>
      <c r="W274" s="40" t="s">
        <v>1297</v>
      </c>
      <c r="X274" s="40" t="s">
        <v>66</v>
      </c>
      <c r="Y274" s="40" t="s">
        <v>67</v>
      </c>
      <c r="Z274" s="40" t="s">
        <v>1296</v>
      </c>
      <c r="AA274" s="40" t="s">
        <v>1298</v>
      </c>
      <c r="AB274" s="30">
        <f>VLOOKUP(B:B,'EJECUCION 24 DE ABRIL DEL 2026'!C:Q,15,0)</f>
        <v>175000000</v>
      </c>
      <c r="AC274" s="30">
        <f>VLOOKUP(B:B,'EJECUCION 24 DE ABRIL DEL 2026'!C:R,16,0)</f>
        <v>0</v>
      </c>
      <c r="AD274" s="30">
        <f>VLOOKUP(B:B,'EJECUCION 24 DE ABRIL DEL 2026'!C:S,17,0)</f>
        <v>0</v>
      </c>
      <c r="AE274" s="31">
        <f>VLOOKUP(B:B,'EJECUCION 24 DE ABRIL DEL 2026'!C:T,18,0)</f>
        <v>0</v>
      </c>
      <c r="AF274" s="31">
        <f>VLOOKUP(B:B,'EJECUCION 24 DE ABRIL DEL 2026'!C:U,19,0)</f>
        <v>10800000</v>
      </c>
      <c r="AG274" s="30">
        <f>VLOOKUP(B:B,'EJECUCION 24 DE ABRIL DEL 2026'!C:V,20,0)</f>
        <v>0</v>
      </c>
      <c r="AH274" s="30">
        <f>VLOOKUP(B:B,'EJECUCION 24 DE ABRIL DEL 2026'!C:W,21,0)</f>
        <v>0</v>
      </c>
      <c r="AI274" s="30">
        <f>VLOOKUP(B:B,'EJECUCION 24 DE ABRIL DEL 2026'!C:X,22,0)</f>
        <v>164200000</v>
      </c>
      <c r="AJ274" s="30">
        <f>VLOOKUP(B:B,'EJECUCION 24 DE ABRIL DEL 2026'!C:Y,23,0)</f>
        <v>97200000</v>
      </c>
      <c r="AK274" s="30">
        <f>VLOOKUP(B:B,'EJECUCION 24 DE ABRIL DEL 2026'!C:Z,24,0)</f>
        <v>97200000</v>
      </c>
      <c r="AL274" s="30">
        <f>VLOOKUP(B:B,'EJECUCION 24 DE ABRIL DEL 2026'!C:AA,25,0)</f>
        <v>46800000</v>
      </c>
      <c r="AM274" s="30">
        <f>VLOOKUP(B:B,'EJECUCION 24 DE ABRIL DEL 2026'!C:AB,26,0)</f>
        <v>28800000</v>
      </c>
      <c r="AN274" s="30">
        <f>VLOOKUP(B:B,'EJECUCION 24 DE ABRIL DEL 2026'!C:AC,27,0)</f>
        <v>67000000</v>
      </c>
      <c r="AO274" s="32">
        <f t="shared" si="4"/>
        <v>0.2850182704</v>
      </c>
      <c r="AP274" s="28" t="str">
        <f>VLOOKUP(T:T,'TOTAL POR PROYECTOS'!B:I,8,0)</f>
        <v>Secretaría de Seguridad Ciudadana</v>
      </c>
      <c r="AQ274" s="8"/>
      <c r="AR274" s="8"/>
    </row>
    <row r="275" hidden="1">
      <c r="A275" s="27" t="str">
        <f t="shared" si="1"/>
        <v>450102920245400100171.2.3.2.062.3.2.02.02.0061.2.3.2.06</v>
      </c>
      <c r="B275" s="27" t="str">
        <f t="shared" si="2"/>
        <v>450102920245400100171.2.3.2.062.3.2.02.02.0061.2.3.2.0601010201|06</v>
      </c>
      <c r="C275" s="28" t="str">
        <f t="shared" si="3"/>
        <v>Secretaría de Seguridad Ciudadana</v>
      </c>
      <c r="D275" s="40" t="s">
        <v>177</v>
      </c>
      <c r="E275" s="40" t="s">
        <v>178</v>
      </c>
      <c r="F275" s="40" t="s">
        <v>179</v>
      </c>
      <c r="G275" s="40" t="s">
        <v>1291</v>
      </c>
      <c r="H275" s="40" t="s">
        <v>1292</v>
      </c>
      <c r="I275" s="40" t="s">
        <v>1293</v>
      </c>
      <c r="J275" s="40" t="s">
        <v>182</v>
      </c>
      <c r="K275" s="40" t="s">
        <v>183</v>
      </c>
      <c r="L275" s="40" t="s">
        <v>184</v>
      </c>
      <c r="M275" s="40" t="s">
        <v>185</v>
      </c>
      <c r="N275" s="40" t="s">
        <v>186</v>
      </c>
      <c r="O275" s="40" t="s">
        <v>187</v>
      </c>
      <c r="P275" s="40" t="s">
        <v>1294</v>
      </c>
      <c r="Q275" s="40" t="s">
        <v>1291</v>
      </c>
      <c r="R275" s="40" t="s">
        <v>1295</v>
      </c>
      <c r="S275" s="40" t="s">
        <v>1293</v>
      </c>
      <c r="T275" s="40" t="s">
        <v>1290</v>
      </c>
      <c r="U275" s="29" t="str">
        <f>VLOOKUP(T:T,'TOTAL POR PROYECTOS'!B:C,2,0)</f>
        <v>Asistencia técnica y apoyo financiero para el fortalecimiento de la convivencia y la Seguridad Ciudadana en el municipio de San José De Cúcuta</v>
      </c>
      <c r="V275" s="40" t="s">
        <v>1296</v>
      </c>
      <c r="W275" s="40" t="s">
        <v>1297</v>
      </c>
      <c r="X275" s="40" t="s">
        <v>582</v>
      </c>
      <c r="Y275" s="40" t="s">
        <v>583</v>
      </c>
      <c r="Z275" s="40" t="s">
        <v>1296</v>
      </c>
      <c r="AA275" s="40" t="s">
        <v>1298</v>
      </c>
      <c r="AB275" s="30">
        <f>VLOOKUP(B:B,'EJECUCION 24 DE ABRIL DEL 2026'!C:Q,15,0)</f>
        <v>400000000</v>
      </c>
      <c r="AC275" s="30">
        <f>VLOOKUP(B:B,'EJECUCION 24 DE ABRIL DEL 2026'!C:R,16,0)</f>
        <v>0</v>
      </c>
      <c r="AD275" s="30">
        <f>VLOOKUP(B:B,'EJECUCION 24 DE ABRIL DEL 2026'!C:S,17,0)</f>
        <v>0</v>
      </c>
      <c r="AE275" s="31">
        <f>VLOOKUP(B:B,'EJECUCION 24 DE ABRIL DEL 2026'!C:T,18,0)</f>
        <v>0</v>
      </c>
      <c r="AF275" s="31">
        <f>VLOOKUP(B:B,'EJECUCION 24 DE ABRIL DEL 2026'!C:U,19,0)</f>
        <v>0</v>
      </c>
      <c r="AG275" s="30">
        <f>VLOOKUP(B:B,'EJECUCION 24 DE ABRIL DEL 2026'!C:V,20,0)</f>
        <v>0</v>
      </c>
      <c r="AH275" s="30">
        <f>VLOOKUP(B:B,'EJECUCION 24 DE ABRIL DEL 2026'!C:W,21,0)</f>
        <v>0</v>
      </c>
      <c r="AI275" s="30">
        <f>VLOOKUP(B:B,'EJECUCION 24 DE ABRIL DEL 2026'!C:X,22,0)</f>
        <v>400000000</v>
      </c>
      <c r="AJ275" s="30">
        <f>VLOOKUP(B:B,'EJECUCION 24 DE ABRIL DEL 2026'!C:Y,23,0)</f>
        <v>175000000</v>
      </c>
      <c r="AK275" s="30">
        <f>VLOOKUP(B:B,'EJECUCION 24 DE ABRIL DEL 2026'!C:Z,24,0)</f>
        <v>175000000</v>
      </c>
      <c r="AL275" s="30">
        <f>VLOOKUP(B:B,'EJECUCION 24 DE ABRIL DEL 2026'!C:AA,25,0)</f>
        <v>174990000</v>
      </c>
      <c r="AM275" s="30">
        <f>VLOOKUP(B:B,'EJECUCION 24 DE ABRIL DEL 2026'!C:AB,26,0)</f>
        <v>0</v>
      </c>
      <c r="AN275" s="30">
        <f>VLOOKUP(B:B,'EJECUCION 24 DE ABRIL DEL 2026'!C:AC,27,0)</f>
        <v>225000000</v>
      </c>
      <c r="AO275" s="32">
        <f t="shared" si="4"/>
        <v>0.437475</v>
      </c>
      <c r="AP275" s="28" t="str">
        <f>VLOOKUP(T:T,'TOTAL POR PROYECTOS'!B:I,8,0)</f>
        <v>Secretaría de Seguridad Ciudadana</v>
      </c>
      <c r="AQ275" s="8"/>
      <c r="AR275" s="8"/>
    </row>
    <row r="276" hidden="1">
      <c r="A276" s="27" t="str">
        <f t="shared" si="1"/>
        <v>450102920245400100171.2.1.0.00.12.3.2.02.02.0091.2.1.0.00</v>
      </c>
      <c r="B276" s="27" t="str">
        <f t="shared" si="2"/>
        <v>450102920245400100171.2.1.0.00.12.3.2.02.02.0091.2.1.0.0001010201|06</v>
      </c>
      <c r="C276" s="28" t="str">
        <f t="shared" si="3"/>
        <v>Secretaría de Seguridad Ciudadana</v>
      </c>
      <c r="D276" s="40" t="s">
        <v>177</v>
      </c>
      <c r="E276" s="40" t="s">
        <v>178</v>
      </c>
      <c r="F276" s="40" t="s">
        <v>179</v>
      </c>
      <c r="G276" s="40" t="s">
        <v>1291</v>
      </c>
      <c r="H276" s="40" t="s">
        <v>1292</v>
      </c>
      <c r="I276" s="40" t="s">
        <v>1293</v>
      </c>
      <c r="J276" s="40" t="s">
        <v>182</v>
      </c>
      <c r="K276" s="40" t="s">
        <v>183</v>
      </c>
      <c r="L276" s="40" t="s">
        <v>184</v>
      </c>
      <c r="M276" s="40" t="s">
        <v>185</v>
      </c>
      <c r="N276" s="40" t="s">
        <v>186</v>
      </c>
      <c r="O276" s="40" t="s">
        <v>187</v>
      </c>
      <c r="P276" s="40" t="s">
        <v>1294</v>
      </c>
      <c r="Q276" s="40" t="s">
        <v>1291</v>
      </c>
      <c r="R276" s="40" t="s">
        <v>1295</v>
      </c>
      <c r="S276" s="40" t="s">
        <v>1293</v>
      </c>
      <c r="T276" s="40" t="s">
        <v>1290</v>
      </c>
      <c r="U276" s="29" t="str">
        <f>VLOOKUP(T:T,'TOTAL POR PROYECTOS'!B:C,2,0)</f>
        <v>Asistencia técnica y apoyo financiero para el fortalecimiento de la convivencia y la Seguridad Ciudadana en el municipio de San José De Cúcuta</v>
      </c>
      <c r="V276" s="40" t="s">
        <v>106</v>
      </c>
      <c r="W276" s="40" t="s">
        <v>107</v>
      </c>
      <c r="X276" s="40" t="s">
        <v>66</v>
      </c>
      <c r="Y276" s="40" t="s">
        <v>67</v>
      </c>
      <c r="Z276" s="40" t="s">
        <v>108</v>
      </c>
      <c r="AA276" s="40" t="s">
        <v>109</v>
      </c>
      <c r="AB276" s="30">
        <f>VLOOKUP(B:B,'EJECUCION 24 DE ABRIL DEL 2026'!C:Q,15,0)</f>
        <v>2900000000</v>
      </c>
      <c r="AC276" s="30">
        <f>VLOOKUP(B:B,'EJECUCION 24 DE ABRIL DEL 2026'!C:R,16,0)</f>
        <v>0</v>
      </c>
      <c r="AD276" s="30">
        <f>VLOOKUP(B:B,'EJECUCION 24 DE ABRIL DEL 2026'!C:S,17,0)</f>
        <v>0</v>
      </c>
      <c r="AE276" s="31">
        <f>VLOOKUP(B:B,'EJECUCION 24 DE ABRIL DEL 2026'!C:T,18,0)</f>
        <v>0</v>
      </c>
      <c r="AF276" s="31">
        <f>VLOOKUP(B:B,'EJECUCION 24 DE ABRIL DEL 2026'!C:U,19,0)</f>
        <v>0</v>
      </c>
      <c r="AG276" s="30">
        <f>VLOOKUP(B:B,'EJECUCION 24 DE ABRIL DEL 2026'!C:V,20,0)</f>
        <v>0</v>
      </c>
      <c r="AH276" s="30">
        <f>VLOOKUP(B:B,'EJECUCION 24 DE ABRIL DEL 2026'!C:W,21,0)</f>
        <v>0</v>
      </c>
      <c r="AI276" s="30">
        <f>VLOOKUP(B:B,'EJECUCION 24 DE ABRIL DEL 2026'!C:X,22,0)</f>
        <v>2900000000</v>
      </c>
      <c r="AJ276" s="30">
        <f>VLOOKUP(B:B,'EJECUCION 24 DE ABRIL DEL 2026'!C:Y,23,0)</f>
        <v>1881495000</v>
      </c>
      <c r="AK276" s="30">
        <f>VLOOKUP(B:B,'EJECUCION 24 DE ABRIL DEL 2026'!C:Z,24,0)</f>
        <v>1697730000</v>
      </c>
      <c r="AL276" s="30">
        <f>VLOOKUP(B:B,'EJECUCION 24 DE ABRIL DEL 2026'!C:AA,25,0)</f>
        <v>693140000</v>
      </c>
      <c r="AM276" s="30">
        <f>VLOOKUP(B:B,'EJECUCION 24 DE ABRIL DEL 2026'!C:AB,26,0)</f>
        <v>362500000</v>
      </c>
      <c r="AN276" s="30">
        <f>VLOOKUP(B:B,'EJECUCION 24 DE ABRIL DEL 2026'!C:AC,27,0)</f>
        <v>1202270000</v>
      </c>
      <c r="AO276" s="32">
        <f t="shared" si="4"/>
        <v>0.2390137931</v>
      </c>
      <c r="AP276" s="28" t="str">
        <f>VLOOKUP(T:T,'TOTAL POR PROYECTOS'!B:I,8,0)</f>
        <v>Secretaría de Seguridad Ciudadana</v>
      </c>
      <c r="AQ276" s="8"/>
      <c r="AR276" s="8"/>
    </row>
    <row r="277" hidden="1">
      <c r="A277" s="27" t="str">
        <f t="shared" si="1"/>
        <v>45010452025000000323991.2.1.0.00.12.3.2.02.02.0091.2.1.0.00</v>
      </c>
      <c r="B277" s="27" t="str">
        <f t="shared" si="2"/>
        <v>45010452025000000323991.2.1.0.00.12.3.2.02.02.0091.2.1.0.0001010204|09</v>
      </c>
      <c r="C277" s="28" t="str">
        <f t="shared" si="3"/>
        <v>Secretaría de Seguridad Ciudadana</v>
      </c>
      <c r="D277" s="40" t="s">
        <v>177</v>
      </c>
      <c r="E277" s="40" t="s">
        <v>178</v>
      </c>
      <c r="F277" s="40" t="s">
        <v>179</v>
      </c>
      <c r="G277" s="40" t="s">
        <v>774</v>
      </c>
      <c r="H277" s="40" t="s">
        <v>1299</v>
      </c>
      <c r="I277" s="40" t="s">
        <v>779</v>
      </c>
      <c r="J277" s="40" t="s">
        <v>182</v>
      </c>
      <c r="K277" s="40" t="s">
        <v>183</v>
      </c>
      <c r="L277" s="40" t="s">
        <v>184</v>
      </c>
      <c r="M277" s="40" t="s">
        <v>185</v>
      </c>
      <c r="N277" s="40" t="s">
        <v>186</v>
      </c>
      <c r="O277" s="40" t="s">
        <v>187</v>
      </c>
      <c r="P277" s="40" t="s">
        <v>1300</v>
      </c>
      <c r="Q277" s="40" t="s">
        <v>774</v>
      </c>
      <c r="R277" s="40" t="s">
        <v>1301</v>
      </c>
      <c r="S277" s="40" t="s">
        <v>779</v>
      </c>
      <c r="T277" s="40" t="s">
        <v>190</v>
      </c>
      <c r="U277" s="29" t="str">
        <f>VLOOKUP(T:T,'TOTAL POR PROYECTOS'!B:C,2,0)</f>
        <v>Fortalecimiento de la seguridad y la convivencia ciudadana mediante la generación de documentos investigativos y la prestación de servicios de educación que contribuyan al mejoramiento en el municipio de San José De Cúcuta</v>
      </c>
      <c r="V277" s="40" t="s">
        <v>106</v>
      </c>
      <c r="W277" s="40" t="s">
        <v>107</v>
      </c>
      <c r="X277" s="40" t="s">
        <v>66</v>
      </c>
      <c r="Y277" s="40" t="s">
        <v>67</v>
      </c>
      <c r="Z277" s="40" t="s">
        <v>108</v>
      </c>
      <c r="AA277" s="40" t="s">
        <v>109</v>
      </c>
      <c r="AB277" s="30">
        <f>VLOOKUP(B:B,'EJECUCION 24 DE ABRIL DEL 2026'!C:Q,15,0)</f>
        <v>28800000</v>
      </c>
      <c r="AC277" s="30">
        <f>VLOOKUP(B:B,'EJECUCION 24 DE ABRIL DEL 2026'!C:R,16,0)</f>
        <v>0</v>
      </c>
      <c r="AD277" s="30">
        <f>VLOOKUP(B:B,'EJECUCION 24 DE ABRIL DEL 2026'!C:S,17,0)</f>
        <v>0</v>
      </c>
      <c r="AE277" s="31">
        <f>VLOOKUP(B:B,'EJECUCION 24 DE ABRIL DEL 2026'!C:T,18,0)</f>
        <v>0</v>
      </c>
      <c r="AF277" s="31">
        <f>VLOOKUP(B:B,'EJECUCION 24 DE ABRIL DEL 2026'!C:U,19,0)</f>
        <v>0</v>
      </c>
      <c r="AG277" s="30">
        <f>VLOOKUP(B:B,'EJECUCION 24 DE ABRIL DEL 2026'!C:V,20,0)</f>
        <v>0</v>
      </c>
      <c r="AH277" s="30">
        <f>VLOOKUP(B:B,'EJECUCION 24 DE ABRIL DEL 2026'!C:W,21,0)</f>
        <v>0</v>
      </c>
      <c r="AI277" s="30">
        <f>VLOOKUP(B:B,'EJECUCION 24 DE ABRIL DEL 2026'!C:X,22,0)</f>
        <v>28800000</v>
      </c>
      <c r="AJ277" s="30">
        <f>VLOOKUP(B:B,'EJECUCION 24 DE ABRIL DEL 2026'!C:Y,23,0)</f>
        <v>20250000</v>
      </c>
      <c r="AK277" s="30">
        <f>VLOOKUP(B:B,'EJECUCION 24 DE ABRIL DEL 2026'!C:Z,24,0)</f>
        <v>20250000</v>
      </c>
      <c r="AL277" s="30">
        <f>VLOOKUP(B:B,'EJECUCION 24 DE ABRIL DEL 2026'!C:AA,25,0)</f>
        <v>4500000</v>
      </c>
      <c r="AM277" s="30">
        <f>VLOOKUP(B:B,'EJECUCION 24 DE ABRIL DEL 2026'!C:AB,26,0)</f>
        <v>4500000</v>
      </c>
      <c r="AN277" s="30">
        <f>VLOOKUP(B:B,'EJECUCION 24 DE ABRIL DEL 2026'!C:AC,27,0)</f>
        <v>8550000</v>
      </c>
      <c r="AO277" s="32">
        <f t="shared" si="4"/>
        <v>0.15625</v>
      </c>
      <c r="AP277" s="28" t="str">
        <f>VLOOKUP(T:T,'TOTAL POR PROYECTOS'!B:I,8,0)</f>
        <v>Secretaría de Seguridad Ciudadana</v>
      </c>
      <c r="AQ277" s="8"/>
      <c r="AR277" s="8"/>
    </row>
    <row r="278" hidden="1">
      <c r="A278" s="27" t="str">
        <f t="shared" si="1"/>
        <v>450102820245400102751.2.3.2.062.3.2.02.02.0091.2.3.2.06</v>
      </c>
      <c r="B278" s="27" t="str">
        <f t="shared" si="2"/>
        <v>450102820245400102751.2.3.2.062.3.2.02.02.0091.2.3.2.0601010202|07</v>
      </c>
      <c r="C278" s="28" t="str">
        <f t="shared" si="3"/>
        <v>Secretaría de Seguridad Ciudadana</v>
      </c>
      <c r="D278" s="40" t="s">
        <v>177</v>
      </c>
      <c r="E278" s="40" t="s">
        <v>178</v>
      </c>
      <c r="F278" s="40" t="s">
        <v>179</v>
      </c>
      <c r="G278" s="40" t="s">
        <v>1302</v>
      </c>
      <c r="H278" s="40" t="s">
        <v>1303</v>
      </c>
      <c r="I278" s="40" t="s">
        <v>1304</v>
      </c>
      <c r="J278" s="40" t="s">
        <v>182</v>
      </c>
      <c r="K278" s="40" t="s">
        <v>183</v>
      </c>
      <c r="L278" s="40" t="s">
        <v>184</v>
      </c>
      <c r="M278" s="40" t="s">
        <v>185</v>
      </c>
      <c r="N278" s="40" t="s">
        <v>186</v>
      </c>
      <c r="O278" s="40" t="s">
        <v>187</v>
      </c>
      <c r="P278" s="40" t="s">
        <v>1305</v>
      </c>
      <c r="Q278" s="40" t="s">
        <v>1302</v>
      </c>
      <c r="R278" s="40" t="s">
        <v>1306</v>
      </c>
      <c r="S278" s="40" t="s">
        <v>1304</v>
      </c>
      <c r="T278" s="40" t="s">
        <v>1307</v>
      </c>
      <c r="U278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78" s="40" t="s">
        <v>1296</v>
      </c>
      <c r="W278" s="40" t="s">
        <v>1297</v>
      </c>
      <c r="X278" s="40" t="s">
        <v>66</v>
      </c>
      <c r="Y278" s="40" t="s">
        <v>67</v>
      </c>
      <c r="Z278" s="40" t="s">
        <v>1296</v>
      </c>
      <c r="AA278" s="40" t="s">
        <v>1298</v>
      </c>
      <c r="AB278" s="34">
        <v>7.0E7</v>
      </c>
      <c r="AC278" s="35">
        <v>0.0</v>
      </c>
      <c r="AD278" s="35">
        <v>0.0</v>
      </c>
      <c r="AE278" s="34">
        <v>0.0</v>
      </c>
      <c r="AF278" s="34">
        <v>7.0E7</v>
      </c>
      <c r="AG278" s="35">
        <v>0.0</v>
      </c>
      <c r="AH278" s="35">
        <v>0.0</v>
      </c>
      <c r="AI278" s="34">
        <v>0.0</v>
      </c>
      <c r="AJ278" s="35">
        <f>VLOOKUP(B:B,'EJECUCION 24 DE ABRIL DEL 2026'!C:Y,23,0)</f>
        <v>0</v>
      </c>
      <c r="AK278" s="35">
        <f>VLOOKUP(B:B,'EJECUCION 24 DE ABRIL DEL 2026'!C:Z,24,0)</f>
        <v>0</v>
      </c>
      <c r="AL278" s="35">
        <f>VLOOKUP(B:B,'EJECUCION 24 DE ABRIL DEL 2026'!C:AA,25,0)</f>
        <v>0</v>
      </c>
      <c r="AM278" s="35">
        <f>VLOOKUP(B:B,'EJECUCION 24 DE ABRIL DEL 2026'!C:AB,26,0)</f>
        <v>0</v>
      </c>
      <c r="AN278" s="35">
        <f t="shared" ref="AN278:AN279" si="6">AI278-AK278</f>
        <v>0</v>
      </c>
      <c r="AO278" s="36" t="str">
        <f t="shared" si="4"/>
        <v>#DIV/0!</v>
      </c>
      <c r="AP278" s="28" t="str">
        <f>VLOOKUP(T:T,'TOTAL POR PROYECTOS'!B:I,8,0)</f>
        <v>Secretaría de Seguridad Ciudadana</v>
      </c>
      <c r="AQ278" s="8"/>
      <c r="AR278" s="8"/>
    </row>
    <row r="279" hidden="1">
      <c r="A279" s="27" t="str">
        <f t="shared" si="1"/>
        <v>450102820245400102751.2.3.2.062.3.2.02.02.0091.2.3.2.06</v>
      </c>
      <c r="B279" s="27" t="str">
        <f t="shared" si="2"/>
        <v>450102820245400102751.2.3.2.062.3.2.02.02.0091.2.3.2.0601010203|08</v>
      </c>
      <c r="C279" s="28" t="str">
        <f t="shared" si="3"/>
        <v>Secretaría de Seguridad Ciudadana</v>
      </c>
      <c r="D279" s="40" t="s">
        <v>177</v>
      </c>
      <c r="E279" s="40" t="s">
        <v>178</v>
      </c>
      <c r="F279" s="40" t="s">
        <v>179</v>
      </c>
      <c r="G279" s="40" t="s">
        <v>1302</v>
      </c>
      <c r="H279" s="40" t="s">
        <v>1308</v>
      </c>
      <c r="I279" s="40" t="s">
        <v>1309</v>
      </c>
      <c r="J279" s="40" t="s">
        <v>182</v>
      </c>
      <c r="K279" s="40" t="s">
        <v>183</v>
      </c>
      <c r="L279" s="40" t="s">
        <v>184</v>
      </c>
      <c r="M279" s="40" t="s">
        <v>185</v>
      </c>
      <c r="N279" s="40" t="s">
        <v>186</v>
      </c>
      <c r="O279" s="40" t="s">
        <v>187</v>
      </c>
      <c r="P279" s="40" t="s">
        <v>1305</v>
      </c>
      <c r="Q279" s="40" t="s">
        <v>1302</v>
      </c>
      <c r="R279" s="40" t="s">
        <v>1306</v>
      </c>
      <c r="S279" s="40" t="s">
        <v>1304</v>
      </c>
      <c r="T279" s="40" t="s">
        <v>1307</v>
      </c>
      <c r="U279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79" s="40" t="s">
        <v>1296</v>
      </c>
      <c r="W279" s="40" t="s">
        <v>1297</v>
      </c>
      <c r="X279" s="40" t="s">
        <v>66</v>
      </c>
      <c r="Y279" s="40" t="s">
        <v>67</v>
      </c>
      <c r="Z279" s="40" t="s">
        <v>1296</v>
      </c>
      <c r="AA279" s="40" t="s">
        <v>1298</v>
      </c>
      <c r="AB279" s="34">
        <v>4.63326151E8</v>
      </c>
      <c r="AC279" s="35">
        <v>0.0</v>
      </c>
      <c r="AD279" s="35">
        <v>0.0</v>
      </c>
      <c r="AE279" s="34">
        <v>0.0</v>
      </c>
      <c r="AF279" s="34">
        <v>4.63326151E8</v>
      </c>
      <c r="AG279" s="35">
        <v>0.0</v>
      </c>
      <c r="AH279" s="35">
        <v>0.0</v>
      </c>
      <c r="AI279" s="34">
        <v>0.0</v>
      </c>
      <c r="AJ279" s="35">
        <v>0.0</v>
      </c>
      <c r="AK279" s="35">
        <v>0.0</v>
      </c>
      <c r="AL279" s="35">
        <v>0.0</v>
      </c>
      <c r="AM279" s="35">
        <v>0.0</v>
      </c>
      <c r="AN279" s="35">
        <f t="shared" si="6"/>
        <v>0</v>
      </c>
      <c r="AO279" s="36" t="str">
        <f t="shared" si="4"/>
        <v>#DIV/0!</v>
      </c>
      <c r="AP279" s="28" t="str">
        <f>VLOOKUP(T:T,'TOTAL POR PROYECTOS'!B:I,8,0)</f>
        <v>Secretaría de Seguridad Ciudadana</v>
      </c>
      <c r="AQ279" s="8"/>
      <c r="AR279" s="8"/>
    </row>
    <row r="280" hidden="1">
      <c r="A280" s="27" t="str">
        <f t="shared" si="1"/>
        <v>450105720245400102751.2.3.2.062.3.2.02.02.0091.2.3.2.06</v>
      </c>
      <c r="B280" s="27" t="str">
        <f t="shared" si="2"/>
        <v>450105720245400102751.2.3.2.062.3.2.02.02.0091.2.3.2.0601010206|11</v>
      </c>
      <c r="C280" s="28" t="str">
        <f t="shared" si="3"/>
        <v>Secretaría de Seguridad Ciudadana</v>
      </c>
      <c r="D280" s="40" t="s">
        <v>177</v>
      </c>
      <c r="E280" s="40" t="s">
        <v>178</v>
      </c>
      <c r="F280" s="40" t="s">
        <v>179</v>
      </c>
      <c r="G280" s="40" t="s">
        <v>1310</v>
      </c>
      <c r="H280" s="40" t="s">
        <v>1311</v>
      </c>
      <c r="I280" s="40" t="s">
        <v>1312</v>
      </c>
      <c r="J280" s="40" t="s">
        <v>182</v>
      </c>
      <c r="K280" s="40" t="s">
        <v>183</v>
      </c>
      <c r="L280" s="40" t="s">
        <v>184</v>
      </c>
      <c r="M280" s="40" t="s">
        <v>185</v>
      </c>
      <c r="N280" s="40" t="s">
        <v>186</v>
      </c>
      <c r="O280" s="40" t="s">
        <v>187</v>
      </c>
      <c r="P280" s="40" t="s">
        <v>1313</v>
      </c>
      <c r="Q280" s="40" t="s">
        <v>1310</v>
      </c>
      <c r="R280" s="40" t="s">
        <v>1314</v>
      </c>
      <c r="S280" s="40" t="s">
        <v>1315</v>
      </c>
      <c r="T280" s="40" t="s">
        <v>1307</v>
      </c>
      <c r="U280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80" s="40" t="s">
        <v>1296</v>
      </c>
      <c r="W280" s="40" t="s">
        <v>1297</v>
      </c>
      <c r="X280" s="40" t="s">
        <v>66</v>
      </c>
      <c r="Y280" s="40" t="s">
        <v>67</v>
      </c>
      <c r="Z280" s="40" t="s">
        <v>1296</v>
      </c>
      <c r="AA280" s="40" t="s">
        <v>1298</v>
      </c>
      <c r="AB280" s="30">
        <f>VLOOKUP(B:B,'EJECUCION 24 DE ABRIL DEL 2026'!C:Q,15,0)</f>
        <v>300000000</v>
      </c>
      <c r="AC280" s="30">
        <f>VLOOKUP(B:B,'EJECUCION 24 DE ABRIL DEL 2026'!C:R,16,0)</f>
        <v>0</v>
      </c>
      <c r="AD280" s="30">
        <f>VLOOKUP(B:B,'EJECUCION 24 DE ABRIL DEL 2026'!C:S,17,0)</f>
        <v>0</v>
      </c>
      <c r="AE280" s="31">
        <f>VLOOKUP(B:B,'EJECUCION 24 DE ABRIL DEL 2026'!C:T,18,0)</f>
        <v>0</v>
      </c>
      <c r="AF280" s="31">
        <f>VLOOKUP(B:B,'EJECUCION 24 DE ABRIL DEL 2026'!C:U,19,0)</f>
        <v>300000000</v>
      </c>
      <c r="AG280" s="30">
        <f>VLOOKUP(B:B,'EJECUCION 24 DE ABRIL DEL 2026'!C:V,20,0)</f>
        <v>0</v>
      </c>
      <c r="AH280" s="30">
        <f>VLOOKUP(B:B,'EJECUCION 24 DE ABRIL DEL 2026'!C:W,21,0)</f>
        <v>0</v>
      </c>
      <c r="AI280" s="30">
        <f>VLOOKUP(B:B,'EJECUCION 24 DE ABRIL DEL 2026'!C:X,22,0)</f>
        <v>0</v>
      </c>
      <c r="AJ280" s="30">
        <f>VLOOKUP(B:B,'EJECUCION 24 DE ABRIL DEL 2026'!C:Y,23,0)</f>
        <v>0</v>
      </c>
      <c r="AK280" s="30">
        <f>VLOOKUP(B:B,'EJECUCION 24 DE ABRIL DEL 2026'!C:Z,24,0)</f>
        <v>0</v>
      </c>
      <c r="AL280" s="30">
        <f>VLOOKUP(B:B,'EJECUCION 24 DE ABRIL DEL 2026'!C:AA,25,0)</f>
        <v>0</v>
      </c>
      <c r="AM280" s="30">
        <f>VLOOKUP(B:B,'EJECUCION 24 DE ABRIL DEL 2026'!C:AB,26,0)</f>
        <v>0</v>
      </c>
      <c r="AN280" s="30">
        <f>VLOOKUP(B:B,'EJECUCION 24 DE ABRIL DEL 2026'!C:AC,27,0)</f>
        <v>0</v>
      </c>
      <c r="AO280" s="32" t="str">
        <f t="shared" si="4"/>
        <v>#DIV/0!</v>
      </c>
      <c r="AP280" s="28" t="str">
        <f>VLOOKUP(T:T,'TOTAL POR PROYECTOS'!B:I,8,0)</f>
        <v>Secretaría de Seguridad Ciudadana</v>
      </c>
      <c r="AQ280" s="8"/>
      <c r="AR280" s="8"/>
    </row>
    <row r="281" hidden="1">
      <c r="A281" s="27" t="str">
        <f t="shared" si="1"/>
        <v>450105220245400102751.2.3.2.062.3.2.02.02.0091.2.3.2.06</v>
      </c>
      <c r="B281" s="27" t="str">
        <f t="shared" si="2"/>
        <v>450105220245400102751.2.3.2.062.3.2.02.02.0091.2.3.2.0601010208|13</v>
      </c>
      <c r="C281" s="28" t="str">
        <f t="shared" si="3"/>
        <v>Secretaría de Seguridad Ciudadana</v>
      </c>
      <c r="D281" s="40" t="s">
        <v>177</v>
      </c>
      <c r="E281" s="40" t="s">
        <v>178</v>
      </c>
      <c r="F281" s="40" t="s">
        <v>179</v>
      </c>
      <c r="G281" s="40" t="s">
        <v>1316</v>
      </c>
      <c r="H281" s="40" t="s">
        <v>1317</v>
      </c>
      <c r="I281" s="40" t="s">
        <v>1318</v>
      </c>
      <c r="J281" s="40" t="s">
        <v>182</v>
      </c>
      <c r="K281" s="40" t="s">
        <v>183</v>
      </c>
      <c r="L281" s="40" t="s">
        <v>184</v>
      </c>
      <c r="M281" s="40" t="s">
        <v>185</v>
      </c>
      <c r="N281" s="40" t="s">
        <v>186</v>
      </c>
      <c r="O281" s="40" t="s">
        <v>187</v>
      </c>
      <c r="P281" s="40" t="s">
        <v>1319</v>
      </c>
      <c r="Q281" s="40" t="s">
        <v>1316</v>
      </c>
      <c r="R281" s="40" t="s">
        <v>1320</v>
      </c>
      <c r="S281" s="40" t="s">
        <v>1318</v>
      </c>
      <c r="T281" s="40" t="s">
        <v>1307</v>
      </c>
      <c r="U281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81" s="40" t="s">
        <v>1296</v>
      </c>
      <c r="W281" s="40" t="s">
        <v>1297</v>
      </c>
      <c r="X281" s="40" t="s">
        <v>66</v>
      </c>
      <c r="Y281" s="40" t="s">
        <v>67</v>
      </c>
      <c r="Z281" s="40" t="s">
        <v>1296</v>
      </c>
      <c r="AA281" s="40" t="s">
        <v>1298</v>
      </c>
      <c r="AB281" s="30">
        <f>VLOOKUP(B:B,'EJECUCION 24 DE ABRIL DEL 2026'!C:Q,15,0)</f>
        <v>500000000</v>
      </c>
      <c r="AC281" s="30">
        <f>VLOOKUP(B:B,'EJECUCION 24 DE ABRIL DEL 2026'!C:R,16,0)</f>
        <v>0</v>
      </c>
      <c r="AD281" s="30">
        <f>VLOOKUP(B:B,'EJECUCION 24 DE ABRIL DEL 2026'!C:S,17,0)</f>
        <v>0</v>
      </c>
      <c r="AE281" s="31">
        <f>VLOOKUP(B:B,'EJECUCION 24 DE ABRIL DEL 2026'!C:T,18,0)</f>
        <v>0</v>
      </c>
      <c r="AF281" s="31">
        <f>VLOOKUP(B:B,'EJECUCION 24 DE ABRIL DEL 2026'!C:U,19,0)</f>
        <v>500000000</v>
      </c>
      <c r="AG281" s="30">
        <f>VLOOKUP(B:B,'EJECUCION 24 DE ABRIL DEL 2026'!C:V,20,0)</f>
        <v>0</v>
      </c>
      <c r="AH281" s="30">
        <f>VLOOKUP(B:B,'EJECUCION 24 DE ABRIL DEL 2026'!C:W,21,0)</f>
        <v>0</v>
      </c>
      <c r="AI281" s="30">
        <f>VLOOKUP(B:B,'EJECUCION 24 DE ABRIL DEL 2026'!C:X,22,0)</f>
        <v>0</v>
      </c>
      <c r="AJ281" s="30">
        <f>VLOOKUP(B:B,'EJECUCION 24 DE ABRIL DEL 2026'!C:Y,23,0)</f>
        <v>0</v>
      </c>
      <c r="AK281" s="30">
        <f>VLOOKUP(B:B,'EJECUCION 24 DE ABRIL DEL 2026'!C:Z,24,0)</f>
        <v>0</v>
      </c>
      <c r="AL281" s="30">
        <f>VLOOKUP(B:B,'EJECUCION 24 DE ABRIL DEL 2026'!C:AA,25,0)</f>
        <v>0</v>
      </c>
      <c r="AM281" s="30">
        <f>VLOOKUP(B:B,'EJECUCION 24 DE ABRIL DEL 2026'!C:AB,26,0)</f>
        <v>0</v>
      </c>
      <c r="AN281" s="30">
        <f>VLOOKUP(B:B,'EJECUCION 24 DE ABRIL DEL 2026'!C:AC,27,0)</f>
        <v>0</v>
      </c>
      <c r="AO281" s="32" t="str">
        <f t="shared" si="4"/>
        <v>#DIV/0!</v>
      </c>
      <c r="AP281" s="28" t="str">
        <f>VLOOKUP(T:T,'TOTAL POR PROYECTOS'!B:I,8,0)</f>
        <v>Secretaría de Seguridad Ciudadana</v>
      </c>
      <c r="AQ281" s="8"/>
      <c r="AR281" s="8"/>
    </row>
    <row r="282" hidden="1">
      <c r="A282" s="27" t="str">
        <f t="shared" si="1"/>
        <v>450106720245400102751.2.3.2.062.3.2.02.02.0091.2.3.2.06</v>
      </c>
      <c r="B282" s="27" t="str">
        <f t="shared" si="2"/>
        <v>450106720245400102751.2.3.2.062.3.2.02.02.0091.2.3.2.0601010209|14</v>
      </c>
      <c r="C282" s="28" t="str">
        <f t="shared" si="3"/>
        <v>Secretaría de Seguridad Ciudadana</v>
      </c>
      <c r="D282" s="40" t="s">
        <v>177</v>
      </c>
      <c r="E282" s="40" t="s">
        <v>178</v>
      </c>
      <c r="F282" s="40" t="s">
        <v>179</v>
      </c>
      <c r="G282" s="40" t="s">
        <v>1321</v>
      </c>
      <c r="H282" s="40" t="s">
        <v>1322</v>
      </c>
      <c r="I282" s="40" t="s">
        <v>1321</v>
      </c>
      <c r="J282" s="40" t="s">
        <v>182</v>
      </c>
      <c r="K282" s="40" t="s">
        <v>183</v>
      </c>
      <c r="L282" s="40" t="s">
        <v>184</v>
      </c>
      <c r="M282" s="40" t="s">
        <v>185</v>
      </c>
      <c r="N282" s="40" t="s">
        <v>186</v>
      </c>
      <c r="O282" s="40" t="s">
        <v>187</v>
      </c>
      <c r="P282" s="40" t="s">
        <v>1323</v>
      </c>
      <c r="Q282" s="40" t="s">
        <v>1321</v>
      </c>
      <c r="R282" s="40" t="s">
        <v>1324</v>
      </c>
      <c r="S282" s="40" t="s">
        <v>1321</v>
      </c>
      <c r="T282" s="40" t="s">
        <v>1307</v>
      </c>
      <c r="U282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82" s="40" t="s">
        <v>1296</v>
      </c>
      <c r="W282" s="40" t="s">
        <v>1297</v>
      </c>
      <c r="X282" s="40" t="s">
        <v>66</v>
      </c>
      <c r="Y282" s="40" t="s">
        <v>67</v>
      </c>
      <c r="Z282" s="40" t="s">
        <v>1296</v>
      </c>
      <c r="AA282" s="40" t="s">
        <v>1298</v>
      </c>
      <c r="AB282" s="30">
        <f>VLOOKUP(B:B,'EJECUCION 24 DE ABRIL DEL 2026'!C:Q,15,0)</f>
        <v>300000000.1</v>
      </c>
      <c r="AC282" s="30">
        <f>VLOOKUP(B:B,'EJECUCION 24 DE ABRIL DEL 2026'!C:R,16,0)</f>
        <v>0</v>
      </c>
      <c r="AD282" s="30">
        <f>VLOOKUP(B:B,'EJECUCION 24 DE ABRIL DEL 2026'!C:S,17,0)</f>
        <v>0</v>
      </c>
      <c r="AE282" s="31">
        <f>VLOOKUP(B:B,'EJECUCION 24 DE ABRIL DEL 2026'!C:T,18,0)</f>
        <v>0</v>
      </c>
      <c r="AF282" s="31">
        <f>VLOOKUP(B:B,'EJECUCION 24 DE ABRIL DEL 2026'!C:U,19,0)</f>
        <v>300000000.1</v>
      </c>
      <c r="AG282" s="30">
        <f>VLOOKUP(B:B,'EJECUCION 24 DE ABRIL DEL 2026'!C:V,20,0)</f>
        <v>0</v>
      </c>
      <c r="AH282" s="30">
        <f>VLOOKUP(B:B,'EJECUCION 24 DE ABRIL DEL 2026'!C:W,21,0)</f>
        <v>0</v>
      </c>
      <c r="AI282" s="30">
        <f>VLOOKUP(B:B,'EJECUCION 24 DE ABRIL DEL 2026'!C:X,22,0)</f>
        <v>0</v>
      </c>
      <c r="AJ282" s="30">
        <f>VLOOKUP(B:B,'EJECUCION 24 DE ABRIL DEL 2026'!C:Y,23,0)</f>
        <v>0</v>
      </c>
      <c r="AK282" s="30">
        <f>VLOOKUP(B:B,'EJECUCION 24 DE ABRIL DEL 2026'!C:Z,24,0)</f>
        <v>0</v>
      </c>
      <c r="AL282" s="30">
        <f>VLOOKUP(B:B,'EJECUCION 24 DE ABRIL DEL 2026'!C:AA,25,0)</f>
        <v>0</v>
      </c>
      <c r="AM282" s="30">
        <f>VLOOKUP(B:B,'EJECUCION 24 DE ABRIL DEL 2026'!C:AB,26,0)</f>
        <v>0</v>
      </c>
      <c r="AN282" s="30">
        <f>VLOOKUP(B:B,'EJECUCION 24 DE ABRIL DEL 2026'!C:AC,27,0)</f>
        <v>0</v>
      </c>
      <c r="AO282" s="32" t="str">
        <f t="shared" si="4"/>
        <v>#DIV/0!</v>
      </c>
      <c r="AP282" s="28" t="str">
        <f>VLOOKUP(T:T,'TOTAL POR PROYECTOS'!B:I,8,0)</f>
        <v>Secretaría de Seguridad Ciudadana</v>
      </c>
      <c r="AQ282" s="8"/>
      <c r="AR282" s="8"/>
    </row>
    <row r="283" hidden="1">
      <c r="A283" s="27" t="str">
        <f t="shared" si="1"/>
        <v>450105620245400102751.2.3.2.062.3.2.02.02.0091.2.3.2.06</v>
      </c>
      <c r="B283" s="27" t="str">
        <f t="shared" si="2"/>
        <v>450105620245400102751.2.3.2.062.3.2.02.02.0091.2.3.2.0601010214|19</v>
      </c>
      <c r="C283" s="28" t="str">
        <f t="shared" si="3"/>
        <v>Secretaría de Seguridad Ciudadana</v>
      </c>
      <c r="D283" s="40" t="s">
        <v>177</v>
      </c>
      <c r="E283" s="40" t="s">
        <v>178</v>
      </c>
      <c r="F283" s="40" t="s">
        <v>179</v>
      </c>
      <c r="G283" s="40" t="s">
        <v>1325</v>
      </c>
      <c r="H283" s="40" t="s">
        <v>1326</v>
      </c>
      <c r="I283" s="40" t="s">
        <v>1327</v>
      </c>
      <c r="J283" s="40" t="s">
        <v>182</v>
      </c>
      <c r="K283" s="40" t="s">
        <v>183</v>
      </c>
      <c r="L283" s="40" t="s">
        <v>184</v>
      </c>
      <c r="M283" s="40" t="s">
        <v>185</v>
      </c>
      <c r="N283" s="40" t="s">
        <v>186</v>
      </c>
      <c r="O283" s="40" t="s">
        <v>187</v>
      </c>
      <c r="P283" s="40" t="s">
        <v>1328</v>
      </c>
      <c r="Q283" s="40" t="s">
        <v>1325</v>
      </c>
      <c r="R283" s="40" t="s">
        <v>1329</v>
      </c>
      <c r="S283" s="40" t="s">
        <v>1327</v>
      </c>
      <c r="T283" s="40" t="s">
        <v>1307</v>
      </c>
      <c r="U283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83" s="40" t="s">
        <v>1296</v>
      </c>
      <c r="W283" s="40" t="s">
        <v>1297</v>
      </c>
      <c r="X283" s="40" t="s">
        <v>66</v>
      </c>
      <c r="Y283" s="40" t="s">
        <v>67</v>
      </c>
      <c r="Z283" s="40" t="s">
        <v>1296</v>
      </c>
      <c r="AA283" s="40" t="s">
        <v>1298</v>
      </c>
      <c r="AB283" s="30">
        <f>VLOOKUP(B:B,'EJECUCION 24 DE ABRIL DEL 2026'!C:Q,15,0)</f>
        <v>200000000</v>
      </c>
      <c r="AC283" s="30">
        <f>VLOOKUP(B:B,'EJECUCION 24 DE ABRIL DEL 2026'!C:R,16,0)</f>
        <v>0</v>
      </c>
      <c r="AD283" s="30">
        <f>VLOOKUP(B:B,'EJECUCION 24 DE ABRIL DEL 2026'!C:S,17,0)</f>
        <v>0</v>
      </c>
      <c r="AE283" s="31">
        <f>VLOOKUP(B:B,'EJECUCION 24 DE ABRIL DEL 2026'!C:T,18,0)</f>
        <v>0</v>
      </c>
      <c r="AF283" s="31">
        <f>VLOOKUP(B:B,'EJECUCION 24 DE ABRIL DEL 2026'!C:U,19,0)</f>
        <v>200000000</v>
      </c>
      <c r="AG283" s="30">
        <f>VLOOKUP(B:B,'EJECUCION 24 DE ABRIL DEL 2026'!C:V,20,0)</f>
        <v>0</v>
      </c>
      <c r="AH283" s="30">
        <f>VLOOKUP(B:B,'EJECUCION 24 DE ABRIL DEL 2026'!C:W,21,0)</f>
        <v>0</v>
      </c>
      <c r="AI283" s="30">
        <f>VLOOKUP(B:B,'EJECUCION 24 DE ABRIL DEL 2026'!C:X,22,0)</f>
        <v>0</v>
      </c>
      <c r="AJ283" s="30">
        <f>VLOOKUP(B:B,'EJECUCION 24 DE ABRIL DEL 2026'!C:Y,23,0)</f>
        <v>0</v>
      </c>
      <c r="AK283" s="30">
        <f>VLOOKUP(B:B,'EJECUCION 24 DE ABRIL DEL 2026'!C:Z,24,0)</f>
        <v>0</v>
      </c>
      <c r="AL283" s="30">
        <f>VLOOKUP(B:B,'EJECUCION 24 DE ABRIL DEL 2026'!C:AA,25,0)</f>
        <v>0</v>
      </c>
      <c r="AM283" s="30">
        <f>VLOOKUP(B:B,'EJECUCION 24 DE ABRIL DEL 2026'!C:AB,26,0)</f>
        <v>0</v>
      </c>
      <c r="AN283" s="30">
        <f>VLOOKUP(B:B,'EJECUCION 24 DE ABRIL DEL 2026'!C:AC,27,0)</f>
        <v>0</v>
      </c>
      <c r="AO283" s="32" t="str">
        <f t="shared" si="4"/>
        <v>#DIV/0!</v>
      </c>
      <c r="AP283" s="28" t="str">
        <f>VLOOKUP(T:T,'TOTAL POR PROYECTOS'!B:I,8,0)</f>
        <v>Secretaría de Seguridad Ciudadana</v>
      </c>
      <c r="AQ283" s="8"/>
      <c r="AR283" s="8"/>
    </row>
    <row r="284" hidden="1">
      <c r="A284" s="27" t="str">
        <f t="shared" si="1"/>
        <v>450107720245400102751.2.3.2.062.3.2.02.02.0061.2.3.2.06</v>
      </c>
      <c r="B284" s="27" t="str">
        <f t="shared" si="2"/>
        <v>450107720245400102751.2.3.2.062.3.2.02.02.0061.2.3.2.0601010207|12</v>
      </c>
      <c r="C284" s="28" t="str">
        <f t="shared" si="3"/>
        <v>Secretaría de Seguridad Ciudadana</v>
      </c>
      <c r="D284" s="40" t="s">
        <v>177</v>
      </c>
      <c r="E284" s="40" t="s">
        <v>178</v>
      </c>
      <c r="F284" s="40" t="s">
        <v>179</v>
      </c>
      <c r="G284" s="40" t="s">
        <v>1330</v>
      </c>
      <c r="H284" s="40" t="s">
        <v>1331</v>
      </c>
      <c r="I284" s="40" t="s">
        <v>1332</v>
      </c>
      <c r="J284" s="40" t="s">
        <v>182</v>
      </c>
      <c r="K284" s="40" t="s">
        <v>183</v>
      </c>
      <c r="L284" s="40" t="s">
        <v>184</v>
      </c>
      <c r="M284" s="40" t="s">
        <v>185</v>
      </c>
      <c r="N284" s="40" t="s">
        <v>186</v>
      </c>
      <c r="O284" s="40" t="s">
        <v>187</v>
      </c>
      <c r="P284" s="40" t="s">
        <v>1333</v>
      </c>
      <c r="Q284" s="40" t="s">
        <v>1330</v>
      </c>
      <c r="R284" s="40" t="s">
        <v>1334</v>
      </c>
      <c r="S284" s="40" t="s">
        <v>1332</v>
      </c>
      <c r="T284" s="40" t="s">
        <v>1307</v>
      </c>
      <c r="U284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84" s="40" t="s">
        <v>1296</v>
      </c>
      <c r="W284" s="40" t="s">
        <v>1297</v>
      </c>
      <c r="X284" s="40" t="s">
        <v>582</v>
      </c>
      <c r="Y284" s="40" t="s">
        <v>583</v>
      </c>
      <c r="Z284" s="40" t="s">
        <v>1296</v>
      </c>
      <c r="AA284" s="40" t="s">
        <v>1298</v>
      </c>
      <c r="AB284" s="34">
        <v>1.2E8</v>
      </c>
      <c r="AC284" s="35">
        <v>0.0</v>
      </c>
      <c r="AD284" s="35">
        <v>0.0</v>
      </c>
      <c r="AE284" s="34">
        <v>0.0</v>
      </c>
      <c r="AF284" s="34">
        <v>1.2E8</v>
      </c>
      <c r="AG284" s="35">
        <v>0.0</v>
      </c>
      <c r="AH284" s="35">
        <v>0.0</v>
      </c>
      <c r="AI284" s="34">
        <v>0.0</v>
      </c>
      <c r="AJ284" s="35">
        <v>0.0</v>
      </c>
      <c r="AK284" s="35">
        <v>0.0</v>
      </c>
      <c r="AL284" s="35">
        <v>0.0</v>
      </c>
      <c r="AM284" s="35">
        <v>0.0</v>
      </c>
      <c r="AN284" s="35">
        <f t="shared" ref="AN284:AN287" si="7">AI284-AK284</f>
        <v>0</v>
      </c>
      <c r="AO284" s="36" t="str">
        <f t="shared" si="4"/>
        <v>#DIV/0!</v>
      </c>
      <c r="AP284" s="28" t="str">
        <f>VLOOKUP(T:T,'TOTAL POR PROYECTOS'!B:I,8,0)</f>
        <v>Secretaría de Seguridad Ciudadana</v>
      </c>
      <c r="AQ284" s="8"/>
      <c r="AR284" s="8"/>
    </row>
    <row r="285" hidden="1">
      <c r="A285" s="27" t="str">
        <f t="shared" si="1"/>
        <v>450107720245400102751.2.3.2.062.3.2.02.02.0061.2.3.2.06</v>
      </c>
      <c r="B285" s="27" t="str">
        <f t="shared" si="2"/>
        <v>450107720245400102751.2.3.2.062.3.2.02.02.0061.2.3.2.0601010103|03</v>
      </c>
      <c r="C285" s="28" t="str">
        <f t="shared" si="3"/>
        <v>Secretaría de Seguridad Ciudadana</v>
      </c>
      <c r="D285" s="40" t="s">
        <v>177</v>
      </c>
      <c r="E285" s="40" t="s">
        <v>178</v>
      </c>
      <c r="F285" s="40" t="s">
        <v>1335</v>
      </c>
      <c r="G285" s="40" t="s">
        <v>1336</v>
      </c>
      <c r="H285" s="40" t="s">
        <v>1337</v>
      </c>
      <c r="I285" s="40" t="s">
        <v>1332</v>
      </c>
      <c r="J285" s="40" t="s">
        <v>182</v>
      </c>
      <c r="K285" s="40" t="s">
        <v>183</v>
      </c>
      <c r="L285" s="40" t="s">
        <v>184</v>
      </c>
      <c r="M285" s="40" t="s">
        <v>185</v>
      </c>
      <c r="N285" s="40" t="s">
        <v>186</v>
      </c>
      <c r="O285" s="40" t="s">
        <v>187</v>
      </c>
      <c r="P285" s="40" t="s">
        <v>1333</v>
      </c>
      <c r="Q285" s="40" t="s">
        <v>1330</v>
      </c>
      <c r="R285" s="40" t="s">
        <v>1334</v>
      </c>
      <c r="S285" s="40" t="s">
        <v>1332</v>
      </c>
      <c r="T285" s="40" t="s">
        <v>1307</v>
      </c>
      <c r="U285" s="29" t="str">
        <f>VLOOKUP(T:T,'TOTAL POR PROYECTOS'!B:C,2,0)</f>
        <v>Apoyo a las capacidades de las instituciones del sector seguridad en la protección y seguridad del territorio la lucha contra la criminalidad y la prevención del delito en el municipio de San José De Cúcuta</v>
      </c>
      <c r="V285" s="40" t="s">
        <v>1296</v>
      </c>
      <c r="W285" s="40" t="s">
        <v>1297</v>
      </c>
      <c r="X285" s="40" t="s">
        <v>582</v>
      </c>
      <c r="Y285" s="40" t="s">
        <v>583</v>
      </c>
      <c r="Z285" s="40" t="s">
        <v>1296</v>
      </c>
      <c r="AA285" s="40" t="s">
        <v>1298</v>
      </c>
      <c r="AB285" s="34">
        <v>4.8E8</v>
      </c>
      <c r="AC285" s="35">
        <v>0.0</v>
      </c>
      <c r="AD285" s="35">
        <v>0.0</v>
      </c>
      <c r="AE285" s="34">
        <v>0.0</v>
      </c>
      <c r="AF285" s="34">
        <v>4.8E8</v>
      </c>
      <c r="AG285" s="35">
        <v>0.0</v>
      </c>
      <c r="AH285" s="35">
        <v>0.0</v>
      </c>
      <c r="AI285" s="34">
        <v>0.0</v>
      </c>
      <c r="AJ285" s="35">
        <v>0.0</v>
      </c>
      <c r="AK285" s="35">
        <v>0.0</v>
      </c>
      <c r="AL285" s="35">
        <v>0.0</v>
      </c>
      <c r="AM285" s="35">
        <v>0.0</v>
      </c>
      <c r="AN285" s="35">
        <f t="shared" si="7"/>
        <v>0</v>
      </c>
      <c r="AO285" s="36" t="str">
        <f t="shared" si="4"/>
        <v>#DIV/0!</v>
      </c>
      <c r="AP285" s="28" t="str">
        <f>VLOOKUP(T:T,'TOTAL POR PROYECTOS'!B:I,8,0)</f>
        <v>Secretaría de Seguridad Ciudadana</v>
      </c>
      <c r="AQ285" s="8"/>
      <c r="AR285" s="8"/>
    </row>
    <row r="286" hidden="1">
      <c r="A286" s="27" t="str">
        <f t="shared" si="1"/>
        <v>450203420245400102771.2.1.0.00.12.3.2.02.02.0091.2.1.0.00</v>
      </c>
      <c r="B286" s="27" t="str">
        <f t="shared" si="2"/>
        <v>450203420245400102771.2.1.0.00.12.3.2.02.02.0091.2.1.0.0001010101|01</v>
      </c>
      <c r="C286" s="28" t="str">
        <f t="shared" si="3"/>
        <v>Secretaría de Seguridad Ciudadana</v>
      </c>
      <c r="D286" s="40" t="s">
        <v>177</v>
      </c>
      <c r="E286" s="40" t="s">
        <v>178</v>
      </c>
      <c r="F286" s="40" t="s">
        <v>1335</v>
      </c>
      <c r="G286" s="40" t="s">
        <v>100</v>
      </c>
      <c r="H286" s="40" t="s">
        <v>1338</v>
      </c>
      <c r="I286" s="40" t="s">
        <v>1339</v>
      </c>
      <c r="J286" s="40" t="s">
        <v>182</v>
      </c>
      <c r="K286" s="40" t="s">
        <v>183</v>
      </c>
      <c r="L286" s="40" t="s">
        <v>184</v>
      </c>
      <c r="M286" s="40" t="s">
        <v>185</v>
      </c>
      <c r="N286" s="40" t="s">
        <v>317</v>
      </c>
      <c r="O286" s="40" t="s">
        <v>318</v>
      </c>
      <c r="P286" s="40" t="s">
        <v>1340</v>
      </c>
      <c r="Q286" s="40" t="s">
        <v>100</v>
      </c>
      <c r="R286" s="40" t="s">
        <v>1341</v>
      </c>
      <c r="S286" s="40" t="s">
        <v>181</v>
      </c>
      <c r="T286" s="40" t="s">
        <v>1342</v>
      </c>
      <c r="U286" s="29" t="str">
        <f>VLOOKUP(T:T,'TOTAL POR PROYECTOS'!B:C,2,0)</f>
        <v>Diseño e implementación de campañas de prevención y educación ciudadana fomentando la cultura armónica de convivencia y seguridad ciudadana en el municipio de San José De Cúcuta</v>
      </c>
      <c r="V286" s="40" t="s">
        <v>106</v>
      </c>
      <c r="W286" s="40" t="s">
        <v>107</v>
      </c>
      <c r="X286" s="40" t="s">
        <v>66</v>
      </c>
      <c r="Y286" s="40" t="s">
        <v>67</v>
      </c>
      <c r="Z286" s="40" t="s">
        <v>108</v>
      </c>
      <c r="AA286" s="40" t="s">
        <v>109</v>
      </c>
      <c r="AB286" s="34">
        <v>1.236E8</v>
      </c>
      <c r="AC286" s="35">
        <v>0.0</v>
      </c>
      <c r="AD286" s="35">
        <v>0.0</v>
      </c>
      <c r="AE286" s="34">
        <v>0.0</v>
      </c>
      <c r="AF286" s="34">
        <v>0.0</v>
      </c>
      <c r="AG286" s="35">
        <v>0.0</v>
      </c>
      <c r="AH286" s="35">
        <v>0.0</v>
      </c>
      <c r="AI286" s="34">
        <v>1.236E8</v>
      </c>
      <c r="AJ286" s="34">
        <v>6000000.0</v>
      </c>
      <c r="AK286" s="34">
        <v>6000000.0</v>
      </c>
      <c r="AL286" s="34">
        <v>3.99E7</v>
      </c>
      <c r="AM286" s="35">
        <v>0.0</v>
      </c>
      <c r="AN286" s="35">
        <f t="shared" si="7"/>
        <v>117600000</v>
      </c>
      <c r="AO286" s="36">
        <f t="shared" si="4"/>
        <v>0.322815534</v>
      </c>
      <c r="AP286" s="28" t="str">
        <f>VLOOKUP(T:T,'TOTAL POR PROYECTOS'!B:I,8,0)</f>
        <v>Secretaría de Seguridad Ciudadana</v>
      </c>
      <c r="AQ286" s="8"/>
      <c r="AR286" s="8"/>
    </row>
    <row r="287" hidden="1">
      <c r="A287" s="27" t="str">
        <f t="shared" si="1"/>
        <v>450203420245400102771.2.1.0.00.12.3.2.02.02.0091.2.1.0.00</v>
      </c>
      <c r="B287" s="27" t="str">
        <f t="shared" si="2"/>
        <v>450203420245400102771.2.1.0.00.12.3.2.02.02.0091.2.1.0.0001010102|02</v>
      </c>
      <c r="C287" s="28" t="str">
        <f t="shared" si="3"/>
        <v>Secretaría de Seguridad Ciudadana</v>
      </c>
      <c r="D287" s="40" t="s">
        <v>177</v>
      </c>
      <c r="E287" s="40" t="s">
        <v>178</v>
      </c>
      <c r="F287" s="40" t="s">
        <v>1335</v>
      </c>
      <c r="G287" s="40" t="s">
        <v>100</v>
      </c>
      <c r="H287" s="40" t="s">
        <v>1343</v>
      </c>
      <c r="I287" s="40" t="s">
        <v>1344</v>
      </c>
      <c r="J287" s="40" t="s">
        <v>182</v>
      </c>
      <c r="K287" s="40" t="s">
        <v>183</v>
      </c>
      <c r="L287" s="40" t="s">
        <v>184</v>
      </c>
      <c r="M287" s="40" t="s">
        <v>185</v>
      </c>
      <c r="N287" s="40" t="s">
        <v>317</v>
      </c>
      <c r="O287" s="40" t="s">
        <v>318</v>
      </c>
      <c r="P287" s="40" t="s">
        <v>1340</v>
      </c>
      <c r="Q287" s="40" t="s">
        <v>100</v>
      </c>
      <c r="R287" s="40" t="s">
        <v>1341</v>
      </c>
      <c r="S287" s="40" t="s">
        <v>181</v>
      </c>
      <c r="T287" s="40" t="s">
        <v>1342</v>
      </c>
      <c r="U287" s="29" t="str">
        <f>VLOOKUP(T:T,'TOTAL POR PROYECTOS'!B:C,2,0)</f>
        <v>Diseño e implementación de campañas de prevención y educación ciudadana fomentando la cultura armónica de convivencia y seguridad ciudadana en el municipio de San José De Cúcuta</v>
      </c>
      <c r="V287" s="40" t="s">
        <v>106</v>
      </c>
      <c r="W287" s="40" t="s">
        <v>107</v>
      </c>
      <c r="X287" s="40" t="s">
        <v>66</v>
      </c>
      <c r="Y287" s="40" t="s">
        <v>67</v>
      </c>
      <c r="Z287" s="40" t="s">
        <v>108</v>
      </c>
      <c r="AA287" s="40" t="s">
        <v>109</v>
      </c>
      <c r="AB287" s="34">
        <v>1.236E8</v>
      </c>
      <c r="AC287" s="35">
        <v>0.0</v>
      </c>
      <c r="AD287" s="35">
        <v>0.0</v>
      </c>
      <c r="AE287" s="34">
        <v>0.0</v>
      </c>
      <c r="AF287" s="34">
        <v>0.0</v>
      </c>
      <c r="AG287" s="35">
        <v>0.0</v>
      </c>
      <c r="AH287" s="35">
        <v>0.0</v>
      </c>
      <c r="AI287" s="34">
        <v>1.236E8</v>
      </c>
      <c r="AJ287" s="34">
        <v>1.131E8</v>
      </c>
      <c r="AK287" s="34">
        <v>1.131E8</v>
      </c>
      <c r="AL287" s="34">
        <v>3.07E7</v>
      </c>
      <c r="AM287" s="34">
        <v>3.4E7</v>
      </c>
      <c r="AN287" s="35">
        <f t="shared" si="7"/>
        <v>10500000</v>
      </c>
      <c r="AO287" s="36">
        <f t="shared" si="4"/>
        <v>0.248381877</v>
      </c>
      <c r="AP287" s="28" t="str">
        <f>VLOOKUP(T:T,'TOTAL POR PROYECTOS'!B:I,8,0)</f>
        <v>Secretaría de Seguridad Ciudadana</v>
      </c>
      <c r="AQ287" s="8"/>
      <c r="AR287" s="8"/>
    </row>
    <row r="288" hidden="1">
      <c r="A288" s="27" t="str">
        <f t="shared" si="1"/>
        <v>190500320245400100451.2.4.3.032.3.2.02.02.0051.2.4.3.03</v>
      </c>
      <c r="B288" s="27" t="str">
        <f t="shared" si="2"/>
        <v>190500320245400100451.2.4.3.032.3.2.02.02.0051.2.4.3.0301030205|45</v>
      </c>
      <c r="C288" s="28" t="str">
        <f t="shared" si="3"/>
        <v>Secretaría de Gobierno</v>
      </c>
      <c r="D288" s="40" t="s">
        <v>177</v>
      </c>
      <c r="E288" s="40" t="s">
        <v>1345</v>
      </c>
      <c r="F288" s="40" t="s">
        <v>1346</v>
      </c>
      <c r="G288" s="40" t="s">
        <v>1347</v>
      </c>
      <c r="H288" s="40" t="s">
        <v>1348</v>
      </c>
      <c r="I288" s="40" t="s">
        <v>1347</v>
      </c>
      <c r="J288" s="40" t="s">
        <v>119</v>
      </c>
      <c r="K288" s="40" t="s">
        <v>120</v>
      </c>
      <c r="L288" s="40" t="s">
        <v>121</v>
      </c>
      <c r="M288" s="40" t="s">
        <v>122</v>
      </c>
      <c r="N288" s="40" t="s">
        <v>123</v>
      </c>
      <c r="O288" s="40" t="s">
        <v>124</v>
      </c>
      <c r="P288" s="40" t="s">
        <v>1349</v>
      </c>
      <c r="Q288" s="40" t="s">
        <v>1347</v>
      </c>
      <c r="R288" s="40" t="s">
        <v>1350</v>
      </c>
      <c r="S288" s="40" t="s">
        <v>1347</v>
      </c>
      <c r="T288" s="40" t="s">
        <v>1351</v>
      </c>
      <c r="U288" s="29" t="str">
        <f>VLOOKUP(T:T,'TOTAL POR PROYECTOS'!B:C,2,0)</f>
        <v>Adecuación Ampliación Remodelación Restauración yo Mantenimiento del cementerio central del municipio de San José De Cúcuta</v>
      </c>
      <c r="V288" s="40" t="s">
        <v>333</v>
      </c>
      <c r="W288" s="40" t="s">
        <v>334</v>
      </c>
      <c r="X288" s="40" t="s">
        <v>627</v>
      </c>
      <c r="Y288" s="40" t="s">
        <v>628</v>
      </c>
      <c r="Z288" s="40" t="s">
        <v>333</v>
      </c>
      <c r="AA288" s="40" t="s">
        <v>335</v>
      </c>
      <c r="AB288" s="30">
        <f>VLOOKUP(B:B,'EJECUCION 24 DE ABRIL DEL 2026'!C:Q,15,0)</f>
        <v>250000000</v>
      </c>
      <c r="AC288" s="30">
        <f>VLOOKUP(B:B,'EJECUCION 24 DE ABRIL DEL 2026'!C:R,16,0)</f>
        <v>0</v>
      </c>
      <c r="AD288" s="30">
        <f>VLOOKUP(B:B,'EJECUCION 24 DE ABRIL DEL 2026'!C:S,17,0)</f>
        <v>0</v>
      </c>
      <c r="AE288" s="31">
        <f>VLOOKUP(B:B,'EJECUCION 24 DE ABRIL DEL 2026'!C:T,18,0)</f>
        <v>0</v>
      </c>
      <c r="AF288" s="31">
        <f>VLOOKUP(B:B,'EJECUCION 24 DE ABRIL DEL 2026'!C:U,19,0)</f>
        <v>0</v>
      </c>
      <c r="AG288" s="30">
        <f>VLOOKUP(B:B,'EJECUCION 24 DE ABRIL DEL 2026'!C:V,20,0)</f>
        <v>0</v>
      </c>
      <c r="AH288" s="30">
        <f>VLOOKUP(B:B,'EJECUCION 24 DE ABRIL DEL 2026'!C:W,21,0)</f>
        <v>0</v>
      </c>
      <c r="AI288" s="30">
        <f>VLOOKUP(B:B,'EJECUCION 24 DE ABRIL DEL 2026'!C:X,22,0)</f>
        <v>250000000</v>
      </c>
      <c r="AJ288" s="30">
        <f>VLOOKUP(B:B,'EJECUCION 24 DE ABRIL DEL 2026'!C:Y,23,0)</f>
        <v>0</v>
      </c>
      <c r="AK288" s="30">
        <f>VLOOKUP(B:B,'EJECUCION 24 DE ABRIL DEL 2026'!C:Z,24,0)</f>
        <v>0</v>
      </c>
      <c r="AL288" s="30">
        <f>VLOOKUP(B:B,'EJECUCION 24 DE ABRIL DEL 2026'!C:AA,25,0)</f>
        <v>0</v>
      </c>
      <c r="AM288" s="30">
        <f>VLOOKUP(B:B,'EJECUCION 24 DE ABRIL DEL 2026'!C:AB,26,0)</f>
        <v>0</v>
      </c>
      <c r="AN288" s="30">
        <f>VLOOKUP(B:B,'EJECUCION 24 DE ABRIL DEL 2026'!C:AC,27,0)</f>
        <v>250000000</v>
      </c>
      <c r="AO288" s="32">
        <f t="shared" si="4"/>
        <v>0</v>
      </c>
      <c r="AP288" s="28" t="str">
        <f>VLOOKUP(T:T,'TOTAL POR PROYECTOS'!B:I,8,0)</f>
        <v>Secretaría de Gobierno</v>
      </c>
      <c r="AQ288" s="8"/>
      <c r="AR288" s="8"/>
    </row>
    <row r="289" hidden="1">
      <c r="A289" s="27" t="str">
        <f t="shared" si="1"/>
        <v>400202020245400101151.2.1.0.00.12.3.2.02.02.0091.2.1.0.00</v>
      </c>
      <c r="B289" s="27" t="str">
        <f t="shared" si="2"/>
        <v>400202020245400101151.2.1.0.00.12.3.2.02.02.0091.2.1.0.0001020201|25</v>
      </c>
      <c r="C289" s="28" t="str">
        <f t="shared" si="3"/>
        <v>Secretaría de Gobierno</v>
      </c>
      <c r="D289" s="40" t="s">
        <v>177</v>
      </c>
      <c r="E289" s="40" t="s">
        <v>193</v>
      </c>
      <c r="F289" s="40" t="s">
        <v>194</v>
      </c>
      <c r="G289" s="40" t="s">
        <v>1352</v>
      </c>
      <c r="H289" s="40" t="s">
        <v>1353</v>
      </c>
      <c r="I289" s="40" t="s">
        <v>1352</v>
      </c>
      <c r="J289" s="40" t="s">
        <v>141</v>
      </c>
      <c r="K289" s="40" t="s">
        <v>142</v>
      </c>
      <c r="L289" s="40" t="s">
        <v>143</v>
      </c>
      <c r="M289" s="40" t="s">
        <v>144</v>
      </c>
      <c r="N289" s="40" t="s">
        <v>448</v>
      </c>
      <c r="O289" s="40" t="s">
        <v>449</v>
      </c>
      <c r="P289" s="40" t="s">
        <v>1354</v>
      </c>
      <c r="Q289" s="40" t="s">
        <v>1355</v>
      </c>
      <c r="R289" s="40" t="s">
        <v>1356</v>
      </c>
      <c r="S289" s="40" t="s">
        <v>1355</v>
      </c>
      <c r="T289" s="40" t="s">
        <v>1357</v>
      </c>
      <c r="U289" s="29" t="str">
        <f>VLOOKUP(T:T,'TOTAL POR PROYECTOS'!B:C,2,0)</f>
        <v>Recuperación y adecuación de los espacios Públicos del municipio de San José De Cúcuta</v>
      </c>
      <c r="V289" s="40" t="s">
        <v>106</v>
      </c>
      <c r="W289" s="40" t="s">
        <v>107</v>
      </c>
      <c r="X289" s="40" t="s">
        <v>66</v>
      </c>
      <c r="Y289" s="40" t="s">
        <v>67</v>
      </c>
      <c r="Z289" s="40" t="s">
        <v>108</v>
      </c>
      <c r="AA289" s="40" t="s">
        <v>109</v>
      </c>
      <c r="AB289" s="30">
        <f>VLOOKUP(B:B,'EJECUCION 24 DE ABRIL DEL 2026'!C:Q,15,0)</f>
        <v>1534280000</v>
      </c>
      <c r="AC289" s="30">
        <f>VLOOKUP(B:B,'EJECUCION 24 DE ABRIL DEL 2026'!C:R,16,0)</f>
        <v>0</v>
      </c>
      <c r="AD289" s="30">
        <f>VLOOKUP(B:B,'EJECUCION 24 DE ABRIL DEL 2026'!C:S,17,0)</f>
        <v>0</v>
      </c>
      <c r="AE289" s="31">
        <f>VLOOKUP(B:B,'EJECUCION 24 DE ABRIL DEL 2026'!C:T,18,0)</f>
        <v>55120000</v>
      </c>
      <c r="AF289" s="31">
        <f>VLOOKUP(B:B,'EJECUCION 24 DE ABRIL DEL 2026'!C:U,19,0)</f>
        <v>0</v>
      </c>
      <c r="AG289" s="30">
        <f>VLOOKUP(B:B,'EJECUCION 24 DE ABRIL DEL 2026'!C:V,20,0)</f>
        <v>0</v>
      </c>
      <c r="AH289" s="30">
        <f>VLOOKUP(B:B,'EJECUCION 24 DE ABRIL DEL 2026'!C:W,21,0)</f>
        <v>0</v>
      </c>
      <c r="AI289" s="30">
        <f>VLOOKUP(B:B,'EJECUCION 24 DE ABRIL DEL 2026'!C:X,22,0)</f>
        <v>1589400000</v>
      </c>
      <c r="AJ289" s="30">
        <f>VLOOKUP(B:B,'EJECUCION 24 DE ABRIL DEL 2026'!C:Y,23,0)</f>
        <v>1588573333</v>
      </c>
      <c r="AK289" s="30">
        <f>VLOOKUP(B:B,'EJECUCION 24 DE ABRIL DEL 2026'!C:Z,24,0)</f>
        <v>1548273333</v>
      </c>
      <c r="AL289" s="30">
        <f>VLOOKUP(B:B,'EJECUCION 24 DE ABRIL DEL 2026'!C:AA,25,0)</f>
        <v>474930000</v>
      </c>
      <c r="AM289" s="30">
        <f>VLOOKUP(B:B,'EJECUCION 24 DE ABRIL DEL 2026'!C:AB,26,0)</f>
        <v>266500000</v>
      </c>
      <c r="AN289" s="30">
        <f>VLOOKUP(B:B,'EJECUCION 24 DE ABRIL DEL 2026'!C:AC,27,0)</f>
        <v>41126666.67</v>
      </c>
      <c r="AO289" s="32">
        <f t="shared" si="4"/>
        <v>0.298810872</v>
      </c>
      <c r="AP289" s="28" t="str">
        <f>VLOOKUP(T:T,'TOTAL POR PROYECTOS'!B:I,8,0)</f>
        <v>Secretaría de Gobierno</v>
      </c>
      <c r="AQ289" s="8"/>
      <c r="AR289" s="8"/>
    </row>
    <row r="290" hidden="1">
      <c r="A290" s="27" t="str">
        <f t="shared" si="1"/>
        <v>400202020245400101151.2.1.0.00.12.3.2.02.02.0061.2.1.0.00</v>
      </c>
      <c r="B290" s="27" t="str">
        <f t="shared" si="2"/>
        <v>400202020245400101151.2.1.0.00.12.3.2.02.02.0061.2.1.0.0001020201|25</v>
      </c>
      <c r="C290" s="28" t="str">
        <f t="shared" si="3"/>
        <v>Secretaría de Gobierno</v>
      </c>
      <c r="D290" s="40" t="s">
        <v>177</v>
      </c>
      <c r="E290" s="40" t="s">
        <v>193</v>
      </c>
      <c r="F290" s="40" t="s">
        <v>194</v>
      </c>
      <c r="G290" s="40" t="s">
        <v>1352</v>
      </c>
      <c r="H290" s="40" t="s">
        <v>1353</v>
      </c>
      <c r="I290" s="40" t="s">
        <v>1352</v>
      </c>
      <c r="J290" s="40" t="s">
        <v>141</v>
      </c>
      <c r="K290" s="40" t="s">
        <v>142</v>
      </c>
      <c r="L290" s="40" t="s">
        <v>143</v>
      </c>
      <c r="M290" s="40" t="s">
        <v>144</v>
      </c>
      <c r="N290" s="40" t="s">
        <v>448</v>
      </c>
      <c r="O290" s="40" t="s">
        <v>449</v>
      </c>
      <c r="P290" s="40" t="s">
        <v>1354</v>
      </c>
      <c r="Q290" s="40" t="s">
        <v>1355</v>
      </c>
      <c r="R290" s="40" t="s">
        <v>1356</v>
      </c>
      <c r="S290" s="40" t="s">
        <v>1355</v>
      </c>
      <c r="T290" s="40" t="s">
        <v>1357</v>
      </c>
      <c r="U290" s="29" t="str">
        <f>VLOOKUP(T:T,'TOTAL POR PROYECTOS'!B:C,2,0)</f>
        <v>Recuperación y adecuación de los espacios Públicos del municipio de San José De Cúcuta</v>
      </c>
      <c r="V290" s="40" t="s">
        <v>106</v>
      </c>
      <c r="W290" s="40" t="s">
        <v>107</v>
      </c>
      <c r="X290" s="40" t="s">
        <v>582</v>
      </c>
      <c r="Y290" s="40" t="s">
        <v>583</v>
      </c>
      <c r="Z290" s="40" t="s">
        <v>108</v>
      </c>
      <c r="AA290" s="40" t="s">
        <v>109</v>
      </c>
      <c r="AB290" s="30">
        <f>VLOOKUP(B:B,'EJECUCION 24 DE ABRIL DEL 2026'!C:Q,15,0)</f>
        <v>55120000</v>
      </c>
      <c r="AC290" s="30">
        <f>VLOOKUP(B:B,'EJECUCION 24 DE ABRIL DEL 2026'!C:R,16,0)</f>
        <v>0</v>
      </c>
      <c r="AD290" s="30">
        <f>VLOOKUP(B:B,'EJECUCION 24 DE ABRIL DEL 2026'!C:S,17,0)</f>
        <v>0</v>
      </c>
      <c r="AE290" s="31">
        <f>VLOOKUP(B:B,'EJECUCION 24 DE ABRIL DEL 2026'!C:T,18,0)</f>
        <v>0</v>
      </c>
      <c r="AF290" s="31">
        <f>VLOOKUP(B:B,'EJECUCION 24 DE ABRIL DEL 2026'!C:U,19,0)</f>
        <v>55120000</v>
      </c>
      <c r="AG290" s="30">
        <f>VLOOKUP(B:B,'EJECUCION 24 DE ABRIL DEL 2026'!C:V,20,0)</f>
        <v>0</v>
      </c>
      <c r="AH290" s="30">
        <f>VLOOKUP(B:B,'EJECUCION 24 DE ABRIL DEL 2026'!C:W,21,0)</f>
        <v>0</v>
      </c>
      <c r="AI290" s="30">
        <f>VLOOKUP(B:B,'EJECUCION 24 DE ABRIL DEL 2026'!C:X,22,0)</f>
        <v>0</v>
      </c>
      <c r="AJ290" s="30">
        <f>VLOOKUP(B:B,'EJECUCION 24 DE ABRIL DEL 2026'!C:Y,23,0)</f>
        <v>0</v>
      </c>
      <c r="AK290" s="30">
        <f>VLOOKUP(B:B,'EJECUCION 24 DE ABRIL DEL 2026'!C:Z,24,0)</f>
        <v>0</v>
      </c>
      <c r="AL290" s="30">
        <f>VLOOKUP(B:B,'EJECUCION 24 DE ABRIL DEL 2026'!C:AA,25,0)</f>
        <v>0</v>
      </c>
      <c r="AM290" s="30">
        <f>VLOOKUP(B:B,'EJECUCION 24 DE ABRIL DEL 2026'!C:AB,26,0)</f>
        <v>0</v>
      </c>
      <c r="AN290" s="30">
        <f>VLOOKUP(B:B,'EJECUCION 24 DE ABRIL DEL 2026'!C:AC,27,0)</f>
        <v>0</v>
      </c>
      <c r="AO290" s="32" t="str">
        <f t="shared" si="4"/>
        <v>#DIV/0!</v>
      </c>
      <c r="AP290" s="28" t="str">
        <f>VLOOKUP(T:T,'TOTAL POR PROYECTOS'!B:I,8,0)</f>
        <v>Secretaría de Gobierno</v>
      </c>
      <c r="AQ290" s="8"/>
      <c r="AR290" s="8"/>
    </row>
    <row r="291" hidden="1">
      <c r="A291" s="27" t="str">
        <f t="shared" si="1"/>
        <v>120600720245400101261.2.1.0.00.12.3.2.02.02.0091.2.1.0.00</v>
      </c>
      <c r="B291" s="27" t="str">
        <f t="shared" si="2"/>
        <v>120600720245400101261.2.1.0.00.12.3.2.02.02.0091.2.1.0.0001030401|53</v>
      </c>
      <c r="C291" s="28" t="str">
        <f t="shared" si="3"/>
        <v>Secretaría de Gobierno</v>
      </c>
      <c r="D291" s="40" t="s">
        <v>177</v>
      </c>
      <c r="E291" s="40" t="s">
        <v>1345</v>
      </c>
      <c r="F291" s="40" t="s">
        <v>1358</v>
      </c>
      <c r="G291" s="40" t="s">
        <v>1359</v>
      </c>
      <c r="H291" s="40" t="s">
        <v>1360</v>
      </c>
      <c r="I291" s="40" t="s">
        <v>1361</v>
      </c>
      <c r="J291" s="40" t="s">
        <v>1362</v>
      </c>
      <c r="K291" s="40" t="s">
        <v>1363</v>
      </c>
      <c r="L291" s="40" t="s">
        <v>1364</v>
      </c>
      <c r="M291" s="40" t="s">
        <v>1365</v>
      </c>
      <c r="N291" s="40" t="s">
        <v>1366</v>
      </c>
      <c r="O291" s="40" t="s">
        <v>1367</v>
      </c>
      <c r="P291" s="40" t="s">
        <v>1368</v>
      </c>
      <c r="Q291" s="40" t="s">
        <v>1369</v>
      </c>
      <c r="R291" s="40" t="s">
        <v>1370</v>
      </c>
      <c r="S291" s="40" t="s">
        <v>1371</v>
      </c>
      <c r="T291" s="40" t="s">
        <v>1372</v>
      </c>
      <c r="U291" s="29" t="str">
        <f>VLOOKUP(T:T,'TOTAL POR PROYECTOS'!B:C,2,0)</f>
        <v>Fortalecimiento del sistema penitenciario y carcelario en el marco de los derechos humanos en el municipio de San José De Cúcuta</v>
      </c>
      <c r="V291" s="40" t="s">
        <v>106</v>
      </c>
      <c r="W291" s="40" t="s">
        <v>107</v>
      </c>
      <c r="X291" s="40" t="s">
        <v>66</v>
      </c>
      <c r="Y291" s="40" t="s">
        <v>67</v>
      </c>
      <c r="Z291" s="40" t="s">
        <v>108</v>
      </c>
      <c r="AA291" s="40" t="s">
        <v>109</v>
      </c>
      <c r="AB291" s="30">
        <f>VLOOKUP(B:B,'EJECUCION 24 DE ABRIL DEL 2026'!C:Q,15,0)</f>
        <v>565200000</v>
      </c>
      <c r="AC291" s="30">
        <f>VLOOKUP(B:B,'EJECUCION 24 DE ABRIL DEL 2026'!C:R,16,0)</f>
        <v>0</v>
      </c>
      <c r="AD291" s="30">
        <f>VLOOKUP(B:B,'EJECUCION 24 DE ABRIL DEL 2026'!C:S,17,0)</f>
        <v>0</v>
      </c>
      <c r="AE291" s="31">
        <f>VLOOKUP(B:B,'EJECUCION 24 DE ABRIL DEL 2026'!C:T,18,0)</f>
        <v>0</v>
      </c>
      <c r="AF291" s="31">
        <f>VLOOKUP(B:B,'EJECUCION 24 DE ABRIL DEL 2026'!C:U,19,0)</f>
        <v>0</v>
      </c>
      <c r="AG291" s="30">
        <f>VLOOKUP(B:B,'EJECUCION 24 DE ABRIL DEL 2026'!C:V,20,0)</f>
        <v>0</v>
      </c>
      <c r="AH291" s="30">
        <f>VLOOKUP(B:B,'EJECUCION 24 DE ABRIL DEL 2026'!C:W,21,0)</f>
        <v>0</v>
      </c>
      <c r="AI291" s="30">
        <f>VLOOKUP(B:B,'EJECUCION 24 DE ABRIL DEL 2026'!C:X,22,0)</f>
        <v>565200000</v>
      </c>
      <c r="AJ291" s="30">
        <f>VLOOKUP(B:B,'EJECUCION 24 DE ABRIL DEL 2026'!C:Y,23,0)</f>
        <v>65200000</v>
      </c>
      <c r="AK291" s="30">
        <f>VLOOKUP(B:B,'EJECUCION 24 DE ABRIL DEL 2026'!C:Z,24,0)</f>
        <v>65200000</v>
      </c>
      <c r="AL291" s="30">
        <f>VLOOKUP(B:B,'EJECUCION 24 DE ABRIL DEL 2026'!C:AA,25,0)</f>
        <v>38700000</v>
      </c>
      <c r="AM291" s="30">
        <f>VLOOKUP(B:B,'EJECUCION 24 DE ABRIL DEL 2026'!C:AB,26,0)</f>
        <v>20550000</v>
      </c>
      <c r="AN291" s="30">
        <f>VLOOKUP(B:B,'EJECUCION 24 DE ABRIL DEL 2026'!C:AC,27,0)</f>
        <v>500000000</v>
      </c>
      <c r="AO291" s="32">
        <f t="shared" si="4"/>
        <v>0.06847133758</v>
      </c>
      <c r="AP291" s="28" t="str">
        <f>VLOOKUP(T:T,'TOTAL POR PROYECTOS'!B:I,8,0)</f>
        <v>Secretaría de Gobierno</v>
      </c>
      <c r="AQ291" s="8"/>
      <c r="AR291" s="8"/>
    </row>
    <row r="292" hidden="1">
      <c r="A292" s="27" t="str">
        <f t="shared" si="1"/>
        <v>410203820245400101271.2.1.0.00.12.3.2.02.02.0091.2.1.0.00</v>
      </c>
      <c r="B292" s="27" t="str">
        <f t="shared" si="2"/>
        <v>410203820245400101271.2.1.0.00.12.3.2.02.02.0091.2.1.0.0001030402|54</v>
      </c>
      <c r="C292" s="28" t="str">
        <f t="shared" si="3"/>
        <v>Secretaría de Gobierno</v>
      </c>
      <c r="D292" s="40" t="s">
        <v>177</v>
      </c>
      <c r="E292" s="40" t="s">
        <v>1345</v>
      </c>
      <c r="F292" s="40" t="s">
        <v>1358</v>
      </c>
      <c r="G292" s="40" t="s">
        <v>1152</v>
      </c>
      <c r="H292" s="40" t="s">
        <v>1373</v>
      </c>
      <c r="I292" s="40" t="s">
        <v>1150</v>
      </c>
      <c r="J292" s="40" t="s">
        <v>302</v>
      </c>
      <c r="K292" s="40" t="s">
        <v>303</v>
      </c>
      <c r="L292" s="40" t="s">
        <v>304</v>
      </c>
      <c r="M292" s="40" t="s">
        <v>305</v>
      </c>
      <c r="N292" s="40" t="s">
        <v>1143</v>
      </c>
      <c r="O292" s="40" t="s">
        <v>1144</v>
      </c>
      <c r="P292" s="40" t="s">
        <v>1151</v>
      </c>
      <c r="Q292" s="40" t="s">
        <v>1152</v>
      </c>
      <c r="R292" s="40" t="s">
        <v>1153</v>
      </c>
      <c r="S292" s="40" t="s">
        <v>1154</v>
      </c>
      <c r="T292" s="40" t="s">
        <v>1374</v>
      </c>
      <c r="U292" s="29" t="str">
        <f>VLOOKUP(T:T,'TOTAL POR PROYECTOS'!B:C,2,0)</f>
        <v>Desarrollo de programas de atención y restablecimiento de derechos en el municipio de San José De Cúcuta</v>
      </c>
      <c r="V292" s="40" t="s">
        <v>106</v>
      </c>
      <c r="W292" s="40" t="s">
        <v>107</v>
      </c>
      <c r="X292" s="40" t="s">
        <v>66</v>
      </c>
      <c r="Y292" s="40" t="s">
        <v>67</v>
      </c>
      <c r="Z292" s="40" t="s">
        <v>108</v>
      </c>
      <c r="AA292" s="40" t="s">
        <v>109</v>
      </c>
      <c r="AB292" s="30">
        <f>VLOOKUP(B:B,'EJECUCION 24 DE ABRIL DEL 2026'!C:Q,15,0)</f>
        <v>89880000</v>
      </c>
      <c r="AC292" s="30">
        <f>VLOOKUP(B:B,'EJECUCION 24 DE ABRIL DEL 2026'!C:R,16,0)</f>
        <v>0</v>
      </c>
      <c r="AD292" s="30">
        <f>VLOOKUP(B:B,'EJECUCION 24 DE ABRIL DEL 2026'!C:S,17,0)</f>
        <v>0</v>
      </c>
      <c r="AE292" s="31">
        <f>VLOOKUP(B:B,'EJECUCION 24 DE ABRIL DEL 2026'!C:T,18,0)</f>
        <v>0</v>
      </c>
      <c r="AF292" s="31">
        <f>VLOOKUP(B:B,'EJECUCION 24 DE ABRIL DEL 2026'!C:U,19,0)</f>
        <v>0</v>
      </c>
      <c r="AG292" s="30">
        <f>VLOOKUP(B:B,'EJECUCION 24 DE ABRIL DEL 2026'!C:V,20,0)</f>
        <v>0</v>
      </c>
      <c r="AH292" s="30">
        <f>VLOOKUP(B:B,'EJECUCION 24 DE ABRIL DEL 2026'!C:W,21,0)</f>
        <v>0</v>
      </c>
      <c r="AI292" s="30">
        <f>VLOOKUP(B:B,'EJECUCION 24 DE ABRIL DEL 2026'!C:X,22,0)</f>
        <v>89880000</v>
      </c>
      <c r="AJ292" s="30">
        <f>VLOOKUP(B:B,'EJECUCION 24 DE ABRIL DEL 2026'!C:Y,23,0)</f>
        <v>88325000</v>
      </c>
      <c r="AK292" s="30">
        <f>VLOOKUP(B:B,'EJECUCION 24 DE ABRIL DEL 2026'!C:Z,24,0)</f>
        <v>88325000</v>
      </c>
      <c r="AL292" s="30">
        <f>VLOOKUP(B:B,'EJECUCION 24 DE ABRIL DEL 2026'!C:AA,25,0)</f>
        <v>47000000</v>
      </c>
      <c r="AM292" s="30">
        <f>VLOOKUP(B:B,'EJECUCION 24 DE ABRIL DEL 2026'!C:AB,26,0)</f>
        <v>25150000</v>
      </c>
      <c r="AN292" s="30">
        <f>VLOOKUP(B:B,'EJECUCION 24 DE ABRIL DEL 2026'!C:AC,27,0)</f>
        <v>1555000</v>
      </c>
      <c r="AO292" s="32">
        <f t="shared" si="4"/>
        <v>0.5229194482</v>
      </c>
      <c r="AP292" s="28" t="str">
        <f>VLOOKUP(T:T,'TOTAL POR PROYECTOS'!B:I,8,0)</f>
        <v>Secretaría de Gobierno</v>
      </c>
      <c r="AQ292" s="8"/>
      <c r="AR292" s="8"/>
    </row>
    <row r="293" hidden="1">
      <c r="A293" s="27" t="str">
        <f t="shared" si="1"/>
        <v>450104920245400101281.2.1.0.00.12.3.2.02.02.009.531.2.1.0.00</v>
      </c>
      <c r="B293" s="27" t="str">
        <f t="shared" si="2"/>
        <v>450104920245400101281.2.1.0.00.12.3.2.02.02.009.531.2.1.0.0001030109|39</v>
      </c>
      <c r="C293" s="28" t="str">
        <f t="shared" si="3"/>
        <v>Secretaría de Gobierno</v>
      </c>
      <c r="D293" s="40" t="s">
        <v>177</v>
      </c>
      <c r="E293" s="40" t="s">
        <v>1345</v>
      </c>
      <c r="F293" s="40" t="s">
        <v>1375</v>
      </c>
      <c r="G293" s="40" t="s">
        <v>1376</v>
      </c>
      <c r="H293" s="40" t="s">
        <v>1377</v>
      </c>
      <c r="I293" s="40" t="s">
        <v>181</v>
      </c>
      <c r="J293" s="40" t="s">
        <v>182</v>
      </c>
      <c r="K293" s="40" t="s">
        <v>183</v>
      </c>
      <c r="L293" s="40" t="s">
        <v>184</v>
      </c>
      <c r="M293" s="40" t="s">
        <v>185</v>
      </c>
      <c r="N293" s="40" t="s">
        <v>186</v>
      </c>
      <c r="O293" s="40" t="s">
        <v>187</v>
      </c>
      <c r="P293" s="40" t="s">
        <v>188</v>
      </c>
      <c r="Q293" s="40" t="s">
        <v>100</v>
      </c>
      <c r="R293" s="40" t="s">
        <v>189</v>
      </c>
      <c r="S293" s="40" t="s">
        <v>181</v>
      </c>
      <c r="T293" s="40" t="s">
        <v>1378</v>
      </c>
      <c r="U293" s="29" t="str">
        <f>VLOOKUP(T:T,'TOTAL POR PROYECTOS'!B:C,2,0)</f>
        <v>Construcción de un territorio de paz y promotor de derechos humanos del municipio de San José De Cúcuta</v>
      </c>
      <c r="V293" s="40" t="s">
        <v>106</v>
      </c>
      <c r="W293" s="40" t="s">
        <v>107</v>
      </c>
      <c r="X293" s="40" t="s">
        <v>1379</v>
      </c>
      <c r="Y293" s="40" t="s">
        <v>1380</v>
      </c>
      <c r="Z293" s="40" t="s">
        <v>108</v>
      </c>
      <c r="AA293" s="40" t="s">
        <v>109</v>
      </c>
      <c r="AB293" s="30">
        <f>VLOOKUP(B:B,'EJECUCION 24 DE ABRIL DEL 2026'!C:Q,15,0)</f>
        <v>318780000</v>
      </c>
      <c r="AC293" s="30">
        <f>VLOOKUP(B:B,'EJECUCION 24 DE ABRIL DEL 2026'!C:R,16,0)</f>
        <v>0</v>
      </c>
      <c r="AD293" s="30">
        <f>VLOOKUP(B:B,'EJECUCION 24 DE ABRIL DEL 2026'!C:S,17,0)</f>
        <v>0</v>
      </c>
      <c r="AE293" s="31">
        <f>VLOOKUP(B:B,'EJECUCION 24 DE ABRIL DEL 2026'!C:T,18,0)</f>
        <v>0</v>
      </c>
      <c r="AF293" s="31">
        <f>VLOOKUP(B:B,'EJECUCION 24 DE ABRIL DEL 2026'!C:U,19,0)</f>
        <v>0</v>
      </c>
      <c r="AG293" s="30">
        <f>VLOOKUP(B:B,'EJECUCION 24 DE ABRIL DEL 2026'!C:V,20,0)</f>
        <v>0</v>
      </c>
      <c r="AH293" s="30">
        <f>VLOOKUP(B:B,'EJECUCION 24 DE ABRIL DEL 2026'!C:W,21,0)</f>
        <v>0</v>
      </c>
      <c r="AI293" s="30">
        <f>VLOOKUP(B:B,'EJECUCION 24 DE ABRIL DEL 2026'!C:X,22,0)</f>
        <v>318780000</v>
      </c>
      <c r="AJ293" s="30">
        <f>VLOOKUP(B:B,'EJECUCION 24 DE ABRIL DEL 2026'!C:Y,23,0)</f>
        <v>318570000</v>
      </c>
      <c r="AK293" s="30">
        <f>VLOOKUP(B:B,'EJECUCION 24 DE ABRIL DEL 2026'!C:Z,24,0)</f>
        <v>318570000</v>
      </c>
      <c r="AL293" s="30">
        <f>VLOOKUP(B:B,'EJECUCION 24 DE ABRIL DEL 2026'!C:AA,25,0)</f>
        <v>125100000</v>
      </c>
      <c r="AM293" s="30">
        <f>VLOOKUP(B:B,'EJECUCION 24 DE ABRIL DEL 2026'!C:AB,26,0)</f>
        <v>71800000</v>
      </c>
      <c r="AN293" s="30">
        <f>VLOOKUP(B:B,'EJECUCION 24 DE ABRIL DEL 2026'!C:AC,27,0)</f>
        <v>210000</v>
      </c>
      <c r="AO293" s="32">
        <f t="shared" si="4"/>
        <v>0.3924336533</v>
      </c>
      <c r="AP293" s="28" t="str">
        <f>VLOOKUP(T:T,'TOTAL POR PROYECTOS'!B:I,8,0)</f>
        <v>Secretaría de Gobierno</v>
      </c>
      <c r="AQ293" s="8"/>
      <c r="AR293" s="8"/>
    </row>
    <row r="294" hidden="1">
      <c r="A294" s="27" t="str">
        <f t="shared" si="1"/>
        <v>450200120245400101301.2.1.0.00.12.3.2.02.02.0081.2.1.0.00</v>
      </c>
      <c r="B294" s="27" t="str">
        <f t="shared" si="2"/>
        <v>450200120245400101301.2.1.0.00.12.3.2.02.02.0081.2.1.0.0001030501|56</v>
      </c>
      <c r="C294" s="28" t="str">
        <f t="shared" si="3"/>
        <v>Secretaría de Gobierno</v>
      </c>
      <c r="D294" s="40" t="s">
        <v>177</v>
      </c>
      <c r="E294" s="40" t="s">
        <v>1345</v>
      </c>
      <c r="F294" s="40" t="s">
        <v>1381</v>
      </c>
      <c r="G294" s="40" t="s">
        <v>1255</v>
      </c>
      <c r="H294" s="40" t="s">
        <v>1382</v>
      </c>
      <c r="I294" s="40" t="s">
        <v>1257</v>
      </c>
      <c r="J294" s="40" t="s">
        <v>182</v>
      </c>
      <c r="K294" s="40" t="s">
        <v>183</v>
      </c>
      <c r="L294" s="40" t="s">
        <v>184</v>
      </c>
      <c r="M294" s="40" t="s">
        <v>185</v>
      </c>
      <c r="N294" s="40" t="s">
        <v>317</v>
      </c>
      <c r="O294" s="40" t="s">
        <v>318</v>
      </c>
      <c r="P294" s="40" t="s">
        <v>1258</v>
      </c>
      <c r="Q294" s="40" t="s">
        <v>1255</v>
      </c>
      <c r="R294" s="40" t="s">
        <v>1259</v>
      </c>
      <c r="S294" s="40" t="s">
        <v>1257</v>
      </c>
      <c r="T294" s="40" t="s">
        <v>1383</v>
      </c>
      <c r="U294" s="29" t="str">
        <f>VLOOKUP(T:T,'TOTAL POR PROYECTOS'!B:C,2,0)</f>
        <v>Protección y promoción de los derechos humanos la reconciliación y la verdad en el municipio de San José De Cúcuta</v>
      </c>
      <c r="V294" s="40" t="s">
        <v>106</v>
      </c>
      <c r="W294" s="40" t="s">
        <v>107</v>
      </c>
      <c r="X294" s="40" t="s">
        <v>98</v>
      </c>
      <c r="Y294" s="40" t="s">
        <v>99</v>
      </c>
      <c r="Z294" s="40" t="s">
        <v>108</v>
      </c>
      <c r="AA294" s="40" t="s">
        <v>109</v>
      </c>
      <c r="AB294" s="30">
        <f>VLOOKUP(B:B,'EJECUCION 24 DE ABRIL DEL 2026'!C:Q,15,0)</f>
        <v>50000000</v>
      </c>
      <c r="AC294" s="30">
        <f>VLOOKUP(B:B,'EJECUCION 24 DE ABRIL DEL 2026'!C:R,16,0)</f>
        <v>0</v>
      </c>
      <c r="AD294" s="30">
        <f>VLOOKUP(B:B,'EJECUCION 24 DE ABRIL DEL 2026'!C:S,17,0)</f>
        <v>0</v>
      </c>
      <c r="AE294" s="31">
        <f>VLOOKUP(B:B,'EJECUCION 24 DE ABRIL DEL 2026'!C:T,18,0)</f>
        <v>0</v>
      </c>
      <c r="AF294" s="31">
        <f>VLOOKUP(B:B,'EJECUCION 24 DE ABRIL DEL 2026'!C:U,19,0)</f>
        <v>50000000</v>
      </c>
      <c r="AG294" s="30">
        <f>VLOOKUP(B:B,'EJECUCION 24 DE ABRIL DEL 2026'!C:V,20,0)</f>
        <v>0</v>
      </c>
      <c r="AH294" s="30">
        <f>VLOOKUP(B:B,'EJECUCION 24 DE ABRIL DEL 2026'!C:W,21,0)</f>
        <v>0</v>
      </c>
      <c r="AI294" s="30">
        <f>VLOOKUP(B:B,'EJECUCION 24 DE ABRIL DEL 2026'!C:X,22,0)</f>
        <v>0</v>
      </c>
      <c r="AJ294" s="30">
        <f>VLOOKUP(B:B,'EJECUCION 24 DE ABRIL DEL 2026'!C:Y,23,0)</f>
        <v>0</v>
      </c>
      <c r="AK294" s="30">
        <f>VLOOKUP(B:B,'EJECUCION 24 DE ABRIL DEL 2026'!C:Z,24,0)</f>
        <v>0</v>
      </c>
      <c r="AL294" s="30">
        <f>VLOOKUP(B:B,'EJECUCION 24 DE ABRIL DEL 2026'!C:AA,25,0)</f>
        <v>0</v>
      </c>
      <c r="AM294" s="30">
        <f>VLOOKUP(B:B,'EJECUCION 24 DE ABRIL DEL 2026'!C:AB,26,0)</f>
        <v>0</v>
      </c>
      <c r="AN294" s="30">
        <f>VLOOKUP(B:B,'EJECUCION 24 DE ABRIL DEL 2026'!C:AC,27,0)</f>
        <v>0</v>
      </c>
      <c r="AO294" s="32" t="str">
        <f t="shared" si="4"/>
        <v>#DIV/0!</v>
      </c>
      <c r="AP294" s="28" t="str">
        <f>VLOOKUP(T:T,'TOTAL POR PROYECTOS'!B:I,8,0)</f>
        <v>Secretaría de Gobierno</v>
      </c>
      <c r="AQ294" s="8"/>
      <c r="AR294" s="8"/>
    </row>
    <row r="295" hidden="1">
      <c r="A295" s="27" t="str">
        <f t="shared" si="1"/>
        <v>450203420245400101301.2.1.0.00.12.3.2.02.02.009.551.2.1.0.00</v>
      </c>
      <c r="B295" s="27" t="str">
        <f t="shared" si="2"/>
        <v>450203420245400101301.2.1.0.00.12.3.2.02.02.009.551.2.1.0.0001030206|46</v>
      </c>
      <c r="C295" s="28" t="str">
        <f t="shared" si="3"/>
        <v>Secretaría de Gobierno</v>
      </c>
      <c r="D295" s="40" t="s">
        <v>177</v>
      </c>
      <c r="E295" s="40" t="s">
        <v>1345</v>
      </c>
      <c r="F295" s="40" t="s">
        <v>1346</v>
      </c>
      <c r="G295" s="40" t="s">
        <v>100</v>
      </c>
      <c r="H295" s="40" t="s">
        <v>1384</v>
      </c>
      <c r="I295" s="40" t="s">
        <v>181</v>
      </c>
      <c r="J295" s="40" t="s">
        <v>182</v>
      </c>
      <c r="K295" s="40" t="s">
        <v>183</v>
      </c>
      <c r="L295" s="40" t="s">
        <v>184</v>
      </c>
      <c r="M295" s="40" t="s">
        <v>185</v>
      </c>
      <c r="N295" s="40" t="s">
        <v>317</v>
      </c>
      <c r="O295" s="40" t="s">
        <v>318</v>
      </c>
      <c r="P295" s="40" t="s">
        <v>1340</v>
      </c>
      <c r="Q295" s="40" t="s">
        <v>100</v>
      </c>
      <c r="R295" s="40" t="s">
        <v>1341</v>
      </c>
      <c r="S295" s="40" t="s">
        <v>181</v>
      </c>
      <c r="T295" s="40" t="s">
        <v>1383</v>
      </c>
      <c r="U295" s="29" t="str">
        <f>VLOOKUP(T:T,'TOTAL POR PROYECTOS'!B:C,2,0)</f>
        <v>Protección y promoción de los derechos humanos la reconciliación y la verdad en el municipio de San José De Cúcuta</v>
      </c>
      <c r="V295" s="40" t="s">
        <v>106</v>
      </c>
      <c r="W295" s="40" t="s">
        <v>107</v>
      </c>
      <c r="X295" s="40" t="s">
        <v>1385</v>
      </c>
      <c r="Y295" s="40" t="s">
        <v>1386</v>
      </c>
      <c r="Z295" s="40" t="s">
        <v>108</v>
      </c>
      <c r="AA295" s="40" t="s">
        <v>109</v>
      </c>
      <c r="AB295" s="30">
        <f>VLOOKUP(B:B,'EJECUCION 24 DE ABRIL DEL 2026'!C:Q,15,0)</f>
        <v>15120000</v>
      </c>
      <c r="AC295" s="30">
        <f>VLOOKUP(B:B,'EJECUCION 24 DE ABRIL DEL 2026'!C:R,16,0)</f>
        <v>0</v>
      </c>
      <c r="AD295" s="30">
        <f>VLOOKUP(B:B,'EJECUCION 24 DE ABRIL DEL 2026'!C:S,17,0)</f>
        <v>0</v>
      </c>
      <c r="AE295" s="31">
        <f>VLOOKUP(B:B,'EJECUCION 24 DE ABRIL DEL 2026'!C:T,18,0)</f>
        <v>0</v>
      </c>
      <c r="AF295" s="31">
        <f>VLOOKUP(B:B,'EJECUCION 24 DE ABRIL DEL 2026'!C:U,19,0)</f>
        <v>0</v>
      </c>
      <c r="AG295" s="30">
        <f>VLOOKUP(B:B,'EJECUCION 24 DE ABRIL DEL 2026'!C:V,20,0)</f>
        <v>0</v>
      </c>
      <c r="AH295" s="30">
        <f>VLOOKUP(B:B,'EJECUCION 24 DE ABRIL DEL 2026'!C:W,21,0)</f>
        <v>0</v>
      </c>
      <c r="AI295" s="30">
        <f>VLOOKUP(B:B,'EJECUCION 24 DE ABRIL DEL 2026'!C:X,22,0)</f>
        <v>15120000</v>
      </c>
      <c r="AJ295" s="30">
        <f>VLOOKUP(B:B,'EJECUCION 24 DE ABRIL DEL 2026'!C:Y,23,0)</f>
        <v>14400000</v>
      </c>
      <c r="AK295" s="30">
        <f>VLOOKUP(B:B,'EJECUCION 24 DE ABRIL DEL 2026'!C:Z,24,0)</f>
        <v>14400000</v>
      </c>
      <c r="AL295" s="30">
        <f>VLOOKUP(B:B,'EJECUCION 24 DE ABRIL DEL 2026'!C:AA,25,0)</f>
        <v>5400000</v>
      </c>
      <c r="AM295" s="30">
        <f>VLOOKUP(B:B,'EJECUCION 24 DE ABRIL DEL 2026'!C:AB,26,0)</f>
        <v>5400000</v>
      </c>
      <c r="AN295" s="30">
        <f>VLOOKUP(B:B,'EJECUCION 24 DE ABRIL DEL 2026'!C:AC,27,0)</f>
        <v>720000</v>
      </c>
      <c r="AO295" s="32">
        <f t="shared" si="4"/>
        <v>0.3571428571</v>
      </c>
      <c r="AP295" s="28" t="str">
        <f>VLOOKUP(T:T,'TOTAL POR PROYECTOS'!B:I,8,0)</f>
        <v>Secretaría de Gobierno</v>
      </c>
      <c r="AQ295" s="8"/>
      <c r="AR295" s="8"/>
    </row>
    <row r="296" hidden="1">
      <c r="A296" s="27" t="str">
        <f t="shared" si="1"/>
        <v>450203420245400101301.2.1.0.00.12.3.2.02.02.009.561.2.1.0.00</v>
      </c>
      <c r="B296" s="27" t="str">
        <f t="shared" si="2"/>
        <v>450203420245400101301.2.1.0.00.12.3.2.02.02.009.561.2.1.0.0001030302|50</v>
      </c>
      <c r="C296" s="28" t="str">
        <f t="shared" si="3"/>
        <v>Secretaría de Gobierno</v>
      </c>
      <c r="D296" s="40" t="s">
        <v>177</v>
      </c>
      <c r="E296" s="40" t="s">
        <v>1345</v>
      </c>
      <c r="F296" s="40" t="s">
        <v>1387</v>
      </c>
      <c r="G296" s="40" t="s">
        <v>100</v>
      </c>
      <c r="H296" s="40" t="s">
        <v>1388</v>
      </c>
      <c r="I296" s="40" t="s">
        <v>181</v>
      </c>
      <c r="J296" s="40" t="s">
        <v>182</v>
      </c>
      <c r="K296" s="40" t="s">
        <v>183</v>
      </c>
      <c r="L296" s="40" t="s">
        <v>184</v>
      </c>
      <c r="M296" s="40" t="s">
        <v>185</v>
      </c>
      <c r="N296" s="40" t="s">
        <v>317</v>
      </c>
      <c r="O296" s="40" t="s">
        <v>318</v>
      </c>
      <c r="P296" s="40" t="s">
        <v>1340</v>
      </c>
      <c r="Q296" s="40" t="s">
        <v>100</v>
      </c>
      <c r="R296" s="40" t="s">
        <v>1341</v>
      </c>
      <c r="S296" s="40" t="s">
        <v>181</v>
      </c>
      <c r="T296" s="40" t="s">
        <v>1383</v>
      </c>
      <c r="U296" s="29" t="str">
        <f>VLOOKUP(T:T,'TOTAL POR PROYECTOS'!B:C,2,0)</f>
        <v>Protección y promoción de los derechos humanos la reconciliación y la verdad en el municipio de San José De Cúcuta</v>
      </c>
      <c r="V296" s="40" t="s">
        <v>106</v>
      </c>
      <c r="W296" s="40" t="s">
        <v>107</v>
      </c>
      <c r="X296" s="40" t="s">
        <v>1389</v>
      </c>
      <c r="Y296" s="40" t="s">
        <v>1390</v>
      </c>
      <c r="Z296" s="40" t="s">
        <v>108</v>
      </c>
      <c r="AA296" s="40" t="s">
        <v>109</v>
      </c>
      <c r="AB296" s="30">
        <f>VLOOKUP(B:B,'EJECUCION 24 DE ABRIL DEL 2026'!C:Q,15,0)</f>
        <v>14400000</v>
      </c>
      <c r="AC296" s="30">
        <f>VLOOKUP(B:B,'EJECUCION 24 DE ABRIL DEL 2026'!C:R,16,0)</f>
        <v>0</v>
      </c>
      <c r="AD296" s="30">
        <f>VLOOKUP(B:B,'EJECUCION 24 DE ABRIL DEL 2026'!C:S,17,0)</f>
        <v>0</v>
      </c>
      <c r="AE296" s="31">
        <f>VLOOKUP(B:B,'EJECUCION 24 DE ABRIL DEL 2026'!C:T,18,0)</f>
        <v>1966666.67</v>
      </c>
      <c r="AF296" s="31">
        <f>VLOOKUP(B:B,'EJECUCION 24 DE ABRIL DEL 2026'!C:U,19,0)</f>
        <v>0</v>
      </c>
      <c r="AG296" s="30">
        <f>VLOOKUP(B:B,'EJECUCION 24 DE ABRIL DEL 2026'!C:V,20,0)</f>
        <v>0</v>
      </c>
      <c r="AH296" s="30">
        <f>VLOOKUP(B:B,'EJECUCION 24 DE ABRIL DEL 2026'!C:W,21,0)</f>
        <v>0</v>
      </c>
      <c r="AI296" s="30">
        <f>VLOOKUP(B:B,'EJECUCION 24 DE ABRIL DEL 2026'!C:X,22,0)</f>
        <v>16366666.67</v>
      </c>
      <c r="AJ296" s="30">
        <f>VLOOKUP(B:B,'EJECUCION 24 DE ABRIL DEL 2026'!C:Y,23,0)</f>
        <v>14000000</v>
      </c>
      <c r="AK296" s="30">
        <f>VLOOKUP(B:B,'EJECUCION 24 DE ABRIL DEL 2026'!C:Z,24,0)</f>
        <v>14000000</v>
      </c>
      <c r="AL296" s="30">
        <f>VLOOKUP(B:B,'EJECUCION 24 DE ABRIL DEL 2026'!C:AA,25,0)</f>
        <v>4000000</v>
      </c>
      <c r="AM296" s="30">
        <f>VLOOKUP(B:B,'EJECUCION 24 DE ABRIL DEL 2026'!C:AB,26,0)</f>
        <v>0</v>
      </c>
      <c r="AN296" s="30">
        <f>VLOOKUP(B:B,'EJECUCION 24 DE ABRIL DEL 2026'!C:AC,27,0)</f>
        <v>2366666.67</v>
      </c>
      <c r="AO296" s="32">
        <f t="shared" si="4"/>
        <v>0.2443991853</v>
      </c>
      <c r="AP296" s="28" t="str">
        <f>VLOOKUP(T:T,'TOTAL POR PROYECTOS'!B:I,8,0)</f>
        <v>Secretaría de Gobierno</v>
      </c>
      <c r="AQ296" s="8"/>
      <c r="AR296" s="8"/>
    </row>
    <row r="297" hidden="1">
      <c r="A297" s="27" t="str">
        <f t="shared" si="1"/>
        <v>450203820245400101301.2.1.0.00.12.3.2.02.02.009.641.2.1.0.00</v>
      </c>
      <c r="B297" s="27" t="str">
        <f t="shared" si="2"/>
        <v>450203820245400101301.2.1.0.00.12.3.2.02.02.009.641.2.1.0.0001030201|41</v>
      </c>
      <c r="C297" s="28" t="str">
        <f t="shared" si="3"/>
        <v>Secretaría de Gobierno</v>
      </c>
      <c r="D297" s="40" t="s">
        <v>177</v>
      </c>
      <c r="E297" s="40" t="s">
        <v>1345</v>
      </c>
      <c r="F297" s="40" t="s">
        <v>1346</v>
      </c>
      <c r="G297" s="40" t="s">
        <v>1391</v>
      </c>
      <c r="H297" s="40" t="s">
        <v>1392</v>
      </c>
      <c r="I297" s="40" t="s">
        <v>1393</v>
      </c>
      <c r="J297" s="40" t="s">
        <v>182</v>
      </c>
      <c r="K297" s="40" t="s">
        <v>183</v>
      </c>
      <c r="L297" s="40" t="s">
        <v>184</v>
      </c>
      <c r="M297" s="40" t="s">
        <v>185</v>
      </c>
      <c r="N297" s="40" t="s">
        <v>317</v>
      </c>
      <c r="O297" s="40" t="s">
        <v>318</v>
      </c>
      <c r="P297" s="40" t="s">
        <v>1394</v>
      </c>
      <c r="Q297" s="40" t="s">
        <v>1391</v>
      </c>
      <c r="R297" s="40" t="s">
        <v>1395</v>
      </c>
      <c r="S297" s="40" t="s">
        <v>1396</v>
      </c>
      <c r="T297" s="40" t="s">
        <v>1383</v>
      </c>
      <c r="U297" s="29" t="str">
        <f>VLOOKUP(T:T,'TOTAL POR PROYECTOS'!B:C,2,0)</f>
        <v>Protección y promoción de los derechos humanos la reconciliación y la verdad en el municipio de San José De Cúcuta</v>
      </c>
      <c r="V297" s="40" t="s">
        <v>106</v>
      </c>
      <c r="W297" s="40" t="s">
        <v>107</v>
      </c>
      <c r="X297" s="40" t="s">
        <v>1397</v>
      </c>
      <c r="Y297" s="40" t="s">
        <v>1398</v>
      </c>
      <c r="Z297" s="40" t="s">
        <v>108</v>
      </c>
      <c r="AA297" s="40" t="s">
        <v>109</v>
      </c>
      <c r="AB297" s="30">
        <f>VLOOKUP(B:B,'EJECUCION 24 DE ABRIL DEL 2026'!C:Q,15,0)</f>
        <v>326890000</v>
      </c>
      <c r="AC297" s="30">
        <f>VLOOKUP(B:B,'EJECUCION 24 DE ABRIL DEL 2026'!C:R,16,0)</f>
        <v>0</v>
      </c>
      <c r="AD297" s="30">
        <f>VLOOKUP(B:B,'EJECUCION 24 DE ABRIL DEL 2026'!C:S,17,0)</f>
        <v>0</v>
      </c>
      <c r="AE297" s="31">
        <f>VLOOKUP(B:B,'EJECUCION 24 DE ABRIL DEL 2026'!C:T,18,0)</f>
        <v>48033333.33</v>
      </c>
      <c r="AF297" s="31">
        <f>VLOOKUP(B:B,'EJECUCION 24 DE ABRIL DEL 2026'!C:U,19,0)</f>
        <v>0</v>
      </c>
      <c r="AG297" s="30">
        <f>VLOOKUP(B:B,'EJECUCION 24 DE ABRIL DEL 2026'!C:V,20,0)</f>
        <v>0</v>
      </c>
      <c r="AH297" s="30">
        <f>VLOOKUP(B:B,'EJECUCION 24 DE ABRIL DEL 2026'!C:W,21,0)</f>
        <v>0</v>
      </c>
      <c r="AI297" s="30">
        <f>VLOOKUP(B:B,'EJECUCION 24 DE ABRIL DEL 2026'!C:X,22,0)</f>
        <v>374923333.3</v>
      </c>
      <c r="AJ297" s="30">
        <f>VLOOKUP(B:B,'EJECUCION 24 DE ABRIL DEL 2026'!C:Y,23,0)</f>
        <v>373500000</v>
      </c>
      <c r="AK297" s="30">
        <f>VLOOKUP(B:B,'EJECUCION 24 DE ABRIL DEL 2026'!C:Z,24,0)</f>
        <v>326600000</v>
      </c>
      <c r="AL297" s="30">
        <f>VLOOKUP(B:B,'EJECUCION 24 DE ABRIL DEL 2026'!C:AA,25,0)</f>
        <v>111600000</v>
      </c>
      <c r="AM297" s="30">
        <f>VLOOKUP(B:B,'EJECUCION 24 DE ABRIL DEL 2026'!C:AB,26,0)</f>
        <v>82500000</v>
      </c>
      <c r="AN297" s="30">
        <f>VLOOKUP(B:B,'EJECUCION 24 DE ABRIL DEL 2026'!C:AC,27,0)</f>
        <v>48323333.33</v>
      </c>
      <c r="AO297" s="32">
        <f t="shared" si="4"/>
        <v>0.2976608551</v>
      </c>
      <c r="AP297" s="28" t="str">
        <f>VLOOKUP(T:T,'TOTAL POR PROYECTOS'!B:I,8,0)</f>
        <v>Secretaría de Gobierno</v>
      </c>
      <c r="AQ297" s="8"/>
      <c r="AR297" s="8"/>
    </row>
    <row r="298" hidden="1">
      <c r="A298" s="27" t="str">
        <f t="shared" si="1"/>
        <v>45010492025000000325281.2.1.0.00.12.3.2.02.02.0091.2.1.0.00</v>
      </c>
      <c r="B298" s="27" t="str">
        <f t="shared" si="2"/>
        <v>45010492025000000325281.2.1.0.00.12.3.2.02.02.0091.2.1.0.0001040106|64</v>
      </c>
      <c r="C298" s="28" t="str">
        <f t="shared" si="3"/>
        <v>Secretaría de Gobierno</v>
      </c>
      <c r="D298" s="40" t="s">
        <v>177</v>
      </c>
      <c r="E298" s="40" t="s">
        <v>1399</v>
      </c>
      <c r="F298" s="40" t="s">
        <v>1400</v>
      </c>
      <c r="G298" s="40" t="s">
        <v>100</v>
      </c>
      <c r="H298" s="40" t="s">
        <v>1401</v>
      </c>
      <c r="I298" s="40" t="s">
        <v>181</v>
      </c>
      <c r="J298" s="40" t="s">
        <v>182</v>
      </c>
      <c r="K298" s="40" t="s">
        <v>183</v>
      </c>
      <c r="L298" s="40" t="s">
        <v>184</v>
      </c>
      <c r="M298" s="40" t="s">
        <v>185</v>
      </c>
      <c r="N298" s="40" t="s">
        <v>186</v>
      </c>
      <c r="O298" s="40" t="s">
        <v>187</v>
      </c>
      <c r="P298" s="40" t="s">
        <v>188</v>
      </c>
      <c r="Q298" s="40" t="s">
        <v>100</v>
      </c>
      <c r="R298" s="40" t="s">
        <v>189</v>
      </c>
      <c r="S298" s="40" t="s">
        <v>181</v>
      </c>
      <c r="T298" s="40" t="s">
        <v>1402</v>
      </c>
      <c r="U298" s="29" t="str">
        <f>VLOOKUP(T:T,'TOTAL POR PROYECTOS'!B:C,2,0)</f>
        <v>Implementación del Programa "Protección animal y protección de los seres sintientes" en el municipio de San José De Cúcuta</v>
      </c>
      <c r="V298" s="40" t="s">
        <v>106</v>
      </c>
      <c r="W298" s="40" t="s">
        <v>107</v>
      </c>
      <c r="X298" s="40" t="s">
        <v>66</v>
      </c>
      <c r="Y298" s="40" t="s">
        <v>67</v>
      </c>
      <c r="Z298" s="40" t="s">
        <v>108</v>
      </c>
      <c r="AA298" s="40" t="s">
        <v>109</v>
      </c>
      <c r="AB298" s="30">
        <f>VLOOKUP(B:B,'EJECUCION 24 DE ABRIL DEL 2026'!C:Q,15,0)</f>
        <v>111600000</v>
      </c>
      <c r="AC298" s="30">
        <f>VLOOKUP(B:B,'EJECUCION 24 DE ABRIL DEL 2026'!C:R,16,0)</f>
        <v>0</v>
      </c>
      <c r="AD298" s="30">
        <f>VLOOKUP(B:B,'EJECUCION 24 DE ABRIL DEL 2026'!C:S,17,0)</f>
        <v>0</v>
      </c>
      <c r="AE298" s="31">
        <f>VLOOKUP(B:B,'EJECUCION 24 DE ABRIL DEL 2026'!C:T,18,0)</f>
        <v>0</v>
      </c>
      <c r="AF298" s="31">
        <f>VLOOKUP(B:B,'EJECUCION 24 DE ABRIL DEL 2026'!C:U,19,0)</f>
        <v>0</v>
      </c>
      <c r="AG298" s="30">
        <f>VLOOKUP(B:B,'EJECUCION 24 DE ABRIL DEL 2026'!C:V,20,0)</f>
        <v>0</v>
      </c>
      <c r="AH298" s="30">
        <f>VLOOKUP(B:B,'EJECUCION 24 DE ABRIL DEL 2026'!C:W,21,0)</f>
        <v>0</v>
      </c>
      <c r="AI298" s="30">
        <f>VLOOKUP(B:B,'EJECUCION 24 DE ABRIL DEL 2026'!C:X,22,0)</f>
        <v>111600000</v>
      </c>
      <c r="AJ298" s="30">
        <f>VLOOKUP(B:B,'EJECUCION 24 DE ABRIL DEL 2026'!C:Y,23,0)</f>
        <v>111400000</v>
      </c>
      <c r="AK298" s="30">
        <f>VLOOKUP(B:B,'EJECUCION 24 DE ABRIL DEL 2026'!C:Z,24,0)</f>
        <v>111400000</v>
      </c>
      <c r="AL298" s="30">
        <f>VLOOKUP(B:B,'EJECUCION 24 DE ABRIL DEL 2026'!C:AA,25,0)</f>
        <v>22100000</v>
      </c>
      <c r="AM298" s="30">
        <f>VLOOKUP(B:B,'EJECUCION 24 DE ABRIL DEL 2026'!C:AB,26,0)</f>
        <v>5400000</v>
      </c>
      <c r="AN298" s="30">
        <f>VLOOKUP(B:B,'EJECUCION 24 DE ABRIL DEL 2026'!C:AC,27,0)</f>
        <v>200000</v>
      </c>
      <c r="AO298" s="32">
        <f t="shared" si="4"/>
        <v>0.1980286738</v>
      </c>
      <c r="AP298" s="28" t="str">
        <f>VLOOKUP(T:T,'TOTAL POR PROYECTOS'!B:I,8,0)</f>
        <v>Secretaría de Gobierno</v>
      </c>
      <c r="AQ298" s="8"/>
      <c r="AR298" s="8"/>
    </row>
    <row r="299" hidden="1">
      <c r="A299" s="27" t="str">
        <f t="shared" si="1"/>
        <v>45010542025000000325281.2.1.0.00.12.3.2.02.02.0081.2.1.0.00</v>
      </c>
      <c r="B299" s="27" t="str">
        <f t="shared" si="2"/>
        <v>45010542025000000325281.2.1.0.00.12.3.2.02.02.0081.2.1.0.0001040103|61</v>
      </c>
      <c r="C299" s="28" t="str">
        <f t="shared" si="3"/>
        <v>Secretaría de Gobierno</v>
      </c>
      <c r="D299" s="40" t="s">
        <v>177</v>
      </c>
      <c r="E299" s="40" t="s">
        <v>1399</v>
      </c>
      <c r="F299" s="40" t="s">
        <v>1400</v>
      </c>
      <c r="G299" s="40" t="s">
        <v>1403</v>
      </c>
      <c r="H299" s="40" t="s">
        <v>1404</v>
      </c>
      <c r="I299" s="40" t="s">
        <v>1405</v>
      </c>
      <c r="J299" s="40" t="s">
        <v>182</v>
      </c>
      <c r="K299" s="40" t="s">
        <v>183</v>
      </c>
      <c r="L299" s="40" t="s">
        <v>184</v>
      </c>
      <c r="M299" s="40" t="s">
        <v>185</v>
      </c>
      <c r="N299" s="40" t="s">
        <v>186</v>
      </c>
      <c r="O299" s="40" t="s">
        <v>187</v>
      </c>
      <c r="P299" s="40" t="s">
        <v>1406</v>
      </c>
      <c r="Q299" s="40" t="s">
        <v>1407</v>
      </c>
      <c r="R299" s="40" t="s">
        <v>1408</v>
      </c>
      <c r="S299" s="40" t="s">
        <v>1409</v>
      </c>
      <c r="T299" s="40" t="s">
        <v>1402</v>
      </c>
      <c r="U299" s="29" t="str">
        <f>VLOOKUP(T:T,'TOTAL POR PROYECTOS'!B:C,2,0)</f>
        <v>Implementación del Programa "Protección animal y protección de los seres sintientes" en el municipio de San José De Cúcuta</v>
      </c>
      <c r="V299" s="40" t="s">
        <v>106</v>
      </c>
      <c r="W299" s="40" t="s">
        <v>107</v>
      </c>
      <c r="X299" s="40" t="s">
        <v>98</v>
      </c>
      <c r="Y299" s="40" t="s">
        <v>99</v>
      </c>
      <c r="Z299" s="40" t="s">
        <v>108</v>
      </c>
      <c r="AA299" s="40" t="s">
        <v>109</v>
      </c>
      <c r="AB299" s="30">
        <f>VLOOKUP(B:B,'EJECUCION 24 DE ABRIL DEL 2026'!C:Q,15,0)</f>
        <v>500000000</v>
      </c>
      <c r="AC299" s="30">
        <f>VLOOKUP(B:B,'EJECUCION 24 DE ABRIL DEL 2026'!C:R,16,0)</f>
        <v>0</v>
      </c>
      <c r="AD299" s="30">
        <f>VLOOKUP(B:B,'EJECUCION 24 DE ABRIL DEL 2026'!C:S,17,0)</f>
        <v>0</v>
      </c>
      <c r="AE299" s="31">
        <f>VLOOKUP(B:B,'EJECUCION 24 DE ABRIL DEL 2026'!C:T,18,0)</f>
        <v>0</v>
      </c>
      <c r="AF299" s="31">
        <f>VLOOKUP(B:B,'EJECUCION 24 DE ABRIL DEL 2026'!C:U,19,0)</f>
        <v>0</v>
      </c>
      <c r="AG299" s="30">
        <f>VLOOKUP(B:B,'EJECUCION 24 DE ABRIL DEL 2026'!C:V,20,0)</f>
        <v>0</v>
      </c>
      <c r="AH299" s="30">
        <f>VLOOKUP(B:B,'EJECUCION 24 DE ABRIL DEL 2026'!C:W,21,0)</f>
        <v>0</v>
      </c>
      <c r="AI299" s="30">
        <f>VLOOKUP(B:B,'EJECUCION 24 DE ABRIL DEL 2026'!C:X,22,0)</f>
        <v>500000000</v>
      </c>
      <c r="AJ299" s="30">
        <f>VLOOKUP(B:B,'EJECUCION 24 DE ABRIL DEL 2026'!C:Y,23,0)</f>
        <v>500000000</v>
      </c>
      <c r="AK299" s="30">
        <f>VLOOKUP(B:B,'EJECUCION 24 DE ABRIL DEL 2026'!C:Z,24,0)</f>
        <v>500000000</v>
      </c>
      <c r="AL299" s="30">
        <f>VLOOKUP(B:B,'EJECUCION 24 DE ABRIL DEL 2026'!C:AA,25,0)</f>
        <v>0</v>
      </c>
      <c r="AM299" s="30">
        <f>VLOOKUP(B:B,'EJECUCION 24 DE ABRIL DEL 2026'!C:AB,26,0)</f>
        <v>0</v>
      </c>
      <c r="AN299" s="30">
        <f>VLOOKUP(B:B,'EJECUCION 24 DE ABRIL DEL 2026'!C:AC,27,0)</f>
        <v>0</v>
      </c>
      <c r="AO299" s="32">
        <f t="shared" si="4"/>
        <v>0</v>
      </c>
      <c r="AP299" s="28" t="str">
        <f>VLOOKUP(T:T,'TOTAL POR PROYECTOS'!B:I,8,0)</f>
        <v>Secretaría de Gobierno</v>
      </c>
      <c r="AQ299" s="8"/>
      <c r="AR299" s="8"/>
    </row>
    <row r="300" hidden="1">
      <c r="A300" s="27" t="str">
        <f t="shared" si="1"/>
        <v>450202220245400101541.2.1.0.00.12.3.2.02.02.0091.2.1.0.00</v>
      </c>
      <c r="B300" s="27" t="str">
        <f t="shared" si="2"/>
        <v>450202220245400101541.2.1.0.00.12.3.2.02.02.0091.2.1.0.0001020101|21</v>
      </c>
      <c r="C300" s="28" t="str">
        <f t="shared" si="3"/>
        <v>Secretaría de Gobierno</v>
      </c>
      <c r="D300" s="40" t="s">
        <v>177</v>
      </c>
      <c r="E300" s="40" t="s">
        <v>193</v>
      </c>
      <c r="F300" s="40" t="s">
        <v>1410</v>
      </c>
      <c r="G300" s="40" t="s">
        <v>200</v>
      </c>
      <c r="H300" s="40" t="s">
        <v>1411</v>
      </c>
      <c r="I300" s="40" t="s">
        <v>1412</v>
      </c>
      <c r="J300" s="40" t="s">
        <v>182</v>
      </c>
      <c r="K300" s="40" t="s">
        <v>183</v>
      </c>
      <c r="L300" s="40" t="s">
        <v>184</v>
      </c>
      <c r="M300" s="40" t="s">
        <v>185</v>
      </c>
      <c r="N300" s="40" t="s">
        <v>317</v>
      </c>
      <c r="O300" s="40" t="s">
        <v>318</v>
      </c>
      <c r="P300" s="40" t="s">
        <v>1413</v>
      </c>
      <c r="Q300" s="40" t="s">
        <v>200</v>
      </c>
      <c r="R300" s="40" t="s">
        <v>1414</v>
      </c>
      <c r="S300" s="40" t="s">
        <v>1415</v>
      </c>
      <c r="T300" s="40" t="s">
        <v>1416</v>
      </c>
      <c r="U300" s="29" t="str">
        <f>VLOOKUP(T:T,'TOTAL POR PROYECTOS'!B:C,2,0)</f>
        <v>Construcción de un entorno más seguro pacífico y armonioso en el municipio de San José De Cúcuta</v>
      </c>
      <c r="V300" s="40" t="s">
        <v>106</v>
      </c>
      <c r="W300" s="40" t="s">
        <v>107</v>
      </c>
      <c r="X300" s="40" t="s">
        <v>66</v>
      </c>
      <c r="Y300" s="40" t="s">
        <v>67</v>
      </c>
      <c r="Z300" s="40" t="s">
        <v>108</v>
      </c>
      <c r="AA300" s="40" t="s">
        <v>109</v>
      </c>
      <c r="AB300" s="30">
        <f>VLOOKUP(B:B,'EJECUCION 24 DE ABRIL DEL 2026'!C:Q,15,0)</f>
        <v>40000000</v>
      </c>
      <c r="AC300" s="30">
        <f>VLOOKUP(B:B,'EJECUCION 24 DE ABRIL DEL 2026'!C:R,16,0)</f>
        <v>0</v>
      </c>
      <c r="AD300" s="30">
        <f>VLOOKUP(B:B,'EJECUCION 24 DE ABRIL DEL 2026'!C:S,17,0)</f>
        <v>0</v>
      </c>
      <c r="AE300" s="31">
        <f>VLOOKUP(B:B,'EJECUCION 24 DE ABRIL DEL 2026'!C:T,18,0)</f>
        <v>0</v>
      </c>
      <c r="AF300" s="31">
        <f>VLOOKUP(B:B,'EJECUCION 24 DE ABRIL DEL 2026'!C:U,19,0)</f>
        <v>0</v>
      </c>
      <c r="AG300" s="30">
        <f>VLOOKUP(B:B,'EJECUCION 24 DE ABRIL DEL 2026'!C:V,20,0)</f>
        <v>0</v>
      </c>
      <c r="AH300" s="30">
        <f>VLOOKUP(B:B,'EJECUCION 24 DE ABRIL DEL 2026'!C:W,21,0)</f>
        <v>0</v>
      </c>
      <c r="AI300" s="30">
        <f>VLOOKUP(B:B,'EJECUCION 24 DE ABRIL DEL 2026'!C:X,22,0)</f>
        <v>40000000</v>
      </c>
      <c r="AJ300" s="30">
        <f>VLOOKUP(B:B,'EJECUCION 24 DE ABRIL DEL 2026'!C:Y,23,0)</f>
        <v>39900000</v>
      </c>
      <c r="AK300" s="30">
        <f>VLOOKUP(B:B,'EJECUCION 24 DE ABRIL DEL 2026'!C:Z,24,0)</f>
        <v>39900000</v>
      </c>
      <c r="AL300" s="30">
        <f>VLOOKUP(B:B,'EJECUCION 24 DE ABRIL DEL 2026'!C:AA,25,0)</f>
        <v>15400000</v>
      </c>
      <c r="AM300" s="30">
        <f>VLOOKUP(B:B,'EJECUCION 24 DE ABRIL DEL 2026'!C:AB,26,0)</f>
        <v>7400000</v>
      </c>
      <c r="AN300" s="30">
        <f>VLOOKUP(B:B,'EJECUCION 24 DE ABRIL DEL 2026'!C:AC,27,0)</f>
        <v>100000</v>
      </c>
      <c r="AO300" s="32">
        <f t="shared" si="4"/>
        <v>0.385</v>
      </c>
      <c r="AP300" s="28" t="str">
        <f>VLOOKUP(T:T,'TOTAL POR PROYECTOS'!B:I,8,0)</f>
        <v>Secretaría de Gobierno</v>
      </c>
      <c r="AQ300" s="8"/>
      <c r="AR300" s="8"/>
    </row>
    <row r="301" hidden="1">
      <c r="A301" s="27" t="str">
        <f t="shared" si="1"/>
        <v>450104720245400101551.2.1.0.00.12.3.2.02.02.0091.2.1.0.00</v>
      </c>
      <c r="B301" s="27" t="str">
        <f t="shared" si="2"/>
        <v>450104720245400101551.2.1.0.00.12.3.2.02.02.0091.2.1.0.0001020206|30</v>
      </c>
      <c r="C301" s="28" t="str">
        <f t="shared" si="3"/>
        <v>Secretaría de Gobierno</v>
      </c>
      <c r="D301" s="40" t="s">
        <v>177</v>
      </c>
      <c r="E301" s="40" t="s">
        <v>193</v>
      </c>
      <c r="F301" s="40" t="s">
        <v>194</v>
      </c>
      <c r="G301" s="40" t="s">
        <v>1417</v>
      </c>
      <c r="H301" s="40" t="s">
        <v>1418</v>
      </c>
      <c r="I301" s="40" t="s">
        <v>1419</v>
      </c>
      <c r="J301" s="40" t="s">
        <v>182</v>
      </c>
      <c r="K301" s="40" t="s">
        <v>183</v>
      </c>
      <c r="L301" s="40" t="s">
        <v>184</v>
      </c>
      <c r="M301" s="40" t="s">
        <v>185</v>
      </c>
      <c r="N301" s="40" t="s">
        <v>186</v>
      </c>
      <c r="O301" s="40" t="s">
        <v>187</v>
      </c>
      <c r="P301" s="40" t="s">
        <v>1420</v>
      </c>
      <c r="Q301" s="40" t="s">
        <v>1417</v>
      </c>
      <c r="R301" s="40" t="s">
        <v>1421</v>
      </c>
      <c r="S301" s="40" t="s">
        <v>1419</v>
      </c>
      <c r="T301" s="40" t="s">
        <v>196</v>
      </c>
      <c r="U301" s="29" t="str">
        <f>VLOOKUP(T:T,'TOTAL POR PROYECTOS'!B:C,2,0)</f>
        <v>Desarrollo de acciones y estrategias de Transformación de la convivencia ciudadana y social en el municipio de San José De Cúcuta</v>
      </c>
      <c r="V301" s="40" t="s">
        <v>106</v>
      </c>
      <c r="W301" s="40" t="s">
        <v>107</v>
      </c>
      <c r="X301" s="40" t="s">
        <v>66</v>
      </c>
      <c r="Y301" s="40" t="s">
        <v>67</v>
      </c>
      <c r="Z301" s="40" t="s">
        <v>108</v>
      </c>
      <c r="AA301" s="40" t="s">
        <v>109</v>
      </c>
      <c r="AB301" s="30">
        <f>VLOOKUP(B:B,'EJECUCION 24 DE ABRIL DEL 2026'!C:Q,15,0)</f>
        <v>96000000</v>
      </c>
      <c r="AC301" s="30">
        <f>VLOOKUP(B:B,'EJECUCION 24 DE ABRIL DEL 2026'!C:R,16,0)</f>
        <v>0</v>
      </c>
      <c r="AD301" s="30">
        <f>VLOOKUP(B:B,'EJECUCION 24 DE ABRIL DEL 2026'!C:S,17,0)</f>
        <v>0</v>
      </c>
      <c r="AE301" s="31">
        <f>VLOOKUP(B:B,'EJECUCION 24 DE ABRIL DEL 2026'!C:T,18,0)</f>
        <v>0</v>
      </c>
      <c r="AF301" s="31">
        <f>VLOOKUP(B:B,'EJECUCION 24 DE ABRIL DEL 2026'!C:U,19,0)</f>
        <v>0</v>
      </c>
      <c r="AG301" s="30">
        <f>VLOOKUP(B:B,'EJECUCION 24 DE ABRIL DEL 2026'!C:V,20,0)</f>
        <v>0</v>
      </c>
      <c r="AH301" s="30">
        <f>VLOOKUP(B:B,'EJECUCION 24 DE ABRIL DEL 2026'!C:W,21,0)</f>
        <v>0</v>
      </c>
      <c r="AI301" s="30">
        <f>VLOOKUP(B:B,'EJECUCION 24 DE ABRIL DEL 2026'!C:X,22,0)</f>
        <v>96000000</v>
      </c>
      <c r="AJ301" s="30">
        <f>VLOOKUP(B:B,'EJECUCION 24 DE ABRIL DEL 2026'!C:Y,23,0)</f>
        <v>95733333.33</v>
      </c>
      <c r="AK301" s="30">
        <f>VLOOKUP(B:B,'EJECUCION 24 DE ABRIL DEL 2026'!C:Z,24,0)</f>
        <v>95733333.33</v>
      </c>
      <c r="AL301" s="30">
        <f>VLOOKUP(B:B,'EJECUCION 24 DE ABRIL DEL 2026'!C:AA,25,0)</f>
        <v>50100000</v>
      </c>
      <c r="AM301" s="30">
        <f>VLOOKUP(B:B,'EJECUCION 24 DE ABRIL DEL 2026'!C:AB,26,0)</f>
        <v>28400000</v>
      </c>
      <c r="AN301" s="30">
        <f>VLOOKUP(B:B,'EJECUCION 24 DE ABRIL DEL 2026'!C:AC,27,0)</f>
        <v>266666.67</v>
      </c>
      <c r="AO301" s="32">
        <f t="shared" si="4"/>
        <v>0.521875</v>
      </c>
      <c r="AP301" s="28" t="str">
        <f>VLOOKUP(T:T,'TOTAL POR PROYECTOS'!B:I,8,0)</f>
        <v>Secretaría de Gobierno</v>
      </c>
      <c r="AQ301" s="8"/>
      <c r="AR301" s="8"/>
    </row>
    <row r="302" hidden="1">
      <c r="A302" s="27" t="str">
        <f t="shared" si="1"/>
        <v>450104920245400101551.2.1.0.00.12.3.2.02.02.009.631.2.1.0.00</v>
      </c>
      <c r="B302" s="27" t="str">
        <f t="shared" si="2"/>
        <v>450104920245400101551.2.1.0.00.12.3.2.02.02.009.631.2.1.0.0001020102|22</v>
      </c>
      <c r="C302" s="28" t="str">
        <f t="shared" si="3"/>
        <v>Secretaría de Gobierno</v>
      </c>
      <c r="D302" s="40" t="s">
        <v>177</v>
      </c>
      <c r="E302" s="40" t="s">
        <v>193</v>
      </c>
      <c r="F302" s="40" t="s">
        <v>1410</v>
      </c>
      <c r="G302" s="40" t="s">
        <v>100</v>
      </c>
      <c r="H302" s="40" t="s">
        <v>1422</v>
      </c>
      <c r="I302" s="40" t="s">
        <v>181</v>
      </c>
      <c r="J302" s="40" t="s">
        <v>182</v>
      </c>
      <c r="K302" s="40" t="s">
        <v>183</v>
      </c>
      <c r="L302" s="40" t="s">
        <v>184</v>
      </c>
      <c r="M302" s="40" t="s">
        <v>185</v>
      </c>
      <c r="N302" s="40" t="s">
        <v>186</v>
      </c>
      <c r="O302" s="40" t="s">
        <v>187</v>
      </c>
      <c r="P302" s="40" t="s">
        <v>188</v>
      </c>
      <c r="Q302" s="40" t="s">
        <v>100</v>
      </c>
      <c r="R302" s="40" t="s">
        <v>189</v>
      </c>
      <c r="S302" s="40" t="s">
        <v>181</v>
      </c>
      <c r="T302" s="40" t="s">
        <v>196</v>
      </c>
      <c r="U302" s="29" t="str">
        <f>VLOOKUP(T:T,'TOTAL POR PROYECTOS'!B:C,2,0)</f>
        <v>Desarrollo de acciones y estrategias de Transformación de la convivencia ciudadana y social en el municipio de San José De Cúcuta</v>
      </c>
      <c r="V302" s="40" t="s">
        <v>106</v>
      </c>
      <c r="W302" s="40" t="s">
        <v>107</v>
      </c>
      <c r="X302" s="40" t="s">
        <v>1423</v>
      </c>
      <c r="Y302" s="40" t="s">
        <v>1424</v>
      </c>
      <c r="Z302" s="40" t="s">
        <v>108</v>
      </c>
      <c r="AA302" s="40" t="s">
        <v>109</v>
      </c>
      <c r="AB302" s="30">
        <f>VLOOKUP(B:B,'EJECUCION 24 DE ABRIL DEL 2026'!C:Q,15,0)</f>
        <v>73963387</v>
      </c>
      <c r="AC302" s="30">
        <f>VLOOKUP(B:B,'EJECUCION 24 DE ABRIL DEL 2026'!C:R,16,0)</f>
        <v>0</v>
      </c>
      <c r="AD302" s="30">
        <f>VLOOKUP(B:B,'EJECUCION 24 DE ABRIL DEL 2026'!C:S,17,0)</f>
        <v>0</v>
      </c>
      <c r="AE302" s="31">
        <f>VLOOKUP(B:B,'EJECUCION 24 DE ABRIL DEL 2026'!C:T,18,0)</f>
        <v>0</v>
      </c>
      <c r="AF302" s="31">
        <f>VLOOKUP(B:B,'EJECUCION 24 DE ABRIL DEL 2026'!C:U,19,0)</f>
        <v>0</v>
      </c>
      <c r="AG302" s="30">
        <f>VLOOKUP(B:B,'EJECUCION 24 DE ABRIL DEL 2026'!C:V,20,0)</f>
        <v>0</v>
      </c>
      <c r="AH302" s="30">
        <f>VLOOKUP(B:B,'EJECUCION 24 DE ABRIL DEL 2026'!C:W,21,0)</f>
        <v>0</v>
      </c>
      <c r="AI302" s="30">
        <f>VLOOKUP(B:B,'EJECUCION 24 DE ABRIL DEL 2026'!C:X,22,0)</f>
        <v>73963387</v>
      </c>
      <c r="AJ302" s="30">
        <f>VLOOKUP(B:B,'EJECUCION 24 DE ABRIL DEL 2026'!C:Y,23,0)</f>
        <v>71433333.33</v>
      </c>
      <c r="AK302" s="30">
        <f>VLOOKUP(B:B,'EJECUCION 24 DE ABRIL DEL 2026'!C:Z,24,0)</f>
        <v>71433333.33</v>
      </c>
      <c r="AL302" s="30">
        <f>VLOOKUP(B:B,'EJECUCION 24 DE ABRIL DEL 2026'!C:AA,25,0)</f>
        <v>44200000</v>
      </c>
      <c r="AM302" s="30">
        <f>VLOOKUP(B:B,'EJECUCION 24 DE ABRIL DEL 2026'!C:AB,26,0)</f>
        <v>29700000</v>
      </c>
      <c r="AN302" s="30">
        <f>VLOOKUP(B:B,'EJECUCION 24 DE ABRIL DEL 2026'!C:AC,27,0)</f>
        <v>2530053.67</v>
      </c>
      <c r="AO302" s="32">
        <f t="shared" si="4"/>
        <v>0.5975929685</v>
      </c>
      <c r="AP302" s="28" t="str">
        <f>VLOOKUP(T:T,'TOTAL POR PROYECTOS'!B:I,8,0)</f>
        <v>Secretaría de Gobierno</v>
      </c>
      <c r="AQ302" s="8"/>
      <c r="AR302" s="8"/>
    </row>
    <row r="303" hidden="1">
      <c r="A303" s="27" t="str">
        <f t="shared" si="1"/>
        <v>450104920245400101551.2.3.2.242.3.2.02.02.009.631.2.3.2.24</v>
      </c>
      <c r="B303" s="27" t="str">
        <f t="shared" si="2"/>
        <v>450104920245400101551.2.3.2.242.3.2.02.02.009.631.2.3.2.2401020102|22</v>
      </c>
      <c r="C303" s="28" t="str">
        <f t="shared" si="3"/>
        <v>Secretaría de Gobierno</v>
      </c>
      <c r="D303" s="40" t="s">
        <v>177</v>
      </c>
      <c r="E303" s="40" t="s">
        <v>193</v>
      </c>
      <c r="F303" s="40" t="s">
        <v>1410</v>
      </c>
      <c r="G303" s="40" t="s">
        <v>100</v>
      </c>
      <c r="H303" s="40" t="s">
        <v>1422</v>
      </c>
      <c r="I303" s="40" t="s">
        <v>181</v>
      </c>
      <c r="J303" s="40" t="s">
        <v>182</v>
      </c>
      <c r="K303" s="40" t="s">
        <v>183</v>
      </c>
      <c r="L303" s="40" t="s">
        <v>184</v>
      </c>
      <c r="M303" s="40" t="s">
        <v>185</v>
      </c>
      <c r="N303" s="40" t="s">
        <v>186</v>
      </c>
      <c r="O303" s="40" t="s">
        <v>187</v>
      </c>
      <c r="P303" s="40" t="s">
        <v>188</v>
      </c>
      <c r="Q303" s="40" t="s">
        <v>100</v>
      </c>
      <c r="R303" s="40" t="s">
        <v>189</v>
      </c>
      <c r="S303" s="40" t="s">
        <v>181</v>
      </c>
      <c r="T303" s="40" t="s">
        <v>196</v>
      </c>
      <c r="U303" s="29" t="str">
        <f>VLOOKUP(T:T,'TOTAL POR PROYECTOS'!B:C,2,0)</f>
        <v>Desarrollo de acciones y estrategias de Transformación de la convivencia ciudadana y social en el municipio de San José De Cúcuta</v>
      </c>
      <c r="V303" s="40" t="s">
        <v>1425</v>
      </c>
      <c r="W303" s="40" t="s">
        <v>1426</v>
      </c>
      <c r="X303" s="40" t="s">
        <v>1423</v>
      </c>
      <c r="Y303" s="40" t="s">
        <v>1424</v>
      </c>
      <c r="Z303" s="40" t="s">
        <v>1425</v>
      </c>
      <c r="AA303" s="40" t="s">
        <v>1427</v>
      </c>
      <c r="AB303" s="30">
        <f>VLOOKUP(B:B,'EJECUCION 24 DE ABRIL DEL 2026'!C:Q,15,0)</f>
        <v>58363387.3</v>
      </c>
      <c r="AC303" s="30">
        <f>VLOOKUP(B:B,'EJECUCION 24 DE ABRIL DEL 2026'!C:R,16,0)</f>
        <v>0</v>
      </c>
      <c r="AD303" s="30">
        <f>VLOOKUP(B:B,'EJECUCION 24 DE ABRIL DEL 2026'!C:S,17,0)</f>
        <v>0</v>
      </c>
      <c r="AE303" s="31">
        <f>VLOOKUP(B:B,'EJECUCION 24 DE ABRIL DEL 2026'!C:T,18,0)</f>
        <v>0</v>
      </c>
      <c r="AF303" s="31">
        <f>VLOOKUP(B:B,'EJECUCION 24 DE ABRIL DEL 2026'!C:U,19,0)</f>
        <v>0</v>
      </c>
      <c r="AG303" s="30">
        <f>VLOOKUP(B:B,'EJECUCION 24 DE ABRIL DEL 2026'!C:V,20,0)</f>
        <v>0</v>
      </c>
      <c r="AH303" s="30">
        <f>VLOOKUP(B:B,'EJECUCION 24 DE ABRIL DEL 2026'!C:W,21,0)</f>
        <v>0</v>
      </c>
      <c r="AI303" s="30">
        <f>VLOOKUP(B:B,'EJECUCION 24 DE ABRIL DEL 2026'!C:X,22,0)</f>
        <v>58363387.3</v>
      </c>
      <c r="AJ303" s="30">
        <f>VLOOKUP(B:B,'EJECUCION 24 DE ABRIL DEL 2026'!C:Y,23,0)</f>
        <v>58285000</v>
      </c>
      <c r="AK303" s="30">
        <f>VLOOKUP(B:B,'EJECUCION 24 DE ABRIL DEL 2026'!C:Z,24,0)</f>
        <v>58285000</v>
      </c>
      <c r="AL303" s="30">
        <f>VLOOKUP(B:B,'EJECUCION 24 DE ABRIL DEL 2026'!C:AA,25,0)</f>
        <v>22490000</v>
      </c>
      <c r="AM303" s="30">
        <f>VLOOKUP(B:B,'EJECUCION 24 DE ABRIL DEL 2026'!C:AB,26,0)</f>
        <v>9445000</v>
      </c>
      <c r="AN303" s="30">
        <f>VLOOKUP(B:B,'EJECUCION 24 DE ABRIL DEL 2026'!C:AC,27,0)</f>
        <v>78387.3</v>
      </c>
      <c r="AO303" s="32">
        <f t="shared" si="4"/>
        <v>0.3853443236</v>
      </c>
      <c r="AP303" s="28" t="str">
        <f>VLOOKUP(T:T,'TOTAL POR PROYECTOS'!B:I,8,0)</f>
        <v>Secretaría de Gobierno</v>
      </c>
      <c r="AQ303" s="8"/>
      <c r="AR303" s="8"/>
    </row>
    <row r="304" hidden="1">
      <c r="A304" s="27" t="str">
        <f t="shared" si="1"/>
        <v>450108120245400101551.2.1.0.00.12.3.2.02.02.0091.2.1.0.00</v>
      </c>
      <c r="B304" s="27" t="str">
        <f t="shared" si="2"/>
        <v>450108120245400101551.2.1.0.00.12.3.2.02.02.0091.2.1.0.0001020104|24</v>
      </c>
      <c r="C304" s="28" t="str">
        <f t="shared" si="3"/>
        <v>Secretaría de Gobierno</v>
      </c>
      <c r="D304" s="40" t="s">
        <v>177</v>
      </c>
      <c r="E304" s="40" t="s">
        <v>193</v>
      </c>
      <c r="F304" s="40" t="s">
        <v>1410</v>
      </c>
      <c r="G304" s="40" t="s">
        <v>1428</v>
      </c>
      <c r="H304" s="40" t="s">
        <v>1429</v>
      </c>
      <c r="I304" s="40" t="s">
        <v>1430</v>
      </c>
      <c r="J304" s="40" t="s">
        <v>182</v>
      </c>
      <c r="K304" s="40" t="s">
        <v>183</v>
      </c>
      <c r="L304" s="40" t="s">
        <v>184</v>
      </c>
      <c r="M304" s="40" t="s">
        <v>185</v>
      </c>
      <c r="N304" s="40" t="s">
        <v>186</v>
      </c>
      <c r="O304" s="40" t="s">
        <v>187</v>
      </c>
      <c r="P304" s="40" t="s">
        <v>1431</v>
      </c>
      <c r="Q304" s="40" t="s">
        <v>1432</v>
      </c>
      <c r="R304" s="40" t="s">
        <v>1433</v>
      </c>
      <c r="S304" s="40" t="s">
        <v>1430</v>
      </c>
      <c r="T304" s="40" t="s">
        <v>196</v>
      </c>
      <c r="U304" s="29" t="str">
        <f>VLOOKUP(T:T,'TOTAL POR PROYECTOS'!B:C,2,0)</f>
        <v>Desarrollo de acciones y estrategias de Transformación de la convivencia ciudadana y social en el municipio de San José De Cúcuta</v>
      </c>
      <c r="V304" s="40" t="s">
        <v>106</v>
      </c>
      <c r="W304" s="40" t="s">
        <v>107</v>
      </c>
      <c r="X304" s="40" t="s">
        <v>66</v>
      </c>
      <c r="Y304" s="40" t="s">
        <v>67</v>
      </c>
      <c r="Z304" s="40" t="s">
        <v>108</v>
      </c>
      <c r="AA304" s="40" t="s">
        <v>109</v>
      </c>
      <c r="AB304" s="30">
        <f>VLOOKUP(B:B,'EJECUCION 24 DE ABRIL DEL 2026'!C:Q,15,0)</f>
        <v>114000000</v>
      </c>
      <c r="AC304" s="30">
        <f>VLOOKUP(B:B,'EJECUCION 24 DE ABRIL DEL 2026'!C:R,16,0)</f>
        <v>0</v>
      </c>
      <c r="AD304" s="30">
        <f>VLOOKUP(B:B,'EJECUCION 24 DE ABRIL DEL 2026'!C:S,17,0)</f>
        <v>0</v>
      </c>
      <c r="AE304" s="31">
        <f>VLOOKUP(B:B,'EJECUCION 24 DE ABRIL DEL 2026'!C:T,18,0)</f>
        <v>0</v>
      </c>
      <c r="AF304" s="31">
        <f>VLOOKUP(B:B,'EJECUCION 24 DE ABRIL DEL 2026'!C:U,19,0)</f>
        <v>0</v>
      </c>
      <c r="AG304" s="30">
        <f>VLOOKUP(B:B,'EJECUCION 24 DE ABRIL DEL 2026'!C:V,20,0)</f>
        <v>0</v>
      </c>
      <c r="AH304" s="30">
        <f>VLOOKUP(B:B,'EJECUCION 24 DE ABRIL DEL 2026'!C:W,21,0)</f>
        <v>0</v>
      </c>
      <c r="AI304" s="30">
        <f>VLOOKUP(B:B,'EJECUCION 24 DE ABRIL DEL 2026'!C:X,22,0)</f>
        <v>114000000</v>
      </c>
      <c r="AJ304" s="30">
        <f>VLOOKUP(B:B,'EJECUCION 24 DE ABRIL DEL 2026'!C:Y,23,0)</f>
        <v>113883333.3</v>
      </c>
      <c r="AK304" s="30">
        <f>VLOOKUP(B:B,'EJECUCION 24 DE ABRIL DEL 2026'!C:Z,24,0)</f>
        <v>113883333.3</v>
      </c>
      <c r="AL304" s="30">
        <f>VLOOKUP(B:B,'EJECUCION 24 DE ABRIL DEL 2026'!C:AA,25,0)</f>
        <v>43500000</v>
      </c>
      <c r="AM304" s="30">
        <f>VLOOKUP(B:B,'EJECUCION 24 DE ABRIL DEL 2026'!C:AB,26,0)</f>
        <v>23850000</v>
      </c>
      <c r="AN304" s="30">
        <f>VLOOKUP(B:B,'EJECUCION 24 DE ABRIL DEL 2026'!C:AC,27,0)</f>
        <v>116666.67</v>
      </c>
      <c r="AO304" s="32">
        <f t="shared" si="4"/>
        <v>0.3815789474</v>
      </c>
      <c r="AP304" s="28" t="str">
        <f>VLOOKUP(T:T,'TOTAL POR PROYECTOS'!B:I,8,0)</f>
        <v>Secretaría de Gobierno</v>
      </c>
      <c r="AQ304" s="8"/>
      <c r="AR304" s="8"/>
    </row>
    <row r="305" hidden="1">
      <c r="A305" s="27" t="str">
        <f t="shared" si="1"/>
        <v>459903120245400101501.2.1.0.00.12.3.2.02.02.0091.2.1.0.00</v>
      </c>
      <c r="B305" s="27" t="str">
        <f t="shared" si="2"/>
        <v>459903120245400101501.2.1.0.00.12.3.2.02.02.0091.2.1.0.0006010207|452</v>
      </c>
      <c r="C305" s="28" t="str">
        <f t="shared" si="3"/>
        <v>Secretaría de Gobierno</v>
      </c>
      <c r="D305" s="40" t="s">
        <v>336</v>
      </c>
      <c r="E305" s="40" t="s">
        <v>1434</v>
      </c>
      <c r="F305" s="40" t="s">
        <v>1435</v>
      </c>
      <c r="G305" s="40" t="s">
        <v>200</v>
      </c>
      <c r="H305" s="40" t="s">
        <v>1436</v>
      </c>
      <c r="I305" s="40" t="s">
        <v>1437</v>
      </c>
      <c r="J305" s="40" t="s">
        <v>182</v>
      </c>
      <c r="K305" s="40" t="s">
        <v>183</v>
      </c>
      <c r="L305" s="40" t="s">
        <v>184</v>
      </c>
      <c r="M305" s="40" t="s">
        <v>185</v>
      </c>
      <c r="N305" s="40" t="s">
        <v>1043</v>
      </c>
      <c r="O305" s="40" t="s">
        <v>1044</v>
      </c>
      <c r="P305" s="40" t="s">
        <v>1115</v>
      </c>
      <c r="Q305" s="40" t="s">
        <v>200</v>
      </c>
      <c r="R305" s="40" t="s">
        <v>1116</v>
      </c>
      <c r="S305" s="40" t="s">
        <v>1114</v>
      </c>
      <c r="T305" s="40" t="s">
        <v>1438</v>
      </c>
      <c r="U305" s="29" t="str">
        <f>VLOOKUP(T:T,'TOTAL POR PROYECTOS'!B:C,2,0)</f>
        <v>Servicio de asistencia técnica y fortalecimiento de las capacidades locales de los Organismos de Acción Comunal en el municipio de San José De Cúcuta</v>
      </c>
      <c r="V305" s="40" t="s">
        <v>106</v>
      </c>
      <c r="W305" s="40" t="s">
        <v>107</v>
      </c>
      <c r="X305" s="40" t="s">
        <v>66</v>
      </c>
      <c r="Y305" s="40" t="s">
        <v>67</v>
      </c>
      <c r="Z305" s="40" t="s">
        <v>108</v>
      </c>
      <c r="AA305" s="40" t="s">
        <v>109</v>
      </c>
      <c r="AB305" s="30">
        <f>VLOOKUP(B:B,'EJECUCION 24 DE ABRIL DEL 2026'!C:Q,15,0)</f>
        <v>150400000</v>
      </c>
      <c r="AC305" s="30">
        <f>VLOOKUP(B:B,'EJECUCION 24 DE ABRIL DEL 2026'!C:R,16,0)</f>
        <v>0</v>
      </c>
      <c r="AD305" s="30">
        <f>VLOOKUP(B:B,'EJECUCION 24 DE ABRIL DEL 2026'!C:S,17,0)</f>
        <v>0</v>
      </c>
      <c r="AE305" s="31">
        <f>VLOOKUP(B:B,'EJECUCION 24 DE ABRIL DEL 2026'!C:T,18,0)</f>
        <v>0</v>
      </c>
      <c r="AF305" s="31">
        <f>VLOOKUP(B:B,'EJECUCION 24 DE ABRIL DEL 2026'!C:U,19,0)</f>
        <v>0</v>
      </c>
      <c r="AG305" s="30">
        <f>VLOOKUP(B:B,'EJECUCION 24 DE ABRIL DEL 2026'!C:V,20,0)</f>
        <v>0</v>
      </c>
      <c r="AH305" s="30">
        <f>VLOOKUP(B:B,'EJECUCION 24 DE ABRIL DEL 2026'!C:W,21,0)</f>
        <v>0</v>
      </c>
      <c r="AI305" s="30">
        <f>VLOOKUP(B:B,'EJECUCION 24 DE ABRIL DEL 2026'!C:X,22,0)</f>
        <v>150400000</v>
      </c>
      <c r="AJ305" s="30">
        <f>VLOOKUP(B:B,'EJECUCION 24 DE ABRIL DEL 2026'!C:Y,23,0)</f>
        <v>107450000</v>
      </c>
      <c r="AK305" s="30">
        <f>VLOOKUP(B:B,'EJECUCION 24 DE ABRIL DEL 2026'!C:Z,24,0)</f>
        <v>107450000</v>
      </c>
      <c r="AL305" s="30">
        <f>VLOOKUP(B:B,'EJECUCION 24 DE ABRIL DEL 2026'!C:AA,25,0)</f>
        <v>49500000</v>
      </c>
      <c r="AM305" s="30">
        <f>VLOOKUP(B:B,'EJECUCION 24 DE ABRIL DEL 2026'!C:AB,26,0)</f>
        <v>18800000</v>
      </c>
      <c r="AN305" s="30">
        <f>VLOOKUP(B:B,'EJECUCION 24 DE ABRIL DEL 2026'!C:AC,27,0)</f>
        <v>42950000</v>
      </c>
      <c r="AO305" s="32">
        <f t="shared" si="4"/>
        <v>0.3291223404</v>
      </c>
      <c r="AP305" s="28" t="str">
        <f>VLOOKUP(T:T,'TOTAL POR PROYECTOS'!B:I,8,0)</f>
        <v>Secretaría de Gobierno</v>
      </c>
      <c r="AQ305" s="8"/>
      <c r="AR305" s="8"/>
    </row>
    <row r="306" hidden="1">
      <c r="A306" s="27" t="str">
        <f t="shared" si="1"/>
        <v>45020012025000000325291.2.1.0.00.12.3.2.02.02.0091.2.1.0.00</v>
      </c>
      <c r="B306" s="27" t="str">
        <f t="shared" si="2"/>
        <v>45020012025000000325291.2.1.0.00.12.3.2.02.02.0091.2.1.0.0006010206|451</v>
      </c>
      <c r="C306" s="28" t="str">
        <f t="shared" si="3"/>
        <v>Secretaría de Gobierno</v>
      </c>
      <c r="D306" s="40" t="s">
        <v>336</v>
      </c>
      <c r="E306" s="40" t="s">
        <v>1434</v>
      </c>
      <c r="F306" s="40" t="s">
        <v>1435</v>
      </c>
      <c r="G306" s="40" t="s">
        <v>1255</v>
      </c>
      <c r="H306" s="40" t="s">
        <v>1439</v>
      </c>
      <c r="I306" s="40" t="s">
        <v>1440</v>
      </c>
      <c r="J306" s="40" t="s">
        <v>182</v>
      </c>
      <c r="K306" s="40" t="s">
        <v>183</v>
      </c>
      <c r="L306" s="40" t="s">
        <v>184</v>
      </c>
      <c r="M306" s="40" t="s">
        <v>185</v>
      </c>
      <c r="N306" s="40" t="s">
        <v>317</v>
      </c>
      <c r="O306" s="40" t="s">
        <v>318</v>
      </c>
      <c r="P306" s="40" t="s">
        <v>1258</v>
      </c>
      <c r="Q306" s="40" t="s">
        <v>1255</v>
      </c>
      <c r="R306" s="40" t="s">
        <v>1259</v>
      </c>
      <c r="S306" s="40" t="s">
        <v>1257</v>
      </c>
      <c r="T306" s="40" t="s">
        <v>1441</v>
      </c>
      <c r="U306" s="29" t="str">
        <f>VLOOKUP(T:T,'TOTAL POR PROYECTOS'!B:C,2,0)</f>
        <v>Consolidación de espacios y capacidades para la participación ciudadana, en el municipio de San José De Cúcuta</v>
      </c>
      <c r="V306" s="40" t="s">
        <v>106</v>
      </c>
      <c r="W306" s="40" t="s">
        <v>107</v>
      </c>
      <c r="X306" s="40" t="s">
        <v>66</v>
      </c>
      <c r="Y306" s="40" t="s">
        <v>67</v>
      </c>
      <c r="Z306" s="40" t="s">
        <v>108</v>
      </c>
      <c r="AA306" s="40" t="s">
        <v>109</v>
      </c>
      <c r="AB306" s="30">
        <f>VLOOKUP(B:B,'EJECUCION 24 DE ABRIL DEL 2026'!C:Q,15,0)</f>
        <v>91200000</v>
      </c>
      <c r="AC306" s="30">
        <f>VLOOKUP(B:B,'EJECUCION 24 DE ABRIL DEL 2026'!C:R,16,0)</f>
        <v>0</v>
      </c>
      <c r="AD306" s="30">
        <f>VLOOKUP(B:B,'EJECUCION 24 DE ABRIL DEL 2026'!C:S,17,0)</f>
        <v>0</v>
      </c>
      <c r="AE306" s="31">
        <f>VLOOKUP(B:B,'EJECUCION 24 DE ABRIL DEL 2026'!C:T,18,0)</f>
        <v>0</v>
      </c>
      <c r="AF306" s="31">
        <f>VLOOKUP(B:B,'EJECUCION 24 DE ABRIL DEL 2026'!C:U,19,0)</f>
        <v>0</v>
      </c>
      <c r="AG306" s="30">
        <f>VLOOKUP(B:B,'EJECUCION 24 DE ABRIL DEL 2026'!C:V,20,0)</f>
        <v>0</v>
      </c>
      <c r="AH306" s="30">
        <f>VLOOKUP(B:B,'EJECUCION 24 DE ABRIL DEL 2026'!C:W,21,0)</f>
        <v>0</v>
      </c>
      <c r="AI306" s="30">
        <f>VLOOKUP(B:B,'EJECUCION 24 DE ABRIL DEL 2026'!C:X,22,0)</f>
        <v>91200000</v>
      </c>
      <c r="AJ306" s="30">
        <f>VLOOKUP(B:B,'EJECUCION 24 DE ABRIL DEL 2026'!C:Y,23,0)</f>
        <v>62300000</v>
      </c>
      <c r="AK306" s="30">
        <f>VLOOKUP(B:B,'EJECUCION 24 DE ABRIL DEL 2026'!C:Z,24,0)</f>
        <v>62300000</v>
      </c>
      <c r="AL306" s="30">
        <f>VLOOKUP(B:B,'EJECUCION 24 DE ABRIL DEL 2026'!C:AA,25,0)</f>
        <v>23200000</v>
      </c>
      <c r="AM306" s="30">
        <f>VLOOKUP(B:B,'EJECUCION 24 DE ABRIL DEL 2026'!C:AB,26,0)</f>
        <v>11600000</v>
      </c>
      <c r="AN306" s="30">
        <f>VLOOKUP(B:B,'EJECUCION 24 DE ABRIL DEL 2026'!C:AC,27,0)</f>
        <v>28900000</v>
      </c>
      <c r="AO306" s="32">
        <f t="shared" si="4"/>
        <v>0.2543859649</v>
      </c>
      <c r="AP306" s="28" t="str">
        <f>VLOOKUP(T:T,'TOTAL POR PROYECTOS'!B:I,8,0)</f>
        <v>Secretaría de Gobierno</v>
      </c>
      <c r="AQ306" s="8"/>
      <c r="AR306" s="8"/>
    </row>
    <row r="307" hidden="1">
      <c r="A307" s="27" t="str">
        <f t="shared" si="1"/>
        <v>45020342025000000325301.2.1.0.00.12.3.2.02.02.0091.2.1.0.00</v>
      </c>
      <c r="B307" s="27" t="str">
        <f t="shared" si="2"/>
        <v>45020342025000000325301.2.1.0.00.12.3.2.02.02.0091.2.1.0.0006010103|439</v>
      </c>
      <c r="C307" s="28" t="str">
        <f t="shared" si="3"/>
        <v>Secretaría de Gobierno</v>
      </c>
      <c r="D307" s="40" t="s">
        <v>336</v>
      </c>
      <c r="E307" s="40" t="s">
        <v>1434</v>
      </c>
      <c r="F307" s="40" t="s">
        <v>1442</v>
      </c>
      <c r="G307" s="40" t="s">
        <v>100</v>
      </c>
      <c r="H307" s="40" t="s">
        <v>1443</v>
      </c>
      <c r="I307" s="40" t="s">
        <v>181</v>
      </c>
      <c r="J307" s="40" t="s">
        <v>182</v>
      </c>
      <c r="K307" s="40" t="s">
        <v>183</v>
      </c>
      <c r="L307" s="40" t="s">
        <v>184</v>
      </c>
      <c r="M307" s="40" t="s">
        <v>185</v>
      </c>
      <c r="N307" s="40" t="s">
        <v>317</v>
      </c>
      <c r="O307" s="40" t="s">
        <v>318</v>
      </c>
      <c r="P307" s="40" t="s">
        <v>1340</v>
      </c>
      <c r="Q307" s="40" t="s">
        <v>100</v>
      </c>
      <c r="R307" s="40" t="s">
        <v>1341</v>
      </c>
      <c r="S307" s="40" t="s">
        <v>181</v>
      </c>
      <c r="T307" s="40" t="s">
        <v>1444</v>
      </c>
      <c r="U307" s="29" t="str">
        <f>VLOOKUP(T:T,'TOTAL POR PROYECTOS'!B:C,2,0)</f>
        <v>Fortalecimiento de la gestion educativa, normativa y logistica que promuevan los espacios de participacion ciudadana en el municipio de San José De Cúcuta</v>
      </c>
      <c r="V307" s="40" t="s">
        <v>106</v>
      </c>
      <c r="W307" s="40" t="s">
        <v>107</v>
      </c>
      <c r="X307" s="40" t="s">
        <v>66</v>
      </c>
      <c r="Y307" s="40" t="s">
        <v>67</v>
      </c>
      <c r="Z307" s="40" t="s">
        <v>108</v>
      </c>
      <c r="AA307" s="40" t="s">
        <v>109</v>
      </c>
      <c r="AB307" s="30">
        <f>VLOOKUP(B:B,'EJECUCION 24 DE ABRIL DEL 2026'!C:Q,15,0)</f>
        <v>16000000</v>
      </c>
      <c r="AC307" s="30">
        <f>VLOOKUP(B:B,'EJECUCION 24 DE ABRIL DEL 2026'!C:R,16,0)</f>
        <v>0</v>
      </c>
      <c r="AD307" s="30">
        <f>VLOOKUP(B:B,'EJECUCION 24 DE ABRIL DEL 2026'!C:S,17,0)</f>
        <v>0</v>
      </c>
      <c r="AE307" s="31">
        <f>VLOOKUP(B:B,'EJECUCION 24 DE ABRIL DEL 2026'!C:T,18,0)</f>
        <v>0</v>
      </c>
      <c r="AF307" s="31">
        <f>VLOOKUP(B:B,'EJECUCION 24 DE ABRIL DEL 2026'!C:U,19,0)</f>
        <v>0</v>
      </c>
      <c r="AG307" s="30">
        <f>VLOOKUP(B:B,'EJECUCION 24 DE ABRIL DEL 2026'!C:V,20,0)</f>
        <v>0</v>
      </c>
      <c r="AH307" s="30">
        <f>VLOOKUP(B:B,'EJECUCION 24 DE ABRIL DEL 2026'!C:W,21,0)</f>
        <v>0</v>
      </c>
      <c r="AI307" s="30">
        <f>VLOOKUP(B:B,'EJECUCION 24 DE ABRIL DEL 2026'!C:X,22,0)</f>
        <v>16000000</v>
      </c>
      <c r="AJ307" s="30">
        <f>VLOOKUP(B:B,'EJECUCION 24 DE ABRIL DEL 2026'!C:Y,23,0)</f>
        <v>9450000</v>
      </c>
      <c r="AK307" s="30">
        <f>VLOOKUP(B:B,'EJECUCION 24 DE ABRIL DEL 2026'!C:Z,24,0)</f>
        <v>9450000</v>
      </c>
      <c r="AL307" s="30">
        <f>VLOOKUP(B:B,'EJECUCION 24 DE ABRIL DEL 2026'!C:AA,25,0)</f>
        <v>0</v>
      </c>
      <c r="AM307" s="30">
        <f>VLOOKUP(B:B,'EJECUCION 24 DE ABRIL DEL 2026'!C:AB,26,0)</f>
        <v>0</v>
      </c>
      <c r="AN307" s="30">
        <f>VLOOKUP(B:B,'EJECUCION 24 DE ABRIL DEL 2026'!C:AC,27,0)</f>
        <v>6550000</v>
      </c>
      <c r="AO307" s="32">
        <f t="shared" si="4"/>
        <v>0</v>
      </c>
      <c r="AP307" s="28" t="str">
        <f>VLOOKUP(T:T,'TOTAL POR PROYECTOS'!B:I,8,0)</f>
        <v>Secretaría de Gobierno</v>
      </c>
      <c r="AQ307" s="8"/>
      <c r="AR307" s="8"/>
    </row>
    <row r="308" hidden="1">
      <c r="A308" s="27" t="str">
        <f t="shared" si="1"/>
        <v>45020012025000000325301.2.1.0.00.12.3.2.02.02.0091.2.1.0.00</v>
      </c>
      <c r="B308" s="27" t="str">
        <f t="shared" si="2"/>
        <v>45020012025000000325301.2.1.0.00.12.3.2.02.02.0091.2.1.0.0006010105|441</v>
      </c>
      <c r="C308" s="28" t="str">
        <f t="shared" si="3"/>
        <v>Secretaría de Gobierno</v>
      </c>
      <c r="D308" s="40" t="s">
        <v>336</v>
      </c>
      <c r="E308" s="40" t="s">
        <v>1434</v>
      </c>
      <c r="F308" s="40" t="s">
        <v>1442</v>
      </c>
      <c r="G308" s="40" t="s">
        <v>1255</v>
      </c>
      <c r="H308" s="40" t="s">
        <v>1445</v>
      </c>
      <c r="I308" s="40" t="s">
        <v>1257</v>
      </c>
      <c r="J308" s="40" t="s">
        <v>182</v>
      </c>
      <c r="K308" s="40" t="s">
        <v>183</v>
      </c>
      <c r="L308" s="40" t="s">
        <v>184</v>
      </c>
      <c r="M308" s="40" t="s">
        <v>185</v>
      </c>
      <c r="N308" s="40" t="s">
        <v>317</v>
      </c>
      <c r="O308" s="40" t="s">
        <v>318</v>
      </c>
      <c r="P308" s="40" t="s">
        <v>1258</v>
      </c>
      <c r="Q308" s="40" t="s">
        <v>1255</v>
      </c>
      <c r="R308" s="40" t="s">
        <v>1259</v>
      </c>
      <c r="S308" s="40" t="s">
        <v>1257</v>
      </c>
      <c r="T308" s="40" t="s">
        <v>1444</v>
      </c>
      <c r="U308" s="29" t="str">
        <f>VLOOKUP(T:T,'TOTAL POR PROYECTOS'!B:C,2,0)</f>
        <v>Fortalecimiento de la gestion educativa, normativa y logistica que promuevan los espacios de participacion ciudadana en el municipio de San José De Cúcuta</v>
      </c>
      <c r="V308" s="40" t="s">
        <v>106</v>
      </c>
      <c r="W308" s="40" t="s">
        <v>107</v>
      </c>
      <c r="X308" s="40" t="s">
        <v>66</v>
      </c>
      <c r="Y308" s="40" t="s">
        <v>67</v>
      </c>
      <c r="Z308" s="40" t="s">
        <v>108</v>
      </c>
      <c r="AA308" s="40" t="s">
        <v>109</v>
      </c>
      <c r="AB308" s="30">
        <f>VLOOKUP(B:B,'EJECUCION 24 DE ABRIL DEL 2026'!C:Q,15,0)</f>
        <v>25600000</v>
      </c>
      <c r="AC308" s="30">
        <f>VLOOKUP(B:B,'EJECUCION 24 DE ABRIL DEL 2026'!C:R,16,0)</f>
        <v>0</v>
      </c>
      <c r="AD308" s="30">
        <f>VLOOKUP(B:B,'EJECUCION 24 DE ABRIL DEL 2026'!C:S,17,0)</f>
        <v>0</v>
      </c>
      <c r="AE308" s="31">
        <f>VLOOKUP(B:B,'EJECUCION 24 DE ABRIL DEL 2026'!C:T,18,0)</f>
        <v>0</v>
      </c>
      <c r="AF308" s="31">
        <f>VLOOKUP(B:B,'EJECUCION 24 DE ABRIL DEL 2026'!C:U,19,0)</f>
        <v>0</v>
      </c>
      <c r="AG308" s="30">
        <f>VLOOKUP(B:B,'EJECUCION 24 DE ABRIL DEL 2026'!C:V,20,0)</f>
        <v>0</v>
      </c>
      <c r="AH308" s="30">
        <f>VLOOKUP(B:B,'EJECUCION 24 DE ABRIL DEL 2026'!C:W,21,0)</f>
        <v>0</v>
      </c>
      <c r="AI308" s="30">
        <f>VLOOKUP(B:B,'EJECUCION 24 DE ABRIL DEL 2026'!C:X,22,0)</f>
        <v>25600000</v>
      </c>
      <c r="AJ308" s="30">
        <f>VLOOKUP(B:B,'EJECUCION 24 DE ABRIL DEL 2026'!C:Y,23,0)</f>
        <v>17250000</v>
      </c>
      <c r="AK308" s="30">
        <f>VLOOKUP(B:B,'EJECUCION 24 DE ABRIL DEL 2026'!C:Z,24,0)</f>
        <v>12250000</v>
      </c>
      <c r="AL308" s="30">
        <f>VLOOKUP(B:B,'EJECUCION 24 DE ABRIL DEL 2026'!C:AA,25,0)</f>
        <v>3500000</v>
      </c>
      <c r="AM308" s="30">
        <f>VLOOKUP(B:B,'EJECUCION 24 DE ABRIL DEL 2026'!C:AB,26,0)</f>
        <v>0</v>
      </c>
      <c r="AN308" s="30">
        <f>VLOOKUP(B:B,'EJECUCION 24 DE ABRIL DEL 2026'!C:AC,27,0)</f>
        <v>13350000</v>
      </c>
      <c r="AO308" s="32">
        <f t="shared" si="4"/>
        <v>0.13671875</v>
      </c>
      <c r="AP308" s="28" t="str">
        <f>VLOOKUP(T:T,'TOTAL POR PROYECTOS'!B:I,8,0)</f>
        <v>Secretaría de Gobierno</v>
      </c>
      <c r="AQ308" s="8"/>
      <c r="AR308" s="8"/>
    </row>
    <row r="309" hidden="1">
      <c r="A309" s="27" t="str">
        <f t="shared" si="1"/>
        <v>450202220245400102501.2.1.0.00.12.3.2.02.02.0091.2.1.0.00</v>
      </c>
      <c r="B309" s="27" t="str">
        <f t="shared" si="2"/>
        <v>450202220245400102501.2.1.0.00.12.3.2.02.02.0091.2.1.0.0006010303|457</v>
      </c>
      <c r="C309" s="28" t="str">
        <f t="shared" si="3"/>
        <v>Secretaría de Gobierno</v>
      </c>
      <c r="D309" s="40" t="s">
        <v>336</v>
      </c>
      <c r="E309" s="40" t="s">
        <v>1434</v>
      </c>
      <c r="F309" s="40" t="s">
        <v>1446</v>
      </c>
      <c r="G309" s="40" t="s">
        <v>200</v>
      </c>
      <c r="H309" s="40" t="s">
        <v>1447</v>
      </c>
      <c r="I309" s="40" t="s">
        <v>1448</v>
      </c>
      <c r="J309" s="40" t="s">
        <v>182</v>
      </c>
      <c r="K309" s="40" t="s">
        <v>183</v>
      </c>
      <c r="L309" s="40" t="s">
        <v>184</v>
      </c>
      <c r="M309" s="40" t="s">
        <v>185</v>
      </c>
      <c r="N309" s="40" t="s">
        <v>317</v>
      </c>
      <c r="O309" s="40" t="s">
        <v>318</v>
      </c>
      <c r="P309" s="40" t="s">
        <v>1413</v>
      </c>
      <c r="Q309" s="40" t="s">
        <v>200</v>
      </c>
      <c r="R309" s="40" t="s">
        <v>1414</v>
      </c>
      <c r="S309" s="40" t="s">
        <v>1415</v>
      </c>
      <c r="T309" s="40" t="s">
        <v>1449</v>
      </c>
      <c r="U309" s="29" t="str">
        <f>VLOOKUP(T:T,'TOTAL POR PROYECTOS'!B:C,2,0)</f>
        <v>Asistencia técnica y apoyo para el fortalecimiento a las Juntas Administradoras Locales JAL del municipio de San José De Cúcuta</v>
      </c>
      <c r="V309" s="40" t="s">
        <v>106</v>
      </c>
      <c r="W309" s="40" t="s">
        <v>107</v>
      </c>
      <c r="X309" s="40" t="s">
        <v>66</v>
      </c>
      <c r="Y309" s="40" t="s">
        <v>67</v>
      </c>
      <c r="Z309" s="40" t="s">
        <v>108</v>
      </c>
      <c r="AA309" s="40" t="s">
        <v>109</v>
      </c>
      <c r="AB309" s="30">
        <f>VLOOKUP(B:B,'EJECUCION 24 DE ABRIL DEL 2026'!C:Q,15,0)</f>
        <v>83200000</v>
      </c>
      <c r="AC309" s="30">
        <f>VLOOKUP(B:B,'EJECUCION 24 DE ABRIL DEL 2026'!C:R,16,0)</f>
        <v>0</v>
      </c>
      <c r="AD309" s="30">
        <f>VLOOKUP(B:B,'EJECUCION 24 DE ABRIL DEL 2026'!C:S,17,0)</f>
        <v>0</v>
      </c>
      <c r="AE309" s="31">
        <f>VLOOKUP(B:B,'EJECUCION 24 DE ABRIL DEL 2026'!C:T,18,0)</f>
        <v>0</v>
      </c>
      <c r="AF309" s="31">
        <f>VLOOKUP(B:B,'EJECUCION 24 DE ABRIL DEL 2026'!C:U,19,0)</f>
        <v>0</v>
      </c>
      <c r="AG309" s="30">
        <f>VLOOKUP(B:B,'EJECUCION 24 DE ABRIL DEL 2026'!C:V,20,0)</f>
        <v>0</v>
      </c>
      <c r="AH309" s="30">
        <f>VLOOKUP(B:B,'EJECUCION 24 DE ABRIL DEL 2026'!C:W,21,0)</f>
        <v>0</v>
      </c>
      <c r="AI309" s="30">
        <f>VLOOKUP(B:B,'EJECUCION 24 DE ABRIL DEL 2026'!C:X,22,0)</f>
        <v>83200000</v>
      </c>
      <c r="AJ309" s="30">
        <f>VLOOKUP(B:B,'EJECUCION 24 DE ABRIL DEL 2026'!C:Y,23,0)</f>
        <v>60800000</v>
      </c>
      <c r="AK309" s="30">
        <f>VLOOKUP(B:B,'EJECUCION 24 DE ABRIL DEL 2026'!C:Z,24,0)</f>
        <v>60800000</v>
      </c>
      <c r="AL309" s="30">
        <f>VLOOKUP(B:B,'EJECUCION 24 DE ABRIL DEL 2026'!C:AA,25,0)</f>
        <v>28100000</v>
      </c>
      <c r="AM309" s="30">
        <f>VLOOKUP(B:B,'EJECUCION 24 DE ABRIL DEL 2026'!C:AB,26,0)</f>
        <v>17800000</v>
      </c>
      <c r="AN309" s="30">
        <f>VLOOKUP(B:B,'EJECUCION 24 DE ABRIL DEL 2026'!C:AC,27,0)</f>
        <v>22400000</v>
      </c>
      <c r="AO309" s="32">
        <f t="shared" si="4"/>
        <v>0.3377403846</v>
      </c>
      <c r="AP309" s="28" t="str">
        <f>VLOOKUP(T:T,'TOTAL POR PROYECTOS'!B:I,8,0)</f>
        <v>Secretaría de Gobierno</v>
      </c>
      <c r="AQ309" s="8"/>
      <c r="AR309" s="8"/>
    </row>
    <row r="310" hidden="1">
      <c r="A310" s="27" t="str">
        <f t="shared" si="1"/>
        <v>250200220245400102641.2.1.0.00.12.3.2.02.02.0091.2.1.0.00</v>
      </c>
      <c r="B310" s="27" t="str">
        <f t="shared" si="2"/>
        <v>250200220245400102641.2.1.0.00.12.3.2.02.02.0091.2.1.0.0006010108|444</v>
      </c>
      <c r="C310" s="28" t="str">
        <f t="shared" si="3"/>
        <v>Secretaría de Gobierno</v>
      </c>
      <c r="D310" s="40" t="s">
        <v>336</v>
      </c>
      <c r="E310" s="40" t="s">
        <v>1434</v>
      </c>
      <c r="F310" s="40" t="s">
        <v>1442</v>
      </c>
      <c r="G310" s="40" t="s">
        <v>1450</v>
      </c>
      <c r="H310" s="40" t="s">
        <v>1451</v>
      </c>
      <c r="I310" s="40" t="s">
        <v>1452</v>
      </c>
      <c r="J310" s="40" t="s">
        <v>1453</v>
      </c>
      <c r="K310" s="40" t="s">
        <v>1454</v>
      </c>
      <c r="L310" s="40" t="s">
        <v>184</v>
      </c>
      <c r="M310" s="40" t="s">
        <v>185</v>
      </c>
      <c r="N310" s="40" t="s">
        <v>1455</v>
      </c>
      <c r="O310" s="40" t="s">
        <v>1456</v>
      </c>
      <c r="P310" s="40" t="s">
        <v>1457</v>
      </c>
      <c r="Q310" s="40" t="s">
        <v>1450</v>
      </c>
      <c r="R310" s="40" t="s">
        <v>1458</v>
      </c>
      <c r="S310" s="40" t="s">
        <v>1452</v>
      </c>
      <c r="T310" s="40" t="s">
        <v>1459</v>
      </c>
      <c r="U310" s="29" t="str">
        <f>VLOOKUP(T:T,'TOTAL POR PROYECTOS'!B:C,2,0)</f>
        <v>Servicio de acompañamiento de la Protección y Defensa de los Derechos Humanos y el Derecho Internacional Humanitario para Líderes Sociales y Veedores que presentan Amenazas en el municipio de San José De Cúcuta</v>
      </c>
      <c r="V310" s="40" t="s">
        <v>106</v>
      </c>
      <c r="W310" s="40" t="s">
        <v>107</v>
      </c>
      <c r="X310" s="40" t="s">
        <v>66</v>
      </c>
      <c r="Y310" s="40" t="s">
        <v>67</v>
      </c>
      <c r="Z310" s="40" t="s">
        <v>108</v>
      </c>
      <c r="AA310" s="40" t="s">
        <v>109</v>
      </c>
      <c r="AB310" s="30">
        <f>VLOOKUP(B:B,'EJECUCION 24 DE ABRIL DEL 2026'!C:Q,15,0)</f>
        <v>16000000</v>
      </c>
      <c r="AC310" s="30">
        <f>VLOOKUP(B:B,'EJECUCION 24 DE ABRIL DEL 2026'!C:R,16,0)</f>
        <v>0</v>
      </c>
      <c r="AD310" s="30">
        <f>VLOOKUP(B:B,'EJECUCION 24 DE ABRIL DEL 2026'!C:S,17,0)</f>
        <v>0</v>
      </c>
      <c r="AE310" s="31">
        <f>VLOOKUP(B:B,'EJECUCION 24 DE ABRIL DEL 2026'!C:T,18,0)</f>
        <v>0</v>
      </c>
      <c r="AF310" s="31">
        <f>VLOOKUP(B:B,'EJECUCION 24 DE ABRIL DEL 2026'!C:U,19,0)</f>
        <v>0</v>
      </c>
      <c r="AG310" s="30">
        <f>VLOOKUP(B:B,'EJECUCION 24 DE ABRIL DEL 2026'!C:V,20,0)</f>
        <v>0</v>
      </c>
      <c r="AH310" s="30">
        <f>VLOOKUP(B:B,'EJECUCION 24 DE ABRIL DEL 2026'!C:W,21,0)</f>
        <v>0</v>
      </c>
      <c r="AI310" s="30">
        <f>VLOOKUP(B:B,'EJECUCION 24 DE ABRIL DEL 2026'!C:X,22,0)</f>
        <v>16000000</v>
      </c>
      <c r="AJ310" s="30">
        <f>VLOOKUP(B:B,'EJECUCION 24 DE ABRIL DEL 2026'!C:Y,23,0)</f>
        <v>11340000</v>
      </c>
      <c r="AK310" s="30">
        <f>VLOOKUP(B:B,'EJECUCION 24 DE ABRIL DEL 2026'!C:Z,24,0)</f>
        <v>11340000</v>
      </c>
      <c r="AL310" s="30">
        <f>VLOOKUP(B:B,'EJECUCION 24 DE ABRIL DEL 2026'!C:AA,25,0)</f>
        <v>6480000</v>
      </c>
      <c r="AM310" s="30">
        <f>VLOOKUP(B:B,'EJECUCION 24 DE ABRIL DEL 2026'!C:AB,26,0)</f>
        <v>3240000</v>
      </c>
      <c r="AN310" s="30">
        <f>VLOOKUP(B:B,'EJECUCION 24 DE ABRIL DEL 2026'!C:AC,27,0)</f>
        <v>4660000</v>
      </c>
      <c r="AO310" s="32">
        <f t="shared" si="4"/>
        <v>0.405</v>
      </c>
      <c r="AP310" s="28" t="str">
        <f>VLOOKUP(T:T,'TOTAL POR PROYECTOS'!B:I,8,0)</f>
        <v>Secretaría de Gobierno</v>
      </c>
      <c r="AQ310" s="8"/>
      <c r="AR310" s="8"/>
    </row>
    <row r="311" hidden="1">
      <c r="A311" s="27" t="str">
        <f t="shared" si="1"/>
        <v>390601420245400102661.2.1.0.00.12.3.2.02.02.0091.2.1.0.00</v>
      </c>
      <c r="B311" s="27" t="str">
        <f t="shared" si="2"/>
        <v>390601420245400102661.2.1.0.00.12.3.2.02.02.0091.2.1.0.0006010102|438</v>
      </c>
      <c r="C311" s="28" t="str">
        <f t="shared" si="3"/>
        <v>Secretaría de Gobierno</v>
      </c>
      <c r="D311" s="40" t="s">
        <v>336</v>
      </c>
      <c r="E311" s="40" t="s">
        <v>1434</v>
      </c>
      <c r="F311" s="40" t="s">
        <v>1442</v>
      </c>
      <c r="G311" s="40" t="s">
        <v>200</v>
      </c>
      <c r="H311" s="40" t="s">
        <v>1460</v>
      </c>
      <c r="I311" s="40" t="s">
        <v>205</v>
      </c>
      <c r="J311" s="40" t="s">
        <v>1125</v>
      </c>
      <c r="K311" s="40" t="s">
        <v>1126</v>
      </c>
      <c r="L311" s="40" t="s">
        <v>184</v>
      </c>
      <c r="M311" s="40" t="s">
        <v>185</v>
      </c>
      <c r="N311" s="40" t="s">
        <v>1127</v>
      </c>
      <c r="O311" s="40" t="s">
        <v>1128</v>
      </c>
      <c r="P311" s="40" t="s">
        <v>1461</v>
      </c>
      <c r="Q311" s="40" t="s">
        <v>1462</v>
      </c>
      <c r="R311" s="40" t="s">
        <v>1463</v>
      </c>
      <c r="S311" s="40" t="s">
        <v>1278</v>
      </c>
      <c r="T311" s="40" t="s">
        <v>1464</v>
      </c>
      <c r="U311" s="29" t="str">
        <f>VLOOKUP(T:T,'TOTAL POR PROYECTOS'!B:C,2,0)</f>
        <v>Asistencia en Herramientas Tecnológicas para la Gestión y Conocimiento de la participación ciudadana del municipio de San José De Cúcuta</v>
      </c>
      <c r="V311" s="40" t="s">
        <v>106</v>
      </c>
      <c r="W311" s="40" t="s">
        <v>107</v>
      </c>
      <c r="X311" s="40" t="s">
        <v>66</v>
      </c>
      <c r="Y311" s="40" t="s">
        <v>67</v>
      </c>
      <c r="Z311" s="40" t="s">
        <v>108</v>
      </c>
      <c r="AA311" s="40" t="s">
        <v>109</v>
      </c>
      <c r="AB311" s="30">
        <f>VLOOKUP(B:B,'EJECUCION 24 DE ABRIL DEL 2026'!C:Q,15,0)</f>
        <v>14800000</v>
      </c>
      <c r="AC311" s="30">
        <f>VLOOKUP(B:B,'EJECUCION 24 DE ABRIL DEL 2026'!C:R,16,0)</f>
        <v>0</v>
      </c>
      <c r="AD311" s="30">
        <f>VLOOKUP(B:B,'EJECUCION 24 DE ABRIL DEL 2026'!C:S,17,0)</f>
        <v>0</v>
      </c>
      <c r="AE311" s="31">
        <f>VLOOKUP(B:B,'EJECUCION 24 DE ABRIL DEL 2026'!C:T,18,0)</f>
        <v>0</v>
      </c>
      <c r="AF311" s="31">
        <f>VLOOKUP(B:B,'EJECUCION 24 DE ABRIL DEL 2026'!C:U,19,0)</f>
        <v>0</v>
      </c>
      <c r="AG311" s="30">
        <f>VLOOKUP(B:B,'EJECUCION 24 DE ABRIL DEL 2026'!C:V,20,0)</f>
        <v>0</v>
      </c>
      <c r="AH311" s="30">
        <f>VLOOKUP(B:B,'EJECUCION 24 DE ABRIL DEL 2026'!C:W,21,0)</f>
        <v>0</v>
      </c>
      <c r="AI311" s="30">
        <f>VLOOKUP(B:B,'EJECUCION 24 DE ABRIL DEL 2026'!C:X,22,0)</f>
        <v>14800000</v>
      </c>
      <c r="AJ311" s="30">
        <f>VLOOKUP(B:B,'EJECUCION 24 DE ABRIL DEL 2026'!C:Y,23,0)</f>
        <v>14000000</v>
      </c>
      <c r="AK311" s="30">
        <f>VLOOKUP(B:B,'EJECUCION 24 DE ABRIL DEL 2026'!C:Z,24,0)</f>
        <v>14000000</v>
      </c>
      <c r="AL311" s="30">
        <f>VLOOKUP(B:B,'EJECUCION 24 DE ABRIL DEL 2026'!C:AA,25,0)</f>
        <v>4000000</v>
      </c>
      <c r="AM311" s="30">
        <f>VLOOKUP(B:B,'EJECUCION 24 DE ABRIL DEL 2026'!C:AB,26,0)</f>
        <v>4000000</v>
      </c>
      <c r="AN311" s="30">
        <f>VLOOKUP(B:B,'EJECUCION 24 DE ABRIL DEL 2026'!C:AC,27,0)</f>
        <v>800000</v>
      </c>
      <c r="AO311" s="32">
        <f t="shared" si="4"/>
        <v>0.2702702703</v>
      </c>
      <c r="AP311" s="28" t="str">
        <f>VLOOKUP(T:T,'TOTAL POR PROYECTOS'!B:I,8,0)</f>
        <v>Secretaría de Gobierno</v>
      </c>
      <c r="AQ311" s="8"/>
      <c r="AR311" s="8"/>
    </row>
    <row r="312" hidden="1">
      <c r="A312" s="27" t="str">
        <f t="shared" si="1"/>
        <v>33011322025000000324051.2.1.0.00.12.3.2.02.02.0091.2.1.0.00</v>
      </c>
      <c r="B312" s="27" t="str">
        <f t="shared" si="2"/>
        <v>33011322025000000324051.2.1.0.00.12.3.2.02.02.0091.2.1.0.0003030101|215</v>
      </c>
      <c r="C312" s="28" t="str">
        <f t="shared" si="3"/>
        <v>Secretaría de Cultura y Patrimonio</v>
      </c>
      <c r="D312" s="40" t="s">
        <v>48</v>
      </c>
      <c r="E312" s="40" t="s">
        <v>69</v>
      </c>
      <c r="F312" s="40" t="s">
        <v>199</v>
      </c>
      <c r="G312" s="40" t="s">
        <v>200</v>
      </c>
      <c r="H312" s="40" t="s">
        <v>201</v>
      </c>
      <c r="I312" s="40" t="s">
        <v>202</v>
      </c>
      <c r="J312" s="40" t="s">
        <v>74</v>
      </c>
      <c r="K312" s="40" t="s">
        <v>75</v>
      </c>
      <c r="L312" s="40" t="s">
        <v>76</v>
      </c>
      <c r="M312" s="40" t="s">
        <v>77</v>
      </c>
      <c r="N312" s="40" t="s">
        <v>78</v>
      </c>
      <c r="O312" s="40" t="s">
        <v>79</v>
      </c>
      <c r="P312" s="40" t="s">
        <v>203</v>
      </c>
      <c r="Q312" s="40" t="s">
        <v>200</v>
      </c>
      <c r="R312" s="40" t="s">
        <v>204</v>
      </c>
      <c r="S312" s="40" t="s">
        <v>205</v>
      </c>
      <c r="T312" s="40" t="s">
        <v>206</v>
      </c>
      <c r="U312" s="29" t="str">
        <f>VLOOKUP(T:T,'TOTAL POR PROYECTOS'!B:C,2,0)</f>
        <v>Fortalecimiento de la Gobernanza cultural y el empoderamiento del sector artístico, cultural y de los saberes en el municipio de San José De Cúcuta</v>
      </c>
      <c r="V312" s="40" t="s">
        <v>106</v>
      </c>
      <c r="W312" s="40" t="s">
        <v>107</v>
      </c>
      <c r="X312" s="40" t="s">
        <v>66</v>
      </c>
      <c r="Y312" s="40" t="s">
        <v>67</v>
      </c>
      <c r="Z312" s="40" t="s">
        <v>108</v>
      </c>
      <c r="AA312" s="40" t="s">
        <v>107</v>
      </c>
      <c r="AB312" s="30">
        <f>VLOOKUP(B:B,'EJECUCION 24 DE ABRIL DEL 2026'!C:Q,15,0)</f>
        <v>100000000</v>
      </c>
      <c r="AC312" s="30">
        <f>VLOOKUP(B:B,'EJECUCION 24 DE ABRIL DEL 2026'!C:R,16,0)</f>
        <v>0</v>
      </c>
      <c r="AD312" s="30">
        <f>VLOOKUP(B:B,'EJECUCION 24 DE ABRIL DEL 2026'!C:S,17,0)</f>
        <v>0</v>
      </c>
      <c r="AE312" s="31">
        <f>VLOOKUP(B:B,'EJECUCION 24 DE ABRIL DEL 2026'!C:T,18,0)</f>
        <v>0</v>
      </c>
      <c r="AF312" s="31">
        <f>VLOOKUP(B:B,'EJECUCION 24 DE ABRIL DEL 2026'!C:U,19,0)</f>
        <v>0</v>
      </c>
      <c r="AG312" s="30">
        <f>VLOOKUP(B:B,'EJECUCION 24 DE ABRIL DEL 2026'!C:V,20,0)</f>
        <v>0</v>
      </c>
      <c r="AH312" s="30">
        <f>VLOOKUP(B:B,'EJECUCION 24 DE ABRIL DEL 2026'!C:W,21,0)</f>
        <v>0</v>
      </c>
      <c r="AI312" s="30">
        <f>VLOOKUP(B:B,'EJECUCION 24 DE ABRIL DEL 2026'!C:X,22,0)</f>
        <v>100000000</v>
      </c>
      <c r="AJ312" s="30">
        <f>VLOOKUP(B:B,'EJECUCION 24 DE ABRIL DEL 2026'!C:Y,23,0)</f>
        <v>90725000</v>
      </c>
      <c r="AK312" s="30">
        <f>VLOOKUP(B:B,'EJECUCION 24 DE ABRIL DEL 2026'!C:Z,24,0)</f>
        <v>87125000</v>
      </c>
      <c r="AL312" s="30">
        <f>VLOOKUP(B:B,'EJECUCION 24 DE ABRIL DEL 2026'!C:AA,25,0)</f>
        <v>54000000</v>
      </c>
      <c r="AM312" s="30">
        <f>VLOOKUP(B:B,'EJECUCION 24 DE ABRIL DEL 2026'!C:AB,26,0)</f>
        <v>29950000</v>
      </c>
      <c r="AN312" s="30">
        <f>VLOOKUP(B:B,'EJECUCION 24 DE ABRIL DEL 2026'!C:AC,27,0)</f>
        <v>12875000</v>
      </c>
      <c r="AO312" s="32">
        <f t="shared" si="4"/>
        <v>0.54</v>
      </c>
      <c r="AP312" s="28" t="str">
        <f>VLOOKUP(T:T,'TOTAL POR PROYECTOS'!B:I,8,0)</f>
        <v>Secretaría de Cultura y Patrimonio</v>
      </c>
      <c r="AQ312" s="8"/>
      <c r="AR312" s="8"/>
    </row>
    <row r="313" hidden="1">
      <c r="A313" s="27" t="str">
        <f t="shared" si="1"/>
        <v>33011292025000000324051.2.4.3.022.3.2.02.02.0091.2.4.3.02</v>
      </c>
      <c r="B313" s="27" t="str">
        <f t="shared" si="2"/>
        <v>33011292025000000324051.2.4.3.022.3.2.02.02.0091.2.4.3.0203030102|216</v>
      </c>
      <c r="C313" s="28" t="str">
        <f t="shared" si="3"/>
        <v>Secretaría de Cultura y Patrimonio</v>
      </c>
      <c r="D313" s="40" t="s">
        <v>48</v>
      </c>
      <c r="E313" s="40" t="s">
        <v>69</v>
      </c>
      <c r="F313" s="40" t="s">
        <v>199</v>
      </c>
      <c r="G313" s="40" t="s">
        <v>1103</v>
      </c>
      <c r="H313" s="40" t="s">
        <v>1465</v>
      </c>
      <c r="I313" s="40" t="s">
        <v>1466</v>
      </c>
      <c r="J313" s="40" t="s">
        <v>74</v>
      </c>
      <c r="K313" s="40" t="s">
        <v>75</v>
      </c>
      <c r="L313" s="40" t="s">
        <v>76</v>
      </c>
      <c r="M313" s="40" t="s">
        <v>77</v>
      </c>
      <c r="N313" s="40" t="s">
        <v>78</v>
      </c>
      <c r="O313" s="40" t="s">
        <v>79</v>
      </c>
      <c r="P313" s="40" t="s">
        <v>1467</v>
      </c>
      <c r="Q313" s="40" t="s">
        <v>1103</v>
      </c>
      <c r="R313" s="40" t="s">
        <v>1468</v>
      </c>
      <c r="S313" s="40" t="s">
        <v>1469</v>
      </c>
      <c r="T313" s="40" t="s">
        <v>206</v>
      </c>
      <c r="U313" s="29" t="str">
        <f>VLOOKUP(T:T,'TOTAL POR PROYECTOS'!B:C,2,0)</f>
        <v>Fortalecimiento de la Gobernanza cultural y el empoderamiento del sector artístico, cultural y de los saberes en el municipio de San José De Cúcuta</v>
      </c>
      <c r="V313" s="40" t="s">
        <v>84</v>
      </c>
      <c r="W313" s="40" t="s">
        <v>85</v>
      </c>
      <c r="X313" s="40" t="s">
        <v>66</v>
      </c>
      <c r="Y313" s="40" t="s">
        <v>67</v>
      </c>
      <c r="Z313" s="40" t="s">
        <v>84</v>
      </c>
      <c r="AA313" s="40" t="s">
        <v>217</v>
      </c>
      <c r="AB313" s="30">
        <f>VLOOKUP(B:B,'EJECUCION 24 DE ABRIL DEL 2026'!C:Q,15,0)</f>
        <v>64000000</v>
      </c>
      <c r="AC313" s="30">
        <f>VLOOKUP(B:B,'EJECUCION 24 DE ABRIL DEL 2026'!C:R,16,0)</f>
        <v>0</v>
      </c>
      <c r="AD313" s="30">
        <f>VLOOKUP(B:B,'EJECUCION 24 DE ABRIL DEL 2026'!C:S,17,0)</f>
        <v>0</v>
      </c>
      <c r="AE313" s="31">
        <f>VLOOKUP(B:B,'EJECUCION 24 DE ABRIL DEL 2026'!C:T,18,0)</f>
        <v>0</v>
      </c>
      <c r="AF313" s="31">
        <f>VLOOKUP(B:B,'EJECUCION 24 DE ABRIL DEL 2026'!C:U,19,0)</f>
        <v>0</v>
      </c>
      <c r="AG313" s="30">
        <f>VLOOKUP(B:B,'EJECUCION 24 DE ABRIL DEL 2026'!C:V,20,0)</f>
        <v>0</v>
      </c>
      <c r="AH313" s="30">
        <f>VLOOKUP(B:B,'EJECUCION 24 DE ABRIL DEL 2026'!C:W,21,0)</f>
        <v>0</v>
      </c>
      <c r="AI313" s="30">
        <f>VLOOKUP(B:B,'EJECUCION 24 DE ABRIL DEL 2026'!C:X,22,0)</f>
        <v>64000000</v>
      </c>
      <c r="AJ313" s="30">
        <f>VLOOKUP(B:B,'EJECUCION 24 DE ABRIL DEL 2026'!C:Y,23,0)</f>
        <v>0</v>
      </c>
      <c r="AK313" s="30">
        <f>VLOOKUP(B:B,'EJECUCION 24 DE ABRIL DEL 2026'!C:Z,24,0)</f>
        <v>0</v>
      </c>
      <c r="AL313" s="30">
        <f>VLOOKUP(B:B,'EJECUCION 24 DE ABRIL DEL 2026'!C:AA,25,0)</f>
        <v>0</v>
      </c>
      <c r="AM313" s="30">
        <f>VLOOKUP(B:B,'EJECUCION 24 DE ABRIL DEL 2026'!C:AB,26,0)</f>
        <v>0</v>
      </c>
      <c r="AN313" s="30">
        <f>VLOOKUP(B:B,'EJECUCION 24 DE ABRIL DEL 2026'!C:AC,27,0)</f>
        <v>64000000</v>
      </c>
      <c r="AO313" s="32">
        <f t="shared" si="4"/>
        <v>0</v>
      </c>
      <c r="AP313" s="28" t="str">
        <f>VLOOKUP(T:T,'TOTAL POR PROYECTOS'!B:I,8,0)</f>
        <v>Secretaría de Cultura y Patrimonio</v>
      </c>
      <c r="AQ313" s="8"/>
      <c r="AR313" s="8"/>
    </row>
    <row r="314" hidden="1">
      <c r="A314" s="27" t="str">
        <f t="shared" si="1"/>
        <v>330105420245400101201.2.4.3.022.3.2.02.02.0091.2.4.3.02</v>
      </c>
      <c r="B314" s="27" t="str">
        <f t="shared" si="2"/>
        <v>330105420245400101201.2.4.3.022.3.2.02.02.0091.2.4.3.0203030202|218</v>
      </c>
      <c r="C314" s="28" t="str">
        <f t="shared" si="3"/>
        <v>Secretaría de Cultura y Patrimonio</v>
      </c>
      <c r="D314" s="40" t="s">
        <v>48</v>
      </c>
      <c r="E314" s="40" t="s">
        <v>69</v>
      </c>
      <c r="F314" s="40" t="s">
        <v>70</v>
      </c>
      <c r="G314" s="40" t="s">
        <v>218</v>
      </c>
      <c r="H314" s="40" t="s">
        <v>219</v>
      </c>
      <c r="I314" s="40" t="s">
        <v>220</v>
      </c>
      <c r="J314" s="40" t="s">
        <v>74</v>
      </c>
      <c r="K314" s="40" t="s">
        <v>75</v>
      </c>
      <c r="L314" s="40" t="s">
        <v>76</v>
      </c>
      <c r="M314" s="40" t="s">
        <v>228</v>
      </c>
      <c r="N314" s="40" t="s">
        <v>78</v>
      </c>
      <c r="O314" s="40" t="s">
        <v>79</v>
      </c>
      <c r="P314" s="40" t="s">
        <v>221</v>
      </c>
      <c r="Q314" s="40" t="s">
        <v>218</v>
      </c>
      <c r="R314" s="40" t="s">
        <v>222</v>
      </c>
      <c r="S314" s="40" t="s">
        <v>220</v>
      </c>
      <c r="T314" s="40" t="s">
        <v>1470</v>
      </c>
      <c r="U314" s="29" t="str">
        <f>VLOOKUP(T:T,'TOTAL POR PROYECTOS'!B:C,2,0)</f>
        <v>Apoyo a los procesos proyectos y prácticas artísticas y culturales que fomenten la identidad de región y la cultura de paz en el municipio de San José De Cúcuta</v>
      </c>
      <c r="V314" s="40" t="s">
        <v>84</v>
      </c>
      <c r="W314" s="40" t="s">
        <v>85</v>
      </c>
      <c r="X314" s="40" t="s">
        <v>66</v>
      </c>
      <c r="Y314" s="40" t="s">
        <v>67</v>
      </c>
      <c r="Z314" s="40" t="s">
        <v>84</v>
      </c>
      <c r="AA314" s="40" t="s">
        <v>217</v>
      </c>
      <c r="AB314" s="30">
        <f>VLOOKUP(B:B,'EJECUCION 24 DE ABRIL DEL 2026'!C:Q,15,0)</f>
        <v>1017254519</v>
      </c>
      <c r="AC314" s="30">
        <f>VLOOKUP(B:B,'EJECUCION 24 DE ABRIL DEL 2026'!C:R,16,0)</f>
        <v>0</v>
      </c>
      <c r="AD314" s="30">
        <f>VLOOKUP(B:B,'EJECUCION 24 DE ABRIL DEL 2026'!C:S,17,0)</f>
        <v>0</v>
      </c>
      <c r="AE314" s="31">
        <f>VLOOKUP(B:B,'EJECUCION 24 DE ABRIL DEL 2026'!C:T,18,0)</f>
        <v>0</v>
      </c>
      <c r="AF314" s="31">
        <f>VLOOKUP(B:B,'EJECUCION 24 DE ABRIL DEL 2026'!C:U,19,0)</f>
        <v>0</v>
      </c>
      <c r="AG314" s="30">
        <f>VLOOKUP(B:B,'EJECUCION 24 DE ABRIL DEL 2026'!C:V,20,0)</f>
        <v>0</v>
      </c>
      <c r="AH314" s="30">
        <f>VLOOKUP(B:B,'EJECUCION 24 DE ABRIL DEL 2026'!C:W,21,0)</f>
        <v>0</v>
      </c>
      <c r="AI314" s="30">
        <f>VLOOKUP(B:B,'EJECUCION 24 DE ABRIL DEL 2026'!C:X,22,0)</f>
        <v>1017254519</v>
      </c>
      <c r="AJ314" s="30">
        <f>VLOOKUP(B:B,'EJECUCION 24 DE ABRIL DEL 2026'!C:Y,23,0)</f>
        <v>92050000</v>
      </c>
      <c r="AK314" s="30">
        <f>VLOOKUP(B:B,'EJECUCION 24 DE ABRIL DEL 2026'!C:Z,24,0)</f>
        <v>92050000</v>
      </c>
      <c r="AL314" s="30">
        <f>VLOOKUP(B:B,'EJECUCION 24 DE ABRIL DEL 2026'!C:AA,25,0)</f>
        <v>44600000</v>
      </c>
      <c r="AM314" s="30">
        <f>VLOOKUP(B:B,'EJECUCION 24 DE ABRIL DEL 2026'!C:AB,26,0)</f>
        <v>22300000</v>
      </c>
      <c r="AN314" s="30">
        <f>VLOOKUP(B:B,'EJECUCION 24 DE ABRIL DEL 2026'!C:AC,27,0)</f>
        <v>925204519</v>
      </c>
      <c r="AO314" s="32">
        <f t="shared" si="4"/>
        <v>0.04384350147</v>
      </c>
      <c r="AP314" s="28" t="str">
        <f>VLOOKUP(T:T,'TOTAL POR PROYECTOS'!B:I,8,0)</f>
        <v>Secretaría de Cultura y Patrimonio</v>
      </c>
      <c r="AQ314" s="8"/>
      <c r="AR314" s="8"/>
    </row>
    <row r="315" hidden="1">
      <c r="A315" s="27" t="str">
        <f t="shared" si="1"/>
        <v>330108720245400100291.2.4.3.022.3.2.02.02.0091.2.4.3.02</v>
      </c>
      <c r="B315" s="27" t="str">
        <f t="shared" si="2"/>
        <v>330108720245400100291.2.4.3.022.3.2.02.02.0091.2.4.3.0203030204|220</v>
      </c>
      <c r="C315" s="28" t="str">
        <f t="shared" si="3"/>
        <v>Secretaría de Cultura y Patrimonio</v>
      </c>
      <c r="D315" s="40" t="s">
        <v>48</v>
      </c>
      <c r="E315" s="40" t="s">
        <v>69</v>
      </c>
      <c r="F315" s="40" t="s">
        <v>70</v>
      </c>
      <c r="G315" s="40" t="s">
        <v>1471</v>
      </c>
      <c r="H315" s="40" t="s">
        <v>1472</v>
      </c>
      <c r="I315" s="40" t="s">
        <v>1473</v>
      </c>
      <c r="J315" s="40" t="s">
        <v>74</v>
      </c>
      <c r="K315" s="40" t="s">
        <v>75</v>
      </c>
      <c r="L315" s="40" t="s">
        <v>76</v>
      </c>
      <c r="M315" s="40" t="s">
        <v>228</v>
      </c>
      <c r="N315" s="40" t="s">
        <v>78</v>
      </c>
      <c r="O315" s="40" t="s">
        <v>79</v>
      </c>
      <c r="P315" s="40" t="s">
        <v>1474</v>
      </c>
      <c r="Q315" s="40" t="s">
        <v>1471</v>
      </c>
      <c r="R315" s="40" t="s">
        <v>1475</v>
      </c>
      <c r="S315" s="40" t="s">
        <v>1473</v>
      </c>
      <c r="T315" s="40" t="s">
        <v>1476</v>
      </c>
      <c r="U315" s="29" t="str">
        <f>VLOOKUP(T:T,'TOTAL POR PROYECTOS'!B:C,2,0)</f>
        <v>Fortalecimiento de los procesos de formación y fomento de las artes las culturas y los saberes para la construcción de la paz en la zona rural y urbana del municipio de San José De Cúcuta</v>
      </c>
      <c r="V315" s="40" t="s">
        <v>84</v>
      </c>
      <c r="W315" s="40" t="s">
        <v>85</v>
      </c>
      <c r="X315" s="40" t="s">
        <v>66</v>
      </c>
      <c r="Y315" s="40" t="s">
        <v>67</v>
      </c>
      <c r="Z315" s="40" t="s">
        <v>84</v>
      </c>
      <c r="AA315" s="40" t="s">
        <v>217</v>
      </c>
      <c r="AB315" s="30">
        <f>VLOOKUP(B:B,'EJECUCION 24 DE ABRIL DEL 2026'!C:Q,15,0)</f>
        <v>552008799</v>
      </c>
      <c r="AC315" s="30">
        <f>VLOOKUP(B:B,'EJECUCION 24 DE ABRIL DEL 2026'!C:R,16,0)</f>
        <v>0</v>
      </c>
      <c r="AD315" s="30">
        <f>VLOOKUP(B:B,'EJECUCION 24 DE ABRIL DEL 2026'!C:S,17,0)</f>
        <v>0</v>
      </c>
      <c r="AE315" s="31">
        <f>VLOOKUP(B:B,'EJECUCION 24 DE ABRIL DEL 2026'!C:T,18,0)</f>
        <v>0</v>
      </c>
      <c r="AF315" s="31">
        <f>VLOOKUP(B:B,'EJECUCION 24 DE ABRIL DEL 2026'!C:U,19,0)</f>
        <v>0</v>
      </c>
      <c r="AG315" s="30">
        <f>VLOOKUP(B:B,'EJECUCION 24 DE ABRIL DEL 2026'!C:V,20,0)</f>
        <v>0</v>
      </c>
      <c r="AH315" s="30">
        <f>VLOOKUP(B:B,'EJECUCION 24 DE ABRIL DEL 2026'!C:W,21,0)</f>
        <v>0</v>
      </c>
      <c r="AI315" s="30">
        <f>VLOOKUP(B:B,'EJECUCION 24 DE ABRIL DEL 2026'!C:X,22,0)</f>
        <v>552008799</v>
      </c>
      <c r="AJ315" s="30">
        <f>VLOOKUP(B:B,'EJECUCION 24 DE ABRIL DEL 2026'!C:Y,23,0)</f>
        <v>547850000</v>
      </c>
      <c r="AK315" s="30">
        <f>VLOOKUP(B:B,'EJECUCION 24 DE ABRIL DEL 2026'!C:Z,24,0)</f>
        <v>547850000</v>
      </c>
      <c r="AL315" s="30">
        <f>VLOOKUP(B:B,'EJECUCION 24 DE ABRIL DEL 2026'!C:AA,25,0)</f>
        <v>20000000</v>
      </c>
      <c r="AM315" s="30">
        <f>VLOOKUP(B:B,'EJECUCION 24 DE ABRIL DEL 2026'!C:AB,26,0)</f>
        <v>7800000</v>
      </c>
      <c r="AN315" s="30">
        <f>VLOOKUP(B:B,'EJECUCION 24 DE ABRIL DEL 2026'!C:AC,27,0)</f>
        <v>4158799</v>
      </c>
      <c r="AO315" s="32">
        <f t="shared" si="4"/>
        <v>0.03623130652</v>
      </c>
      <c r="AP315" s="28" t="str">
        <f>VLOOKUP(T:T,'TOTAL POR PROYECTOS'!B:I,8,0)</f>
        <v>Secretaría de Cultura y Patrimonio</v>
      </c>
      <c r="AQ315" s="8"/>
      <c r="AR315" s="8"/>
    </row>
    <row r="316" hidden="1">
      <c r="A316" s="27" t="str">
        <f t="shared" si="1"/>
        <v>330106820245400102561.2.3.1.19.22.3.2.02.02.0051.2.3.1.19</v>
      </c>
      <c r="B316" s="27" t="str">
        <f t="shared" si="2"/>
        <v>330106820245400102561.2.3.1.19.22.3.2.02.02.0051.2.3.1.1903030301|221</v>
      </c>
      <c r="C316" s="28" t="str">
        <f t="shared" si="3"/>
        <v>Secretaría de Cultura y Patrimonio</v>
      </c>
      <c r="D316" s="40" t="s">
        <v>48</v>
      </c>
      <c r="E316" s="40" t="s">
        <v>69</v>
      </c>
      <c r="F316" s="40" t="s">
        <v>1477</v>
      </c>
      <c r="G316" s="40" t="s">
        <v>1478</v>
      </c>
      <c r="H316" s="40" t="s">
        <v>1479</v>
      </c>
      <c r="I316" s="40" t="s">
        <v>1480</v>
      </c>
      <c r="J316" s="40" t="s">
        <v>74</v>
      </c>
      <c r="K316" s="40" t="s">
        <v>75</v>
      </c>
      <c r="L316" s="40" t="s">
        <v>76</v>
      </c>
      <c r="M316" s="40" t="s">
        <v>228</v>
      </c>
      <c r="N316" s="40" t="s">
        <v>78</v>
      </c>
      <c r="O316" s="40" t="s">
        <v>79</v>
      </c>
      <c r="P316" s="40" t="s">
        <v>1481</v>
      </c>
      <c r="Q316" s="40" t="s">
        <v>1478</v>
      </c>
      <c r="R316" s="40" t="s">
        <v>1482</v>
      </c>
      <c r="S316" s="40" t="s">
        <v>1480</v>
      </c>
      <c r="T316" s="40" t="s">
        <v>1483</v>
      </c>
      <c r="U316" s="29" t="str">
        <f>VLOOKUP(T:T,'TOTAL POR PROYECTOS'!B:C,2,0)</f>
        <v>Mejoramiento conservación mantenimiento protección y adecuación de la infraestructura cultural del municipio de San José De Cúcuta</v>
      </c>
      <c r="V316" s="40" t="s">
        <v>207</v>
      </c>
      <c r="W316" s="40" t="s">
        <v>208</v>
      </c>
      <c r="X316" s="40" t="s">
        <v>627</v>
      </c>
      <c r="Y316" s="40" t="s">
        <v>628</v>
      </c>
      <c r="Z316" s="40" t="s">
        <v>209</v>
      </c>
      <c r="AA316" s="40" t="s">
        <v>210</v>
      </c>
      <c r="AB316" s="30">
        <f>VLOOKUP(B:B,'EJECUCION 24 DE ABRIL DEL 2026'!C:Q,15,0)</f>
        <v>44000000</v>
      </c>
      <c r="AC316" s="30">
        <f>VLOOKUP(B:B,'EJECUCION 24 DE ABRIL DEL 2026'!C:R,16,0)</f>
        <v>0</v>
      </c>
      <c r="AD316" s="30">
        <f>VLOOKUP(B:B,'EJECUCION 24 DE ABRIL DEL 2026'!C:S,17,0)</f>
        <v>0</v>
      </c>
      <c r="AE316" s="31">
        <f>VLOOKUP(B:B,'EJECUCION 24 DE ABRIL DEL 2026'!C:T,18,0)</f>
        <v>0</v>
      </c>
      <c r="AF316" s="31">
        <f>VLOOKUP(B:B,'EJECUCION 24 DE ABRIL DEL 2026'!C:U,19,0)</f>
        <v>0</v>
      </c>
      <c r="AG316" s="30">
        <f>VLOOKUP(B:B,'EJECUCION 24 DE ABRIL DEL 2026'!C:V,20,0)</f>
        <v>0</v>
      </c>
      <c r="AH316" s="30">
        <f>VLOOKUP(B:B,'EJECUCION 24 DE ABRIL DEL 2026'!C:W,21,0)</f>
        <v>0</v>
      </c>
      <c r="AI316" s="30">
        <f>VLOOKUP(B:B,'EJECUCION 24 DE ABRIL DEL 2026'!C:X,22,0)</f>
        <v>44000000</v>
      </c>
      <c r="AJ316" s="30">
        <f>VLOOKUP(B:B,'EJECUCION 24 DE ABRIL DEL 2026'!C:Y,23,0)</f>
        <v>38500000</v>
      </c>
      <c r="AK316" s="30">
        <f>VLOOKUP(B:B,'EJECUCION 24 DE ABRIL DEL 2026'!C:Z,24,0)</f>
        <v>38500000</v>
      </c>
      <c r="AL316" s="30">
        <f>VLOOKUP(B:B,'EJECUCION 24 DE ABRIL DEL 2026'!C:AA,25,0)</f>
        <v>8000000</v>
      </c>
      <c r="AM316" s="30">
        <f>VLOOKUP(B:B,'EJECUCION 24 DE ABRIL DEL 2026'!C:AB,26,0)</f>
        <v>4000000</v>
      </c>
      <c r="AN316" s="30">
        <f>VLOOKUP(B:B,'EJECUCION 24 DE ABRIL DEL 2026'!C:AC,27,0)</f>
        <v>5500000</v>
      </c>
      <c r="AO316" s="32">
        <f t="shared" si="4"/>
        <v>0.1818181818</v>
      </c>
      <c r="AP316" s="28" t="str">
        <f>VLOOKUP(T:T,'TOTAL POR PROYECTOS'!B:I,8,0)</f>
        <v>Secretaría de Cultura y Patrimonio</v>
      </c>
      <c r="AQ316" s="8"/>
      <c r="AR316" s="8"/>
    </row>
    <row r="317" hidden="1">
      <c r="A317" s="27" t="str">
        <f t="shared" si="1"/>
        <v>330106820245400102561.2.4.3.022.3.2.02.02.0051.2.4.3.02</v>
      </c>
      <c r="B317" s="27" t="str">
        <f t="shared" si="2"/>
        <v>330106820245400102561.2.4.3.022.3.2.02.02.0051.2.4.3.0203030301|221</v>
      </c>
      <c r="C317" s="28" t="str">
        <f t="shared" si="3"/>
        <v>Secretaría de Cultura y Patrimonio</v>
      </c>
      <c r="D317" s="40" t="s">
        <v>48</v>
      </c>
      <c r="E317" s="40" t="s">
        <v>69</v>
      </c>
      <c r="F317" s="40" t="s">
        <v>1477</v>
      </c>
      <c r="G317" s="40" t="s">
        <v>1478</v>
      </c>
      <c r="H317" s="40" t="s">
        <v>1479</v>
      </c>
      <c r="I317" s="40" t="s">
        <v>1480</v>
      </c>
      <c r="J317" s="40" t="s">
        <v>74</v>
      </c>
      <c r="K317" s="40" t="s">
        <v>75</v>
      </c>
      <c r="L317" s="40" t="s">
        <v>76</v>
      </c>
      <c r="M317" s="40" t="s">
        <v>228</v>
      </c>
      <c r="N317" s="40" t="s">
        <v>78</v>
      </c>
      <c r="O317" s="40" t="s">
        <v>79</v>
      </c>
      <c r="P317" s="40" t="s">
        <v>1481</v>
      </c>
      <c r="Q317" s="40" t="s">
        <v>1478</v>
      </c>
      <c r="R317" s="40" t="s">
        <v>1482</v>
      </c>
      <c r="S317" s="40" t="s">
        <v>1480</v>
      </c>
      <c r="T317" s="40" t="s">
        <v>1483</v>
      </c>
      <c r="U317" s="29" t="str">
        <f>VLOOKUP(T:T,'TOTAL POR PROYECTOS'!B:C,2,0)</f>
        <v>Mejoramiento conservación mantenimiento protección y adecuación de la infraestructura cultural del municipio de San José De Cúcuta</v>
      </c>
      <c r="V317" s="40" t="s">
        <v>84</v>
      </c>
      <c r="W317" s="40" t="s">
        <v>85</v>
      </c>
      <c r="X317" s="40" t="s">
        <v>627</v>
      </c>
      <c r="Y317" s="40" t="s">
        <v>628</v>
      </c>
      <c r="Z317" s="40" t="s">
        <v>84</v>
      </c>
      <c r="AA317" s="40" t="s">
        <v>217</v>
      </c>
      <c r="AB317" s="30">
        <f>VLOOKUP(B:B,'EJECUCION 24 DE ABRIL DEL 2026'!C:Q,15,0)</f>
        <v>300000000</v>
      </c>
      <c r="AC317" s="30">
        <f>VLOOKUP(B:B,'EJECUCION 24 DE ABRIL DEL 2026'!C:R,16,0)</f>
        <v>0</v>
      </c>
      <c r="AD317" s="30">
        <f>VLOOKUP(B:B,'EJECUCION 24 DE ABRIL DEL 2026'!C:S,17,0)</f>
        <v>0</v>
      </c>
      <c r="AE317" s="31">
        <f>VLOOKUP(B:B,'EJECUCION 24 DE ABRIL DEL 2026'!C:T,18,0)</f>
        <v>0</v>
      </c>
      <c r="AF317" s="31">
        <f>VLOOKUP(B:B,'EJECUCION 24 DE ABRIL DEL 2026'!C:U,19,0)</f>
        <v>0</v>
      </c>
      <c r="AG317" s="30">
        <f>VLOOKUP(B:B,'EJECUCION 24 DE ABRIL DEL 2026'!C:V,20,0)</f>
        <v>0</v>
      </c>
      <c r="AH317" s="30">
        <f>VLOOKUP(B:B,'EJECUCION 24 DE ABRIL DEL 2026'!C:W,21,0)</f>
        <v>0</v>
      </c>
      <c r="AI317" s="30">
        <f>VLOOKUP(B:B,'EJECUCION 24 DE ABRIL DEL 2026'!C:X,22,0)</f>
        <v>300000000</v>
      </c>
      <c r="AJ317" s="30">
        <f>VLOOKUP(B:B,'EJECUCION 24 DE ABRIL DEL 2026'!C:Y,23,0)</f>
        <v>0</v>
      </c>
      <c r="AK317" s="30">
        <f>VLOOKUP(B:B,'EJECUCION 24 DE ABRIL DEL 2026'!C:Z,24,0)</f>
        <v>0</v>
      </c>
      <c r="AL317" s="30">
        <f>VLOOKUP(B:B,'EJECUCION 24 DE ABRIL DEL 2026'!C:AA,25,0)</f>
        <v>0</v>
      </c>
      <c r="AM317" s="30">
        <f>VLOOKUP(B:B,'EJECUCION 24 DE ABRIL DEL 2026'!C:AB,26,0)</f>
        <v>0</v>
      </c>
      <c r="AN317" s="30">
        <f>VLOOKUP(B:B,'EJECUCION 24 DE ABRIL DEL 2026'!C:AC,27,0)</f>
        <v>300000000</v>
      </c>
      <c r="AO317" s="32">
        <f t="shared" si="4"/>
        <v>0</v>
      </c>
      <c r="AP317" s="28" t="str">
        <f>VLOOKUP(T:T,'TOTAL POR PROYECTOS'!B:I,8,0)</f>
        <v>Secretaría de Cultura y Patrimonio</v>
      </c>
      <c r="AQ317" s="8"/>
      <c r="AR317" s="8"/>
    </row>
    <row r="318" hidden="1">
      <c r="A318" s="27" t="str">
        <f t="shared" si="1"/>
        <v>330205420245400100281.2.3.1.19.22.3.2.02.02.0091.2.3.1.19</v>
      </c>
      <c r="B318" s="27" t="str">
        <f t="shared" si="2"/>
        <v>330205420245400100281.2.3.1.19.22.3.2.02.02.0091.2.3.1.1903030302|222</v>
      </c>
      <c r="C318" s="28" t="str">
        <f t="shared" si="3"/>
        <v>Secretaría de Cultura y Patrimonio</v>
      </c>
      <c r="D318" s="40" t="s">
        <v>48</v>
      </c>
      <c r="E318" s="40" t="s">
        <v>69</v>
      </c>
      <c r="F318" s="40" t="s">
        <v>1477</v>
      </c>
      <c r="G318" s="40" t="s">
        <v>1484</v>
      </c>
      <c r="H318" s="40" t="s">
        <v>1485</v>
      </c>
      <c r="I318" s="40" t="s">
        <v>205</v>
      </c>
      <c r="J318" s="40" t="s">
        <v>74</v>
      </c>
      <c r="K318" s="40" t="s">
        <v>75</v>
      </c>
      <c r="L318" s="40" t="s">
        <v>76</v>
      </c>
      <c r="M318" s="40" t="s">
        <v>228</v>
      </c>
      <c r="N318" s="40" t="s">
        <v>1486</v>
      </c>
      <c r="O318" s="40" t="s">
        <v>1487</v>
      </c>
      <c r="P318" s="40" t="s">
        <v>1488</v>
      </c>
      <c r="Q318" s="40" t="s">
        <v>1484</v>
      </c>
      <c r="R318" s="40" t="s">
        <v>1489</v>
      </c>
      <c r="S318" s="40" t="s">
        <v>205</v>
      </c>
      <c r="T318" s="40" t="s">
        <v>1490</v>
      </c>
      <c r="U318" s="29" t="str">
        <f>VLOOKUP(T:T,'TOTAL POR PROYECTOS'!B:C,2,0)</f>
        <v>Consolidación de la memoria para la protección divulgación y conservación del patrimonio e identidad cultural del Municipio de San José de Cúcuta</v>
      </c>
      <c r="V318" s="40" t="s">
        <v>207</v>
      </c>
      <c r="W318" s="40" t="s">
        <v>208</v>
      </c>
      <c r="X318" s="40" t="s">
        <v>66</v>
      </c>
      <c r="Y318" s="40" t="s">
        <v>67</v>
      </c>
      <c r="Z318" s="40" t="s">
        <v>209</v>
      </c>
      <c r="AA318" s="40" t="s">
        <v>210</v>
      </c>
      <c r="AB318" s="30">
        <f>VLOOKUP(B:B,'EJECUCION 24 DE ABRIL DEL 2026'!C:Q,15,0)</f>
        <v>16800000</v>
      </c>
      <c r="AC318" s="30">
        <f>VLOOKUP(B:B,'EJECUCION 24 DE ABRIL DEL 2026'!C:R,16,0)</f>
        <v>0</v>
      </c>
      <c r="AD318" s="30">
        <f>VLOOKUP(B:B,'EJECUCION 24 DE ABRIL DEL 2026'!C:S,17,0)</f>
        <v>0</v>
      </c>
      <c r="AE318" s="31">
        <f>VLOOKUP(B:B,'EJECUCION 24 DE ABRIL DEL 2026'!C:T,18,0)</f>
        <v>0</v>
      </c>
      <c r="AF318" s="31">
        <f>VLOOKUP(B:B,'EJECUCION 24 DE ABRIL DEL 2026'!C:U,19,0)</f>
        <v>0</v>
      </c>
      <c r="AG318" s="30">
        <f>VLOOKUP(B:B,'EJECUCION 24 DE ABRIL DEL 2026'!C:V,20,0)</f>
        <v>0</v>
      </c>
      <c r="AH318" s="30">
        <f>VLOOKUP(B:B,'EJECUCION 24 DE ABRIL DEL 2026'!C:W,21,0)</f>
        <v>0</v>
      </c>
      <c r="AI318" s="30">
        <f>VLOOKUP(B:B,'EJECUCION 24 DE ABRIL DEL 2026'!C:X,22,0)</f>
        <v>16800000</v>
      </c>
      <c r="AJ318" s="30">
        <f>VLOOKUP(B:B,'EJECUCION 24 DE ABRIL DEL 2026'!C:Y,23,0)</f>
        <v>11200000</v>
      </c>
      <c r="AK318" s="30">
        <f>VLOOKUP(B:B,'EJECUCION 24 DE ABRIL DEL 2026'!C:Z,24,0)</f>
        <v>11200000</v>
      </c>
      <c r="AL318" s="30">
        <f>VLOOKUP(B:B,'EJECUCION 24 DE ABRIL DEL 2026'!C:AA,25,0)</f>
        <v>3200000</v>
      </c>
      <c r="AM318" s="30">
        <f>VLOOKUP(B:B,'EJECUCION 24 DE ABRIL DEL 2026'!C:AB,26,0)</f>
        <v>0</v>
      </c>
      <c r="AN318" s="30">
        <f>VLOOKUP(B:B,'EJECUCION 24 DE ABRIL DEL 2026'!C:AC,27,0)</f>
        <v>5600000</v>
      </c>
      <c r="AO318" s="32">
        <f t="shared" si="4"/>
        <v>0.1904761905</v>
      </c>
      <c r="AP318" s="28" t="str">
        <f>VLOOKUP(T:T,'TOTAL POR PROYECTOS'!B:I,8,0)</f>
        <v>Secretaría de Cultura y Patrimonio</v>
      </c>
      <c r="AQ318" s="8"/>
      <c r="AR318" s="8"/>
    </row>
    <row r="319" hidden="1">
      <c r="A319" s="27" t="str">
        <f t="shared" si="1"/>
        <v>330108520245400100181.2.4.3.022.3.2.02.02.0091.2.4.3.02</v>
      </c>
      <c r="B319" s="27" t="str">
        <f t="shared" si="2"/>
        <v>330108520245400100181.2.4.3.022.3.2.02.02.0091.2.4.3.0203030401|223</v>
      </c>
      <c r="C319" s="28" t="str">
        <f t="shared" si="3"/>
        <v>Secretaría de Cultura y Patrimonio</v>
      </c>
      <c r="D319" s="40" t="s">
        <v>48</v>
      </c>
      <c r="E319" s="40" t="s">
        <v>69</v>
      </c>
      <c r="F319" s="40" t="s">
        <v>224</v>
      </c>
      <c r="G319" s="40" t="s">
        <v>225</v>
      </c>
      <c r="H319" s="40" t="s">
        <v>226</v>
      </c>
      <c r="I319" s="40" t="s">
        <v>227</v>
      </c>
      <c r="J319" s="40" t="s">
        <v>74</v>
      </c>
      <c r="K319" s="40" t="s">
        <v>75</v>
      </c>
      <c r="L319" s="40" t="s">
        <v>76</v>
      </c>
      <c r="M319" s="40" t="s">
        <v>228</v>
      </c>
      <c r="N319" s="40" t="s">
        <v>78</v>
      </c>
      <c r="O319" s="40" t="s">
        <v>79</v>
      </c>
      <c r="P319" s="40" t="s">
        <v>229</v>
      </c>
      <c r="Q319" s="40" t="s">
        <v>225</v>
      </c>
      <c r="R319" s="40" t="s">
        <v>230</v>
      </c>
      <c r="S319" s="40" t="s">
        <v>227</v>
      </c>
      <c r="T319" s="40" t="s">
        <v>231</v>
      </c>
      <c r="U319" s="29" t="str">
        <f>VLOOKUP(T:T,'TOTAL POR PROYECTOS'!B:C,2,0)</f>
        <v>Fortalecimiento del subsistema municipal de bibliotecas ludotecas y dotación de escenarios culturales como centros dinámicos para la gestión de las artes las cultures y los saberes en el municipio de San José De Cúcuta</v>
      </c>
      <c r="V319" s="40" t="s">
        <v>84</v>
      </c>
      <c r="W319" s="40" t="s">
        <v>85</v>
      </c>
      <c r="X319" s="40" t="s">
        <v>66</v>
      </c>
      <c r="Y319" s="40" t="s">
        <v>67</v>
      </c>
      <c r="Z319" s="40" t="s">
        <v>84</v>
      </c>
      <c r="AA319" s="40" t="s">
        <v>217</v>
      </c>
      <c r="AB319" s="30">
        <f>VLOOKUP(B:B,'EJECUCION 24 DE ABRIL DEL 2026'!C:Q,15,0)</f>
        <v>120658071.3</v>
      </c>
      <c r="AC319" s="30">
        <f>VLOOKUP(B:B,'EJECUCION 24 DE ABRIL DEL 2026'!C:R,16,0)</f>
        <v>0</v>
      </c>
      <c r="AD319" s="30">
        <f>VLOOKUP(B:B,'EJECUCION 24 DE ABRIL DEL 2026'!C:S,17,0)</f>
        <v>0</v>
      </c>
      <c r="AE319" s="31">
        <f>VLOOKUP(B:B,'EJECUCION 24 DE ABRIL DEL 2026'!C:T,18,0)</f>
        <v>0</v>
      </c>
      <c r="AF319" s="31">
        <f>VLOOKUP(B:B,'EJECUCION 24 DE ABRIL DEL 2026'!C:U,19,0)</f>
        <v>0</v>
      </c>
      <c r="AG319" s="30">
        <f>VLOOKUP(B:B,'EJECUCION 24 DE ABRIL DEL 2026'!C:V,20,0)</f>
        <v>0</v>
      </c>
      <c r="AH319" s="30">
        <f>VLOOKUP(B:B,'EJECUCION 24 DE ABRIL DEL 2026'!C:W,21,0)</f>
        <v>0</v>
      </c>
      <c r="AI319" s="30">
        <f>VLOOKUP(B:B,'EJECUCION 24 DE ABRIL DEL 2026'!C:X,22,0)</f>
        <v>120658071.3</v>
      </c>
      <c r="AJ319" s="30">
        <f>VLOOKUP(B:B,'EJECUCION 24 DE ABRIL DEL 2026'!C:Y,23,0)</f>
        <v>120658071</v>
      </c>
      <c r="AK319" s="30">
        <f>VLOOKUP(B:B,'EJECUCION 24 DE ABRIL DEL 2026'!C:Z,24,0)</f>
        <v>120658071</v>
      </c>
      <c r="AL319" s="30">
        <f>VLOOKUP(B:B,'EJECUCION 24 DE ABRIL DEL 2026'!C:AA,25,0)</f>
        <v>0</v>
      </c>
      <c r="AM319" s="30">
        <f>VLOOKUP(B:B,'EJECUCION 24 DE ABRIL DEL 2026'!C:AB,26,0)</f>
        <v>0</v>
      </c>
      <c r="AN319" s="30">
        <f>VLOOKUP(B:B,'EJECUCION 24 DE ABRIL DEL 2026'!C:AC,27,0)</f>
        <v>0.25</v>
      </c>
      <c r="AO319" s="32">
        <f t="shared" si="4"/>
        <v>0</v>
      </c>
      <c r="AP319" s="28" t="str">
        <f>VLOOKUP(T:T,'TOTAL POR PROYECTOS'!B:I,8,0)</f>
        <v>Secretaría de Cultura y Patrimonio</v>
      </c>
      <c r="AQ319" s="8"/>
      <c r="AR319" s="8"/>
    </row>
    <row r="320" hidden="1">
      <c r="A320" s="27" t="str">
        <f t="shared" si="1"/>
        <v>330112720245400100181.2.4.3.022.3.2.02.01.0031.2.4.3.02</v>
      </c>
      <c r="B320" s="27" t="str">
        <f t="shared" si="2"/>
        <v>330112720245400100181.2.4.3.022.3.2.02.01.0031.2.4.3.0203030402|224</v>
      </c>
      <c r="C320" s="28" t="str">
        <f t="shared" si="3"/>
        <v>Secretaría de Cultura y Patrimonio</v>
      </c>
      <c r="D320" s="40" t="s">
        <v>48</v>
      </c>
      <c r="E320" s="40" t="s">
        <v>69</v>
      </c>
      <c r="F320" s="40" t="s">
        <v>224</v>
      </c>
      <c r="G320" s="40" t="s">
        <v>1491</v>
      </c>
      <c r="H320" s="40" t="s">
        <v>1492</v>
      </c>
      <c r="I320" s="40" t="s">
        <v>1491</v>
      </c>
      <c r="J320" s="40" t="s">
        <v>74</v>
      </c>
      <c r="K320" s="40" t="s">
        <v>75</v>
      </c>
      <c r="L320" s="40" t="s">
        <v>76</v>
      </c>
      <c r="M320" s="40" t="s">
        <v>228</v>
      </c>
      <c r="N320" s="40" t="s">
        <v>78</v>
      </c>
      <c r="O320" s="40" t="s">
        <v>79</v>
      </c>
      <c r="P320" s="40" t="s">
        <v>1493</v>
      </c>
      <c r="Q320" s="40" t="s">
        <v>1491</v>
      </c>
      <c r="R320" s="40" t="s">
        <v>1494</v>
      </c>
      <c r="S320" s="40" t="s">
        <v>1491</v>
      </c>
      <c r="T320" s="40" t="s">
        <v>231</v>
      </c>
      <c r="U320" s="29" t="str">
        <f>VLOOKUP(T:T,'TOTAL POR PROYECTOS'!B:C,2,0)</f>
        <v>Fortalecimiento del subsistema municipal de bibliotecas ludotecas y dotación de escenarios culturales como centros dinámicos para la gestión de las artes las cultures y los saberes en el municipio de San José De Cúcuta</v>
      </c>
      <c r="V320" s="40" t="s">
        <v>84</v>
      </c>
      <c r="W320" s="40" t="s">
        <v>85</v>
      </c>
      <c r="X320" s="40" t="s">
        <v>1095</v>
      </c>
      <c r="Y320" s="40" t="s">
        <v>1096</v>
      </c>
      <c r="Z320" s="40" t="s">
        <v>84</v>
      </c>
      <c r="AA320" s="40" t="s">
        <v>217</v>
      </c>
      <c r="AB320" s="30">
        <f>VLOOKUP(B:B,'EJECUCION 24 DE ABRIL DEL 2026'!C:Q,15,0)</f>
        <v>200000000</v>
      </c>
      <c r="AC320" s="30">
        <f>VLOOKUP(B:B,'EJECUCION 24 DE ABRIL DEL 2026'!C:R,16,0)</f>
        <v>0</v>
      </c>
      <c r="AD320" s="30">
        <f>VLOOKUP(B:B,'EJECUCION 24 DE ABRIL DEL 2026'!C:S,17,0)</f>
        <v>0</v>
      </c>
      <c r="AE320" s="31">
        <f>VLOOKUP(B:B,'EJECUCION 24 DE ABRIL DEL 2026'!C:T,18,0)</f>
        <v>0</v>
      </c>
      <c r="AF320" s="31">
        <f>VLOOKUP(B:B,'EJECUCION 24 DE ABRIL DEL 2026'!C:U,19,0)</f>
        <v>0</v>
      </c>
      <c r="AG320" s="30">
        <f>VLOOKUP(B:B,'EJECUCION 24 DE ABRIL DEL 2026'!C:V,20,0)</f>
        <v>0</v>
      </c>
      <c r="AH320" s="30">
        <f>VLOOKUP(B:B,'EJECUCION 24 DE ABRIL DEL 2026'!C:W,21,0)</f>
        <v>0</v>
      </c>
      <c r="AI320" s="30">
        <f>VLOOKUP(B:B,'EJECUCION 24 DE ABRIL DEL 2026'!C:X,22,0)</f>
        <v>200000000</v>
      </c>
      <c r="AJ320" s="30">
        <f>VLOOKUP(B:B,'EJECUCION 24 DE ABRIL DEL 2026'!C:Y,23,0)</f>
        <v>170000000</v>
      </c>
      <c r="AK320" s="30">
        <f>VLOOKUP(B:B,'EJECUCION 24 DE ABRIL DEL 2026'!C:Z,24,0)</f>
        <v>0</v>
      </c>
      <c r="AL320" s="30">
        <f>VLOOKUP(B:B,'EJECUCION 24 DE ABRIL DEL 2026'!C:AA,25,0)</f>
        <v>0</v>
      </c>
      <c r="AM320" s="30">
        <f>VLOOKUP(B:B,'EJECUCION 24 DE ABRIL DEL 2026'!C:AB,26,0)</f>
        <v>0</v>
      </c>
      <c r="AN320" s="30">
        <f>VLOOKUP(B:B,'EJECUCION 24 DE ABRIL DEL 2026'!C:AC,27,0)</f>
        <v>200000000</v>
      </c>
      <c r="AO320" s="32">
        <f t="shared" si="4"/>
        <v>0</v>
      </c>
      <c r="AP320" s="28" t="str">
        <f>VLOOKUP(T:T,'TOTAL POR PROYECTOS'!B:I,8,0)</f>
        <v>Secretaría de Cultura y Patrimonio</v>
      </c>
      <c r="AQ320" s="8"/>
      <c r="AR320" s="8"/>
    </row>
    <row r="321" hidden="1">
      <c r="A321" s="27" t="str">
        <f t="shared" si="1"/>
        <v>330107320245400101021.2.3.2.09.52.3.2.02.02.0091.2.3.2.09</v>
      </c>
      <c r="B321" s="27" t="str">
        <f t="shared" si="2"/>
        <v>330107320245400101021.2.3.2.09.52.3.2.02.02.0091.2.3.2.0903030203|219</v>
      </c>
      <c r="C321" s="28" t="str">
        <f t="shared" si="3"/>
        <v>Secretaría de Cultura y Patrimonio</v>
      </c>
      <c r="D321" s="40" t="s">
        <v>48</v>
      </c>
      <c r="E321" s="40" t="s">
        <v>69</v>
      </c>
      <c r="F321" s="40" t="s">
        <v>70</v>
      </c>
      <c r="G321" s="40" t="s">
        <v>211</v>
      </c>
      <c r="H321" s="40" t="s">
        <v>212</v>
      </c>
      <c r="I321" s="40" t="s">
        <v>213</v>
      </c>
      <c r="J321" s="40" t="s">
        <v>74</v>
      </c>
      <c r="K321" s="40" t="s">
        <v>75</v>
      </c>
      <c r="L321" s="40" t="s">
        <v>76</v>
      </c>
      <c r="M321" s="40" t="s">
        <v>228</v>
      </c>
      <c r="N321" s="40" t="s">
        <v>78</v>
      </c>
      <c r="O321" s="40" t="s">
        <v>79</v>
      </c>
      <c r="P321" s="40" t="s">
        <v>214</v>
      </c>
      <c r="Q321" s="40" t="s">
        <v>211</v>
      </c>
      <c r="R321" s="40" t="s">
        <v>215</v>
      </c>
      <c r="S321" s="40" t="s">
        <v>216</v>
      </c>
      <c r="T321" s="40" t="s">
        <v>232</v>
      </c>
      <c r="U321" s="29" t="str">
        <f>VLOOKUP(T:T,'TOTAL POR PROYECTOS'!B:C,2,0)</f>
        <v>Implementación de la Estrategia de Ley de Espectáculos Públicos en el municipio de San José De Cúcuta</v>
      </c>
      <c r="V321" s="40" t="s">
        <v>1495</v>
      </c>
      <c r="W321" s="40" t="s">
        <v>1496</v>
      </c>
      <c r="X321" s="40" t="s">
        <v>66</v>
      </c>
      <c r="Y321" s="40" t="s">
        <v>67</v>
      </c>
      <c r="Z321" s="40" t="s">
        <v>1111</v>
      </c>
      <c r="AA321" s="40" t="s">
        <v>1112</v>
      </c>
      <c r="AB321" s="30">
        <f>VLOOKUP(B:B,'EJECUCION 24 DE ABRIL DEL 2026'!C:Q,15,0)</f>
        <v>80000000</v>
      </c>
      <c r="AC321" s="30">
        <f>VLOOKUP(B:B,'EJECUCION 24 DE ABRIL DEL 2026'!C:R,16,0)</f>
        <v>0</v>
      </c>
      <c r="AD321" s="30">
        <f>VLOOKUP(B:B,'EJECUCION 24 DE ABRIL DEL 2026'!C:S,17,0)</f>
        <v>0</v>
      </c>
      <c r="AE321" s="31">
        <f>VLOOKUP(B:B,'EJECUCION 24 DE ABRIL DEL 2026'!C:T,18,0)</f>
        <v>0</v>
      </c>
      <c r="AF321" s="31">
        <f>VLOOKUP(B:B,'EJECUCION 24 DE ABRIL DEL 2026'!C:U,19,0)</f>
        <v>0</v>
      </c>
      <c r="AG321" s="30">
        <f>VLOOKUP(B:B,'EJECUCION 24 DE ABRIL DEL 2026'!C:V,20,0)</f>
        <v>0</v>
      </c>
      <c r="AH321" s="30">
        <f>VLOOKUP(B:B,'EJECUCION 24 DE ABRIL DEL 2026'!C:W,21,0)</f>
        <v>0</v>
      </c>
      <c r="AI321" s="30">
        <f>VLOOKUP(B:B,'EJECUCION 24 DE ABRIL DEL 2026'!C:X,22,0)</f>
        <v>80000000</v>
      </c>
      <c r="AJ321" s="30">
        <f>VLOOKUP(B:B,'EJECUCION 24 DE ABRIL DEL 2026'!C:Y,23,0)</f>
        <v>0</v>
      </c>
      <c r="AK321" s="30">
        <f>VLOOKUP(B:B,'EJECUCION 24 DE ABRIL DEL 2026'!C:Z,24,0)</f>
        <v>0</v>
      </c>
      <c r="AL321" s="30">
        <f>VLOOKUP(B:B,'EJECUCION 24 DE ABRIL DEL 2026'!C:AA,25,0)</f>
        <v>0</v>
      </c>
      <c r="AM321" s="30">
        <f>VLOOKUP(B:B,'EJECUCION 24 DE ABRIL DEL 2026'!C:AB,26,0)</f>
        <v>0</v>
      </c>
      <c r="AN321" s="30">
        <f>VLOOKUP(B:B,'EJECUCION 24 DE ABRIL DEL 2026'!C:AC,27,0)</f>
        <v>80000000</v>
      </c>
      <c r="AO321" s="32">
        <f t="shared" si="4"/>
        <v>0</v>
      </c>
      <c r="AP321" s="28" t="str">
        <f>VLOOKUP(T:T,'TOTAL POR PROYECTOS'!B:I,8,0)</f>
        <v>Secretaría de Cultura y Patrimonio</v>
      </c>
      <c r="AQ321" s="8"/>
      <c r="AR321" s="8"/>
    </row>
    <row r="322" hidden="1">
      <c r="A322" s="27" t="str">
        <f t="shared" si="1"/>
        <v>330112720245400101021.2.3.2.09.52.3.2.02.02.0091.2.3.2.09</v>
      </c>
      <c r="B322" s="27" t="str">
        <f t="shared" si="2"/>
        <v>330112720245400101021.2.3.2.09.52.3.2.02.02.0091.2.3.2.0903030402|224</v>
      </c>
      <c r="C322" s="28" t="str">
        <f t="shared" si="3"/>
        <v>Secretaría de Cultura y Patrimonio</v>
      </c>
      <c r="D322" s="40" t="s">
        <v>48</v>
      </c>
      <c r="E322" s="40" t="s">
        <v>69</v>
      </c>
      <c r="F322" s="40" t="s">
        <v>224</v>
      </c>
      <c r="G322" s="40" t="s">
        <v>1491</v>
      </c>
      <c r="H322" s="40" t="s">
        <v>1492</v>
      </c>
      <c r="I322" s="40" t="s">
        <v>1491</v>
      </c>
      <c r="J322" s="40" t="s">
        <v>74</v>
      </c>
      <c r="K322" s="40" t="s">
        <v>75</v>
      </c>
      <c r="L322" s="40" t="s">
        <v>76</v>
      </c>
      <c r="M322" s="40" t="s">
        <v>228</v>
      </c>
      <c r="N322" s="40" t="s">
        <v>78</v>
      </c>
      <c r="O322" s="40" t="s">
        <v>79</v>
      </c>
      <c r="P322" s="40" t="s">
        <v>1493</v>
      </c>
      <c r="Q322" s="40" t="s">
        <v>1491</v>
      </c>
      <c r="R322" s="40" t="s">
        <v>1494</v>
      </c>
      <c r="S322" s="40" t="s">
        <v>1491</v>
      </c>
      <c r="T322" s="40" t="s">
        <v>232</v>
      </c>
      <c r="U322" s="29" t="str">
        <f>VLOOKUP(T:T,'TOTAL POR PROYECTOS'!B:C,2,0)</f>
        <v>Implementación de la Estrategia de Ley de Espectáculos Públicos en el municipio de San José De Cúcuta</v>
      </c>
      <c r="V322" s="40" t="s">
        <v>1495</v>
      </c>
      <c r="W322" s="40" t="s">
        <v>1496</v>
      </c>
      <c r="X322" s="40" t="s">
        <v>66</v>
      </c>
      <c r="Y322" s="40" t="s">
        <v>67</v>
      </c>
      <c r="Z322" s="40" t="s">
        <v>1111</v>
      </c>
      <c r="AA322" s="40" t="s">
        <v>1112</v>
      </c>
      <c r="AB322" s="30">
        <f>VLOOKUP(B:B,'EJECUCION 24 DE ABRIL DEL 2026'!C:Q,15,0)</f>
        <v>192506775.5</v>
      </c>
      <c r="AC322" s="30">
        <f>VLOOKUP(B:B,'EJECUCION 24 DE ABRIL DEL 2026'!C:R,16,0)</f>
        <v>0</v>
      </c>
      <c r="AD322" s="30">
        <f>VLOOKUP(B:B,'EJECUCION 24 DE ABRIL DEL 2026'!C:S,17,0)</f>
        <v>0</v>
      </c>
      <c r="AE322" s="31">
        <f>VLOOKUP(B:B,'EJECUCION 24 DE ABRIL DEL 2026'!C:T,18,0)</f>
        <v>0</v>
      </c>
      <c r="AF322" s="31">
        <f>VLOOKUP(B:B,'EJECUCION 24 DE ABRIL DEL 2026'!C:U,19,0)</f>
        <v>0</v>
      </c>
      <c r="AG322" s="30">
        <f>VLOOKUP(B:B,'EJECUCION 24 DE ABRIL DEL 2026'!C:V,20,0)</f>
        <v>0</v>
      </c>
      <c r="AH322" s="30">
        <f>VLOOKUP(B:B,'EJECUCION 24 DE ABRIL DEL 2026'!C:W,21,0)</f>
        <v>0</v>
      </c>
      <c r="AI322" s="30">
        <f>VLOOKUP(B:B,'EJECUCION 24 DE ABRIL DEL 2026'!C:X,22,0)</f>
        <v>192506775.5</v>
      </c>
      <c r="AJ322" s="30">
        <f>VLOOKUP(B:B,'EJECUCION 24 DE ABRIL DEL 2026'!C:Y,23,0)</f>
        <v>0</v>
      </c>
      <c r="AK322" s="30">
        <f>VLOOKUP(B:B,'EJECUCION 24 DE ABRIL DEL 2026'!C:Z,24,0)</f>
        <v>0</v>
      </c>
      <c r="AL322" s="30">
        <f>VLOOKUP(B:B,'EJECUCION 24 DE ABRIL DEL 2026'!C:AA,25,0)</f>
        <v>0</v>
      </c>
      <c r="AM322" s="30">
        <f>VLOOKUP(B:B,'EJECUCION 24 DE ABRIL DEL 2026'!C:AB,26,0)</f>
        <v>0</v>
      </c>
      <c r="AN322" s="30">
        <f>VLOOKUP(B:B,'EJECUCION 24 DE ABRIL DEL 2026'!C:AC,27,0)</f>
        <v>192506775.5</v>
      </c>
      <c r="AO322" s="32">
        <f t="shared" si="4"/>
        <v>0</v>
      </c>
      <c r="AP322" s="28" t="str">
        <f>VLOOKUP(T:T,'TOTAL POR PROYECTOS'!B:I,8,0)</f>
        <v>Secretaría de Cultura y Patrimonio</v>
      </c>
      <c r="AQ322" s="8"/>
      <c r="AR322" s="8"/>
    </row>
    <row r="323" hidden="1">
      <c r="A323" s="27" t="str">
        <f t="shared" si="1"/>
        <v>410204220245400100841.2.1.0.00.12.3.2.02.02.0091.2.1.0.00</v>
      </c>
      <c r="B323" s="27" t="str">
        <f t="shared" si="2"/>
        <v>410204220245400100841.2.1.0.00.12.3.2.02.02.0091.2.1.0.0003080101|312</v>
      </c>
      <c r="C323" s="28" t="str">
        <f t="shared" si="3"/>
        <v>Secretaría de Equidad, Género y Mujer</v>
      </c>
      <c r="D323" s="40" t="s">
        <v>48</v>
      </c>
      <c r="E323" s="40" t="s">
        <v>1239</v>
      </c>
      <c r="F323" s="40" t="s">
        <v>1497</v>
      </c>
      <c r="G323" s="40" t="s">
        <v>1498</v>
      </c>
      <c r="H323" s="40" t="s">
        <v>1499</v>
      </c>
      <c r="I323" s="40" t="s">
        <v>1500</v>
      </c>
      <c r="J323" s="40" t="s">
        <v>302</v>
      </c>
      <c r="K323" s="40" t="s">
        <v>303</v>
      </c>
      <c r="L323" s="40" t="s">
        <v>304</v>
      </c>
      <c r="M323" s="40" t="s">
        <v>305</v>
      </c>
      <c r="N323" s="40" t="s">
        <v>1143</v>
      </c>
      <c r="O323" s="40" t="s">
        <v>1144</v>
      </c>
      <c r="P323" s="40" t="s">
        <v>1501</v>
      </c>
      <c r="Q323" s="40" t="s">
        <v>1498</v>
      </c>
      <c r="R323" s="40" t="s">
        <v>1502</v>
      </c>
      <c r="S323" s="40" t="s">
        <v>1500</v>
      </c>
      <c r="T323" s="40" t="s">
        <v>1503</v>
      </c>
      <c r="U323" s="29" t="str">
        <f>VLOOKUP(T:T,'TOTAL POR PROYECTOS'!B:C,2,0)</f>
        <v>Fortalecimiento DE ACCIONES COMUNITARIAS CON ENFOQUE DE GÉNERO ORIENTADAS AL TEJIDO SOCIAL Y CONSTRUCCIÓN DE ENTORNOS PROTECTORES EN San José De Cúcuta</v>
      </c>
      <c r="V323" s="40" t="s">
        <v>106</v>
      </c>
      <c r="W323" s="40" t="s">
        <v>107</v>
      </c>
      <c r="X323" s="40" t="s">
        <v>66</v>
      </c>
      <c r="Y323" s="40" t="s">
        <v>67</v>
      </c>
      <c r="Z323" s="40" t="s">
        <v>108</v>
      </c>
      <c r="AA323" s="40" t="s">
        <v>109</v>
      </c>
      <c r="AB323" s="30">
        <f>VLOOKUP(B:B,'EJECUCION 24 DE ABRIL DEL 2026'!C:Q,15,0)</f>
        <v>80000000</v>
      </c>
      <c r="AC323" s="30">
        <f>VLOOKUP(B:B,'EJECUCION 24 DE ABRIL DEL 2026'!C:R,16,0)</f>
        <v>0</v>
      </c>
      <c r="AD323" s="30">
        <f>VLOOKUP(B:B,'EJECUCION 24 DE ABRIL DEL 2026'!C:S,17,0)</f>
        <v>0</v>
      </c>
      <c r="AE323" s="31">
        <f>VLOOKUP(B:B,'EJECUCION 24 DE ABRIL DEL 2026'!C:T,18,0)</f>
        <v>0</v>
      </c>
      <c r="AF323" s="31">
        <f>VLOOKUP(B:B,'EJECUCION 24 DE ABRIL DEL 2026'!C:U,19,0)</f>
        <v>0</v>
      </c>
      <c r="AG323" s="30">
        <f>VLOOKUP(B:B,'EJECUCION 24 DE ABRIL DEL 2026'!C:V,20,0)</f>
        <v>0</v>
      </c>
      <c r="AH323" s="30">
        <f>VLOOKUP(B:B,'EJECUCION 24 DE ABRIL DEL 2026'!C:W,21,0)</f>
        <v>0</v>
      </c>
      <c r="AI323" s="30">
        <f>VLOOKUP(B:B,'EJECUCION 24 DE ABRIL DEL 2026'!C:X,22,0)</f>
        <v>80000000</v>
      </c>
      <c r="AJ323" s="30">
        <f>VLOOKUP(B:B,'EJECUCION 24 DE ABRIL DEL 2026'!C:Y,23,0)</f>
        <v>79925000</v>
      </c>
      <c r="AK323" s="30">
        <f>VLOOKUP(B:B,'EJECUCION 24 DE ABRIL DEL 2026'!C:Z,24,0)</f>
        <v>79925000</v>
      </c>
      <c r="AL323" s="30">
        <f>VLOOKUP(B:B,'EJECUCION 24 DE ABRIL DEL 2026'!C:AA,25,0)</f>
        <v>30100000</v>
      </c>
      <c r="AM323" s="30">
        <f>VLOOKUP(B:B,'EJECUCION 24 DE ABRIL DEL 2026'!C:AB,26,0)</f>
        <v>16850000</v>
      </c>
      <c r="AN323" s="30">
        <f>VLOOKUP(B:B,'EJECUCION 24 DE ABRIL DEL 2026'!C:AC,27,0)</f>
        <v>75000</v>
      </c>
      <c r="AO323" s="32">
        <f t="shared" si="4"/>
        <v>0.37625</v>
      </c>
      <c r="AP323" s="28" t="str">
        <f>VLOOKUP(T:T,'TOTAL POR PROYECTOS'!B:I,8,0)</f>
        <v>Secretaría de Equidad, Género y Mujer</v>
      </c>
      <c r="AQ323" s="8"/>
      <c r="AR323" s="8"/>
    </row>
    <row r="324" hidden="1">
      <c r="A324" s="27" t="str">
        <f t="shared" si="1"/>
        <v>450105020245400100871.2.1.0.00.12.3.2.02.02.0091.2.1.0.00</v>
      </c>
      <c r="B324" s="27" t="str">
        <f t="shared" si="2"/>
        <v>450105020245400100871.2.1.0.00.12.3.2.02.02.0091.2.1.0.0003080107|318</v>
      </c>
      <c r="C324" s="28" t="str">
        <f t="shared" si="3"/>
        <v>Secretaría de Equidad, Género y Mujer</v>
      </c>
      <c r="D324" s="40" t="s">
        <v>48</v>
      </c>
      <c r="E324" s="40" t="s">
        <v>1239</v>
      </c>
      <c r="F324" s="40" t="s">
        <v>1497</v>
      </c>
      <c r="G324" s="40" t="s">
        <v>1504</v>
      </c>
      <c r="H324" s="40" t="s">
        <v>1505</v>
      </c>
      <c r="I324" s="40" t="s">
        <v>1506</v>
      </c>
      <c r="J324" s="40" t="s">
        <v>182</v>
      </c>
      <c r="K324" s="40" t="s">
        <v>183</v>
      </c>
      <c r="L324" s="40" t="s">
        <v>184</v>
      </c>
      <c r="M324" s="40" t="s">
        <v>185</v>
      </c>
      <c r="N324" s="40" t="s">
        <v>186</v>
      </c>
      <c r="O324" s="40" t="s">
        <v>187</v>
      </c>
      <c r="P324" s="40" t="s">
        <v>1507</v>
      </c>
      <c r="Q324" s="40" t="s">
        <v>1504</v>
      </c>
      <c r="R324" s="40" t="s">
        <v>1508</v>
      </c>
      <c r="S324" s="40" t="s">
        <v>1430</v>
      </c>
      <c r="T324" s="40" t="s">
        <v>1509</v>
      </c>
      <c r="U324" s="29" t="str">
        <f>VLOOKUP(T:T,'TOTAL POR PROYECTOS'!B:C,2,0)</f>
        <v>Implementación de acciones para la prevención y atención de Violencias de Género en el Municipio de San José De Cúcuta</v>
      </c>
      <c r="V324" s="40" t="s">
        <v>106</v>
      </c>
      <c r="W324" s="40" t="s">
        <v>107</v>
      </c>
      <c r="X324" s="40" t="s">
        <v>66</v>
      </c>
      <c r="Y324" s="40" t="s">
        <v>67</v>
      </c>
      <c r="Z324" s="40" t="s">
        <v>108</v>
      </c>
      <c r="AA324" s="40" t="s">
        <v>109</v>
      </c>
      <c r="AB324" s="30">
        <f>VLOOKUP(B:B,'EJECUCION 24 DE ABRIL DEL 2026'!C:Q,15,0)</f>
        <v>129277001.8</v>
      </c>
      <c r="AC324" s="30">
        <f>VLOOKUP(B:B,'EJECUCION 24 DE ABRIL DEL 2026'!C:R,16,0)</f>
        <v>0</v>
      </c>
      <c r="AD324" s="30">
        <f>VLOOKUP(B:B,'EJECUCION 24 DE ABRIL DEL 2026'!C:S,17,0)</f>
        <v>0</v>
      </c>
      <c r="AE324" s="31">
        <f>VLOOKUP(B:B,'EJECUCION 24 DE ABRIL DEL 2026'!C:T,18,0)</f>
        <v>0</v>
      </c>
      <c r="AF324" s="31">
        <f>VLOOKUP(B:B,'EJECUCION 24 DE ABRIL DEL 2026'!C:U,19,0)</f>
        <v>0</v>
      </c>
      <c r="AG324" s="30">
        <f>VLOOKUP(B:B,'EJECUCION 24 DE ABRIL DEL 2026'!C:V,20,0)</f>
        <v>0</v>
      </c>
      <c r="AH324" s="30">
        <f>VLOOKUP(B:B,'EJECUCION 24 DE ABRIL DEL 2026'!C:W,21,0)</f>
        <v>0</v>
      </c>
      <c r="AI324" s="30">
        <f>VLOOKUP(B:B,'EJECUCION 24 DE ABRIL DEL 2026'!C:X,22,0)</f>
        <v>129277001.8</v>
      </c>
      <c r="AJ324" s="30">
        <f>VLOOKUP(B:B,'EJECUCION 24 DE ABRIL DEL 2026'!C:Y,23,0)</f>
        <v>127373333.3</v>
      </c>
      <c r="AK324" s="30">
        <f>VLOOKUP(B:B,'EJECUCION 24 DE ABRIL DEL 2026'!C:Z,24,0)</f>
        <v>124600000</v>
      </c>
      <c r="AL324" s="30">
        <f>VLOOKUP(B:B,'EJECUCION 24 DE ABRIL DEL 2026'!C:AA,25,0)</f>
        <v>47100000</v>
      </c>
      <c r="AM324" s="30">
        <f>VLOOKUP(B:B,'EJECUCION 24 DE ABRIL DEL 2026'!C:AB,26,0)</f>
        <v>31200000</v>
      </c>
      <c r="AN324" s="30">
        <f>VLOOKUP(B:B,'EJECUCION 24 DE ABRIL DEL 2026'!C:AC,27,0)</f>
        <v>4677001.81</v>
      </c>
      <c r="AO324" s="32">
        <f t="shared" si="4"/>
        <v>0.3643339445</v>
      </c>
      <c r="AP324" s="28" t="str">
        <f>VLOOKUP(T:T,'TOTAL POR PROYECTOS'!B:I,8,0)</f>
        <v>Secretaría de Equidad, Género y Mujer</v>
      </c>
      <c r="AQ324" s="8"/>
      <c r="AR324" s="8"/>
    </row>
    <row r="325" hidden="1">
      <c r="A325" s="27" t="str">
        <f t="shared" si="1"/>
        <v>450105020245400100871.2.1.0.00.12.3.2.02.02.0061.2.1.0.00</v>
      </c>
      <c r="B325" s="27" t="str">
        <f t="shared" si="2"/>
        <v>450105020245400100871.2.1.0.00.12.3.2.02.02.0061.2.1.0.0003080107|318</v>
      </c>
      <c r="C325" s="28" t="str">
        <f t="shared" si="3"/>
        <v>Secretaría de Equidad, Género y Mujer</v>
      </c>
      <c r="D325" s="40" t="s">
        <v>48</v>
      </c>
      <c r="E325" s="40" t="s">
        <v>1239</v>
      </c>
      <c r="F325" s="40" t="s">
        <v>1497</v>
      </c>
      <c r="G325" s="40" t="s">
        <v>1504</v>
      </c>
      <c r="H325" s="40" t="s">
        <v>1505</v>
      </c>
      <c r="I325" s="40" t="s">
        <v>1506</v>
      </c>
      <c r="J325" s="40" t="s">
        <v>182</v>
      </c>
      <c r="K325" s="40" t="s">
        <v>183</v>
      </c>
      <c r="L325" s="40" t="s">
        <v>184</v>
      </c>
      <c r="M325" s="40" t="s">
        <v>185</v>
      </c>
      <c r="N325" s="40" t="s">
        <v>186</v>
      </c>
      <c r="O325" s="40" t="s">
        <v>187</v>
      </c>
      <c r="P325" s="40" t="s">
        <v>1507</v>
      </c>
      <c r="Q325" s="40" t="s">
        <v>1504</v>
      </c>
      <c r="R325" s="40" t="s">
        <v>1508</v>
      </c>
      <c r="S325" s="40" t="s">
        <v>1430</v>
      </c>
      <c r="T325" s="40" t="s">
        <v>1509</v>
      </c>
      <c r="U325" s="29" t="str">
        <f>VLOOKUP(T:T,'TOTAL POR PROYECTOS'!B:C,2,0)</f>
        <v>Implementación de acciones para la prevención y atención de Violencias de Género en el Municipio de San José De Cúcuta</v>
      </c>
      <c r="V325" s="40" t="s">
        <v>106</v>
      </c>
      <c r="W325" s="40" t="s">
        <v>107</v>
      </c>
      <c r="X325" s="40" t="s">
        <v>582</v>
      </c>
      <c r="Y325" s="40" t="s">
        <v>583</v>
      </c>
      <c r="Z325" s="40" t="s">
        <v>108</v>
      </c>
      <c r="AA325" s="40" t="s">
        <v>109</v>
      </c>
      <c r="AB325" s="30">
        <f>VLOOKUP(B:B,'EJECUCION 24 DE ABRIL DEL 2026'!C:Q,15,0)</f>
        <v>172480807</v>
      </c>
      <c r="AC325" s="30">
        <f>VLOOKUP(B:B,'EJECUCION 24 DE ABRIL DEL 2026'!C:R,16,0)</f>
        <v>0</v>
      </c>
      <c r="AD325" s="30">
        <f>VLOOKUP(B:B,'EJECUCION 24 DE ABRIL DEL 2026'!C:S,17,0)</f>
        <v>0</v>
      </c>
      <c r="AE325" s="31">
        <f>VLOOKUP(B:B,'EJECUCION 24 DE ABRIL DEL 2026'!C:T,18,0)</f>
        <v>0</v>
      </c>
      <c r="AF325" s="31">
        <f>VLOOKUP(B:B,'EJECUCION 24 DE ABRIL DEL 2026'!C:U,19,0)</f>
        <v>0</v>
      </c>
      <c r="AG325" s="30">
        <f>VLOOKUP(B:B,'EJECUCION 24 DE ABRIL DEL 2026'!C:V,20,0)</f>
        <v>0</v>
      </c>
      <c r="AH325" s="30">
        <f>VLOOKUP(B:B,'EJECUCION 24 DE ABRIL DEL 2026'!C:W,21,0)</f>
        <v>0</v>
      </c>
      <c r="AI325" s="30">
        <f>VLOOKUP(B:B,'EJECUCION 24 DE ABRIL DEL 2026'!C:X,22,0)</f>
        <v>172480807</v>
      </c>
      <c r="AJ325" s="30">
        <f>VLOOKUP(B:B,'EJECUCION 24 DE ABRIL DEL 2026'!C:Y,23,0)</f>
        <v>172000000</v>
      </c>
      <c r="AK325" s="30">
        <f>VLOOKUP(B:B,'EJECUCION 24 DE ABRIL DEL 2026'!C:Z,24,0)</f>
        <v>0</v>
      </c>
      <c r="AL325" s="30">
        <f>VLOOKUP(B:B,'EJECUCION 24 DE ABRIL DEL 2026'!C:AA,25,0)</f>
        <v>0</v>
      </c>
      <c r="AM325" s="30">
        <f>VLOOKUP(B:B,'EJECUCION 24 DE ABRIL DEL 2026'!C:AB,26,0)</f>
        <v>0</v>
      </c>
      <c r="AN325" s="30">
        <f>VLOOKUP(B:B,'EJECUCION 24 DE ABRIL DEL 2026'!C:AC,27,0)</f>
        <v>172480807</v>
      </c>
      <c r="AO325" s="32">
        <f t="shared" si="4"/>
        <v>0</v>
      </c>
      <c r="AP325" s="28" t="str">
        <f>VLOOKUP(T:T,'TOTAL POR PROYECTOS'!B:I,8,0)</f>
        <v>Secretaría de Equidad, Género y Mujer</v>
      </c>
      <c r="AQ325" s="8"/>
      <c r="AR325" s="8"/>
    </row>
    <row r="326" hidden="1">
      <c r="A326" s="27" t="str">
        <f t="shared" si="1"/>
        <v>120202020245400101511.2.1.0.00.12.3.2.02.02.0091.2.1.0.00</v>
      </c>
      <c r="B326" s="27" t="str">
        <f t="shared" si="2"/>
        <v>120202020245400101511.2.1.0.00.12.3.2.02.02.0091.2.1.0.0003080103|314</v>
      </c>
      <c r="C326" s="28" t="str">
        <f t="shared" si="3"/>
        <v>Secretaría de Equidad, Género y Mujer</v>
      </c>
      <c r="D326" s="40" t="s">
        <v>48</v>
      </c>
      <c r="E326" s="40" t="s">
        <v>1239</v>
      </c>
      <c r="F326" s="40" t="s">
        <v>1497</v>
      </c>
      <c r="G326" s="40" t="s">
        <v>1510</v>
      </c>
      <c r="H326" s="40" t="s">
        <v>1511</v>
      </c>
      <c r="I326" s="40" t="s">
        <v>1512</v>
      </c>
      <c r="J326" s="40" t="s">
        <v>1362</v>
      </c>
      <c r="K326" s="40" t="s">
        <v>1363</v>
      </c>
      <c r="L326" s="40" t="s">
        <v>1364</v>
      </c>
      <c r="M326" s="40" t="s">
        <v>1365</v>
      </c>
      <c r="N326" s="40" t="s">
        <v>1513</v>
      </c>
      <c r="O326" s="40" t="s">
        <v>1514</v>
      </c>
      <c r="P326" s="40" t="s">
        <v>1515</v>
      </c>
      <c r="Q326" s="40" t="s">
        <v>1510</v>
      </c>
      <c r="R326" s="40" t="s">
        <v>1516</v>
      </c>
      <c r="S326" s="40" t="s">
        <v>1517</v>
      </c>
      <c r="T326" s="40" t="s">
        <v>1518</v>
      </c>
      <c r="U326" s="29" t="str">
        <f>VLOOKUP(T:T,'TOTAL POR PROYECTOS'!B:C,2,0)</f>
        <v>Fortalecimiento del acceso a la justicia a mujeres en el municipio de San José De Cúcuta</v>
      </c>
      <c r="V326" s="40" t="s">
        <v>106</v>
      </c>
      <c r="W326" s="40" t="s">
        <v>107</v>
      </c>
      <c r="X326" s="40" t="s">
        <v>66</v>
      </c>
      <c r="Y326" s="40" t="s">
        <v>67</v>
      </c>
      <c r="Z326" s="40" t="s">
        <v>108</v>
      </c>
      <c r="AA326" s="40" t="s">
        <v>109</v>
      </c>
      <c r="AB326" s="30">
        <f>VLOOKUP(B:B,'EJECUCION 24 DE ABRIL DEL 2026'!C:Q,15,0)</f>
        <v>32000000</v>
      </c>
      <c r="AC326" s="30">
        <f>VLOOKUP(B:B,'EJECUCION 24 DE ABRIL DEL 2026'!C:R,16,0)</f>
        <v>0</v>
      </c>
      <c r="AD326" s="30">
        <f>VLOOKUP(B:B,'EJECUCION 24 DE ABRIL DEL 2026'!C:S,17,0)</f>
        <v>0</v>
      </c>
      <c r="AE326" s="31">
        <f>VLOOKUP(B:B,'EJECUCION 24 DE ABRIL DEL 2026'!C:T,18,0)</f>
        <v>0</v>
      </c>
      <c r="AF326" s="31">
        <f>VLOOKUP(B:B,'EJECUCION 24 DE ABRIL DEL 2026'!C:U,19,0)</f>
        <v>0</v>
      </c>
      <c r="AG326" s="30">
        <f>VLOOKUP(B:B,'EJECUCION 24 DE ABRIL DEL 2026'!C:V,20,0)</f>
        <v>0</v>
      </c>
      <c r="AH326" s="30">
        <f>VLOOKUP(B:B,'EJECUCION 24 DE ABRIL DEL 2026'!C:W,21,0)</f>
        <v>0</v>
      </c>
      <c r="AI326" s="30">
        <f>VLOOKUP(B:B,'EJECUCION 24 DE ABRIL DEL 2026'!C:X,22,0)</f>
        <v>32000000</v>
      </c>
      <c r="AJ326" s="30">
        <f>VLOOKUP(B:B,'EJECUCION 24 DE ABRIL DEL 2026'!C:Y,23,0)</f>
        <v>31450000</v>
      </c>
      <c r="AK326" s="30">
        <f>VLOOKUP(B:B,'EJECUCION 24 DE ABRIL DEL 2026'!C:Z,24,0)</f>
        <v>31450000</v>
      </c>
      <c r="AL326" s="30">
        <f>VLOOKUP(B:B,'EJECUCION 24 DE ABRIL DEL 2026'!C:AA,25,0)</f>
        <v>6700000</v>
      </c>
      <c r="AM326" s="30">
        <f>VLOOKUP(B:B,'EJECUCION 24 DE ABRIL DEL 2026'!C:AB,26,0)</f>
        <v>3500000</v>
      </c>
      <c r="AN326" s="30">
        <f>VLOOKUP(B:B,'EJECUCION 24 DE ABRIL DEL 2026'!C:AC,27,0)</f>
        <v>550000</v>
      </c>
      <c r="AO326" s="32">
        <f t="shared" si="4"/>
        <v>0.209375</v>
      </c>
      <c r="AP326" s="28" t="str">
        <f>VLOOKUP(T:T,'TOTAL POR PROYECTOS'!B:I,8,0)</f>
        <v>Secretaría de Equidad, Género y Mujer</v>
      </c>
      <c r="AQ326" s="8"/>
      <c r="AR326" s="8"/>
    </row>
    <row r="327" hidden="1">
      <c r="A327" s="27" t="str">
        <f t="shared" si="1"/>
        <v>450203420245400101521.2.1.0.00.12.3.2.02.02.009.601.2.1.0.00</v>
      </c>
      <c r="B327" s="27" t="str">
        <f t="shared" si="2"/>
        <v>450203420245400101521.2.1.0.00.12.3.2.02.02.009.601.2.1.0.0003080108|319</v>
      </c>
      <c r="C327" s="28" t="str">
        <f t="shared" si="3"/>
        <v>Secretaría de Equidad, Género y Mujer</v>
      </c>
      <c r="D327" s="40" t="s">
        <v>48</v>
      </c>
      <c r="E327" s="40" t="s">
        <v>1239</v>
      </c>
      <c r="F327" s="40" t="s">
        <v>1497</v>
      </c>
      <c r="G327" s="40" t="s">
        <v>100</v>
      </c>
      <c r="H327" s="40" t="s">
        <v>1519</v>
      </c>
      <c r="I327" s="40" t="s">
        <v>1520</v>
      </c>
      <c r="J327" s="40" t="s">
        <v>182</v>
      </c>
      <c r="K327" s="40" t="s">
        <v>183</v>
      </c>
      <c r="L327" s="40" t="s">
        <v>184</v>
      </c>
      <c r="M327" s="40" t="s">
        <v>185</v>
      </c>
      <c r="N327" s="40" t="s">
        <v>317</v>
      </c>
      <c r="O327" s="40" t="s">
        <v>318</v>
      </c>
      <c r="P327" s="40" t="s">
        <v>1340</v>
      </c>
      <c r="Q327" s="40" t="s">
        <v>100</v>
      </c>
      <c r="R327" s="40" t="s">
        <v>1341</v>
      </c>
      <c r="S327" s="40" t="s">
        <v>181</v>
      </c>
      <c r="T327" s="40" t="s">
        <v>1521</v>
      </c>
      <c r="U327" s="29" t="str">
        <f>VLOOKUP(T:T,'TOTAL POR PROYECTOS'!B:C,2,0)</f>
        <v>Diseño DE ESTRATEGIAS PARA EL FORTALECIMIENTO DE PREVENCIÓN EN VIOLENCIAS BASADAS EN GÉNERO EN EL MUNICIPIO DE San José De Cúcuta</v>
      </c>
      <c r="V327" s="40" t="s">
        <v>106</v>
      </c>
      <c r="W327" s="40" t="s">
        <v>107</v>
      </c>
      <c r="X327" s="40" t="s">
        <v>1522</v>
      </c>
      <c r="Y327" s="40" t="s">
        <v>1523</v>
      </c>
      <c r="Z327" s="40" t="s">
        <v>108</v>
      </c>
      <c r="AA327" s="40" t="s">
        <v>109</v>
      </c>
      <c r="AB327" s="30">
        <f>VLOOKUP(B:B,'EJECUCION 24 DE ABRIL DEL 2026'!C:Q,15,0)</f>
        <v>32000000</v>
      </c>
      <c r="AC327" s="30">
        <f>VLOOKUP(B:B,'EJECUCION 24 DE ABRIL DEL 2026'!C:R,16,0)</f>
        <v>0</v>
      </c>
      <c r="AD327" s="30">
        <f>VLOOKUP(B:B,'EJECUCION 24 DE ABRIL DEL 2026'!C:S,17,0)</f>
        <v>0</v>
      </c>
      <c r="AE327" s="31">
        <f>VLOOKUP(B:B,'EJECUCION 24 DE ABRIL DEL 2026'!C:T,18,0)</f>
        <v>0</v>
      </c>
      <c r="AF327" s="31">
        <f>VLOOKUP(B:B,'EJECUCION 24 DE ABRIL DEL 2026'!C:U,19,0)</f>
        <v>0</v>
      </c>
      <c r="AG327" s="30">
        <f>VLOOKUP(B:B,'EJECUCION 24 DE ABRIL DEL 2026'!C:V,20,0)</f>
        <v>0</v>
      </c>
      <c r="AH327" s="30">
        <f>VLOOKUP(B:B,'EJECUCION 24 DE ABRIL DEL 2026'!C:W,21,0)</f>
        <v>0</v>
      </c>
      <c r="AI327" s="30">
        <f>VLOOKUP(B:B,'EJECUCION 24 DE ABRIL DEL 2026'!C:X,22,0)</f>
        <v>32000000</v>
      </c>
      <c r="AJ327" s="30">
        <f>VLOOKUP(B:B,'EJECUCION 24 DE ABRIL DEL 2026'!C:Y,23,0)</f>
        <v>30800000</v>
      </c>
      <c r="AK327" s="30">
        <f>VLOOKUP(B:B,'EJECUCION 24 DE ABRIL DEL 2026'!C:Z,24,0)</f>
        <v>30800000</v>
      </c>
      <c r="AL327" s="30">
        <f>VLOOKUP(B:B,'EJECUCION 24 DE ABRIL DEL 2026'!C:AA,25,0)</f>
        <v>19200000</v>
      </c>
      <c r="AM327" s="30">
        <f>VLOOKUP(B:B,'EJECUCION 24 DE ABRIL DEL 2026'!C:AB,26,0)</f>
        <v>9600000</v>
      </c>
      <c r="AN327" s="30">
        <f>VLOOKUP(B:B,'EJECUCION 24 DE ABRIL DEL 2026'!C:AC,27,0)</f>
        <v>1200000</v>
      </c>
      <c r="AO327" s="32">
        <f t="shared" si="4"/>
        <v>0.6</v>
      </c>
      <c r="AP327" s="28" t="str">
        <f>VLOOKUP(T:T,'TOTAL POR PROYECTOS'!B:I,8,0)</f>
        <v>Secretaría de Equidad, Género y Mujer</v>
      </c>
      <c r="AQ327" s="8"/>
      <c r="AR327" s="8"/>
    </row>
    <row r="328" hidden="1">
      <c r="A328" s="27" t="str">
        <f t="shared" si="1"/>
        <v>450203420245400101521.2.1.0.00.12.3.2.02.02.009.611.2.1.0.00</v>
      </c>
      <c r="B328" s="27" t="str">
        <f t="shared" si="2"/>
        <v>450203420245400101521.2.1.0.00.12.3.2.02.02.009.611.2.1.0.0003080109|320</v>
      </c>
      <c r="C328" s="28" t="str">
        <f t="shared" si="3"/>
        <v>Secretaría de Equidad, Género y Mujer</v>
      </c>
      <c r="D328" s="40" t="s">
        <v>48</v>
      </c>
      <c r="E328" s="40" t="s">
        <v>1239</v>
      </c>
      <c r="F328" s="40" t="s">
        <v>1497</v>
      </c>
      <c r="G328" s="40" t="s">
        <v>100</v>
      </c>
      <c r="H328" s="40" t="s">
        <v>1524</v>
      </c>
      <c r="I328" s="40" t="s">
        <v>1525</v>
      </c>
      <c r="J328" s="40" t="s">
        <v>182</v>
      </c>
      <c r="K328" s="40" t="s">
        <v>183</v>
      </c>
      <c r="L328" s="40" t="s">
        <v>184</v>
      </c>
      <c r="M328" s="40" t="s">
        <v>185</v>
      </c>
      <c r="N328" s="40" t="s">
        <v>317</v>
      </c>
      <c r="O328" s="40" t="s">
        <v>318</v>
      </c>
      <c r="P328" s="40" t="s">
        <v>1340</v>
      </c>
      <c r="Q328" s="40" t="s">
        <v>100</v>
      </c>
      <c r="R328" s="40" t="s">
        <v>1341</v>
      </c>
      <c r="S328" s="40" t="s">
        <v>181</v>
      </c>
      <c r="T328" s="40" t="s">
        <v>1521</v>
      </c>
      <c r="U328" s="29" t="str">
        <f>VLOOKUP(T:T,'TOTAL POR PROYECTOS'!B:C,2,0)</f>
        <v>Diseño DE ESTRATEGIAS PARA EL FORTALECIMIENTO DE PREVENCIÓN EN VIOLENCIAS BASADAS EN GÉNERO EN EL MUNICIPIO DE San José De Cúcuta</v>
      </c>
      <c r="V328" s="40" t="s">
        <v>106</v>
      </c>
      <c r="W328" s="40" t="s">
        <v>107</v>
      </c>
      <c r="X328" s="40" t="s">
        <v>1526</v>
      </c>
      <c r="Y328" s="40" t="s">
        <v>1527</v>
      </c>
      <c r="Z328" s="40" t="s">
        <v>108</v>
      </c>
      <c r="AA328" s="40" t="s">
        <v>109</v>
      </c>
      <c r="AB328" s="30">
        <f>VLOOKUP(B:B,'EJECUCION 24 DE ABRIL DEL 2026'!C:Q,15,0)</f>
        <v>32000000</v>
      </c>
      <c r="AC328" s="30">
        <f>VLOOKUP(B:B,'EJECUCION 24 DE ABRIL DEL 2026'!C:R,16,0)</f>
        <v>0</v>
      </c>
      <c r="AD328" s="30">
        <f>VLOOKUP(B:B,'EJECUCION 24 DE ABRIL DEL 2026'!C:S,17,0)</f>
        <v>0</v>
      </c>
      <c r="AE328" s="31">
        <f>VLOOKUP(B:B,'EJECUCION 24 DE ABRIL DEL 2026'!C:T,18,0)</f>
        <v>0</v>
      </c>
      <c r="AF328" s="31">
        <f>VLOOKUP(B:B,'EJECUCION 24 DE ABRIL DEL 2026'!C:U,19,0)</f>
        <v>0</v>
      </c>
      <c r="AG328" s="30">
        <f>VLOOKUP(B:B,'EJECUCION 24 DE ABRIL DEL 2026'!C:V,20,0)</f>
        <v>0</v>
      </c>
      <c r="AH328" s="30">
        <f>VLOOKUP(B:B,'EJECUCION 24 DE ABRIL DEL 2026'!C:W,21,0)</f>
        <v>0</v>
      </c>
      <c r="AI328" s="30">
        <f>VLOOKUP(B:B,'EJECUCION 24 DE ABRIL DEL 2026'!C:X,22,0)</f>
        <v>32000000</v>
      </c>
      <c r="AJ328" s="30">
        <f>VLOOKUP(B:B,'EJECUCION 24 DE ABRIL DEL 2026'!C:Y,23,0)</f>
        <v>31450000</v>
      </c>
      <c r="AK328" s="30">
        <f>VLOOKUP(B:B,'EJECUCION 24 DE ABRIL DEL 2026'!C:Z,24,0)</f>
        <v>31450000</v>
      </c>
      <c r="AL328" s="30">
        <f>VLOOKUP(B:B,'EJECUCION 24 DE ABRIL DEL 2026'!C:AA,25,0)</f>
        <v>9900000</v>
      </c>
      <c r="AM328" s="30">
        <f>VLOOKUP(B:B,'EJECUCION 24 DE ABRIL DEL 2026'!C:AB,26,0)</f>
        <v>0</v>
      </c>
      <c r="AN328" s="30">
        <f>VLOOKUP(B:B,'EJECUCION 24 DE ABRIL DEL 2026'!C:AC,27,0)</f>
        <v>550000</v>
      </c>
      <c r="AO328" s="32">
        <f t="shared" si="4"/>
        <v>0.309375</v>
      </c>
      <c r="AP328" s="28" t="str">
        <f>VLOOKUP(T:T,'TOTAL POR PROYECTOS'!B:I,8,0)</f>
        <v>Secretaría de Equidad, Género y Mujer</v>
      </c>
      <c r="AQ328" s="8"/>
      <c r="AR328" s="8"/>
    </row>
    <row r="329" hidden="1">
      <c r="A329" s="27" t="str">
        <f t="shared" si="1"/>
        <v>450203820245400101521.2.1.0.00.12.3.2.02.02.0091.2.1.0.00</v>
      </c>
      <c r="B329" s="27" t="str">
        <f t="shared" si="2"/>
        <v>450203820245400101521.2.1.0.00.12.3.2.02.02.0091.2.1.0.0003080303|331</v>
      </c>
      <c r="C329" s="28" t="str">
        <f t="shared" si="3"/>
        <v>Secretaría de Equidad, Género y Mujer</v>
      </c>
      <c r="D329" s="40" t="s">
        <v>48</v>
      </c>
      <c r="E329" s="40" t="s">
        <v>1239</v>
      </c>
      <c r="F329" s="40" t="s">
        <v>1528</v>
      </c>
      <c r="G329" s="40" t="s">
        <v>1529</v>
      </c>
      <c r="H329" s="40" t="s">
        <v>1530</v>
      </c>
      <c r="I329" s="40" t="s">
        <v>1531</v>
      </c>
      <c r="J329" s="40" t="s">
        <v>182</v>
      </c>
      <c r="K329" s="40" t="s">
        <v>183</v>
      </c>
      <c r="L329" s="40" t="s">
        <v>184</v>
      </c>
      <c r="M329" s="40" t="s">
        <v>185</v>
      </c>
      <c r="N329" s="40" t="s">
        <v>317</v>
      </c>
      <c r="O329" s="40" t="s">
        <v>318</v>
      </c>
      <c r="P329" s="40" t="s">
        <v>1394</v>
      </c>
      <c r="Q329" s="40" t="s">
        <v>1391</v>
      </c>
      <c r="R329" s="40" t="s">
        <v>1395</v>
      </c>
      <c r="S329" s="40" t="s">
        <v>1396</v>
      </c>
      <c r="T329" s="40" t="s">
        <v>1521</v>
      </c>
      <c r="U329" s="29" t="str">
        <f>VLOOKUP(T:T,'TOTAL POR PROYECTOS'!B:C,2,0)</f>
        <v>Diseño DE ESTRATEGIAS PARA EL FORTALECIMIENTO DE PREVENCIÓN EN VIOLENCIAS BASADAS EN GÉNERO EN EL MUNICIPIO DE San José De Cúcuta</v>
      </c>
      <c r="V329" s="40" t="s">
        <v>106</v>
      </c>
      <c r="W329" s="40" t="s">
        <v>107</v>
      </c>
      <c r="X329" s="40" t="s">
        <v>66</v>
      </c>
      <c r="Y329" s="40" t="s">
        <v>67</v>
      </c>
      <c r="Z329" s="40" t="s">
        <v>108</v>
      </c>
      <c r="AA329" s="40" t="s">
        <v>109</v>
      </c>
      <c r="AB329" s="30">
        <f>VLOOKUP(B:B,'EJECUCION 24 DE ABRIL DEL 2026'!C:Q,15,0)</f>
        <v>52000000</v>
      </c>
      <c r="AC329" s="30">
        <f>VLOOKUP(B:B,'EJECUCION 24 DE ABRIL DEL 2026'!C:R,16,0)</f>
        <v>0</v>
      </c>
      <c r="AD329" s="30">
        <f>VLOOKUP(B:B,'EJECUCION 24 DE ABRIL DEL 2026'!C:S,17,0)</f>
        <v>0</v>
      </c>
      <c r="AE329" s="31">
        <f>VLOOKUP(B:B,'EJECUCION 24 DE ABRIL DEL 2026'!C:T,18,0)</f>
        <v>0</v>
      </c>
      <c r="AF329" s="31">
        <f>VLOOKUP(B:B,'EJECUCION 24 DE ABRIL DEL 2026'!C:U,19,0)</f>
        <v>0</v>
      </c>
      <c r="AG329" s="30">
        <f>VLOOKUP(B:B,'EJECUCION 24 DE ABRIL DEL 2026'!C:V,20,0)</f>
        <v>0</v>
      </c>
      <c r="AH329" s="30">
        <f>VLOOKUP(B:B,'EJECUCION 24 DE ABRIL DEL 2026'!C:W,21,0)</f>
        <v>0</v>
      </c>
      <c r="AI329" s="30">
        <f>VLOOKUP(B:B,'EJECUCION 24 DE ABRIL DEL 2026'!C:X,22,0)</f>
        <v>52000000</v>
      </c>
      <c r="AJ329" s="30">
        <f>VLOOKUP(B:B,'EJECUCION 24 DE ABRIL DEL 2026'!C:Y,23,0)</f>
        <v>49000000</v>
      </c>
      <c r="AK329" s="30">
        <f>VLOOKUP(B:B,'EJECUCION 24 DE ABRIL DEL 2026'!C:Z,24,0)</f>
        <v>49000000</v>
      </c>
      <c r="AL329" s="30">
        <f>VLOOKUP(B:B,'EJECUCION 24 DE ABRIL DEL 2026'!C:AA,25,0)</f>
        <v>24400000</v>
      </c>
      <c r="AM329" s="30">
        <f>VLOOKUP(B:B,'EJECUCION 24 DE ABRIL DEL 2026'!C:AB,26,0)</f>
        <v>10400000</v>
      </c>
      <c r="AN329" s="30">
        <f>VLOOKUP(B:B,'EJECUCION 24 DE ABRIL DEL 2026'!C:AC,27,0)</f>
        <v>3000000</v>
      </c>
      <c r="AO329" s="32">
        <f t="shared" si="4"/>
        <v>0.4692307692</v>
      </c>
      <c r="AP329" s="28" t="str">
        <f>VLOOKUP(T:T,'TOTAL POR PROYECTOS'!B:I,8,0)</f>
        <v>Secretaría de Equidad, Género y Mujer</v>
      </c>
      <c r="AQ329" s="8"/>
      <c r="AR329" s="8"/>
    </row>
    <row r="330" hidden="1">
      <c r="A330" s="27" t="str">
        <f t="shared" si="1"/>
        <v>410300420245400100811.2.1.0.00.12.3.2.02.02.0091.2.1.0.00</v>
      </c>
      <c r="B330" s="27" t="str">
        <f t="shared" si="2"/>
        <v>410300420245400100811.2.1.0.00.12.3.2.02.02.0091.2.1.0.0003080202|322</v>
      </c>
      <c r="C330" s="28" t="str">
        <f t="shared" si="3"/>
        <v>Secretaría de Equidad, Género y Mujer</v>
      </c>
      <c r="D330" s="40" t="s">
        <v>48</v>
      </c>
      <c r="E330" s="40" t="s">
        <v>1239</v>
      </c>
      <c r="F330" s="40" t="s">
        <v>1240</v>
      </c>
      <c r="G330" s="40" t="s">
        <v>1532</v>
      </c>
      <c r="H330" s="40" t="s">
        <v>1533</v>
      </c>
      <c r="I330" s="40" t="s">
        <v>1534</v>
      </c>
      <c r="J330" s="40" t="s">
        <v>302</v>
      </c>
      <c r="K330" s="40" t="s">
        <v>303</v>
      </c>
      <c r="L330" s="40" t="s">
        <v>304</v>
      </c>
      <c r="M330" s="40" t="s">
        <v>305</v>
      </c>
      <c r="N330" s="40" t="s">
        <v>306</v>
      </c>
      <c r="O330" s="40" t="s">
        <v>307</v>
      </c>
      <c r="P330" s="40" t="s">
        <v>1535</v>
      </c>
      <c r="Q330" s="40" t="s">
        <v>1532</v>
      </c>
      <c r="R330" s="40" t="s">
        <v>1536</v>
      </c>
      <c r="S330" s="40" t="s">
        <v>1534</v>
      </c>
      <c r="T330" s="40" t="s">
        <v>1537</v>
      </c>
      <c r="U330" s="29" t="str">
        <f>VLOOKUP(T:T,'TOTAL POR PROYECTOS'!B:C,2,0)</f>
        <v>Fortalecimiento para la creación yo desarrollo de proyectos productivos y servicio de educación para el trabajo dirigido a las mujeres vulnerables del municipio San José De Cúcuta</v>
      </c>
      <c r="V330" s="40" t="s">
        <v>106</v>
      </c>
      <c r="W330" s="40" t="s">
        <v>107</v>
      </c>
      <c r="X330" s="40" t="s">
        <v>66</v>
      </c>
      <c r="Y330" s="40" t="s">
        <v>67</v>
      </c>
      <c r="Z330" s="40" t="s">
        <v>108</v>
      </c>
      <c r="AA330" s="40" t="s">
        <v>109</v>
      </c>
      <c r="AB330" s="30">
        <f>VLOOKUP(B:B,'EJECUCION 24 DE ABRIL DEL 2026'!C:Q,15,0)</f>
        <v>750000000</v>
      </c>
      <c r="AC330" s="30">
        <f>VLOOKUP(B:B,'EJECUCION 24 DE ABRIL DEL 2026'!C:R,16,0)</f>
        <v>0</v>
      </c>
      <c r="AD330" s="30">
        <f>VLOOKUP(B:B,'EJECUCION 24 DE ABRIL DEL 2026'!C:S,17,0)</f>
        <v>0</v>
      </c>
      <c r="AE330" s="31">
        <f>VLOOKUP(B:B,'EJECUCION 24 DE ABRIL DEL 2026'!C:T,18,0)</f>
        <v>0</v>
      </c>
      <c r="AF330" s="31">
        <f>VLOOKUP(B:B,'EJECUCION 24 DE ABRIL DEL 2026'!C:U,19,0)</f>
        <v>0</v>
      </c>
      <c r="AG330" s="30">
        <f>VLOOKUP(B:B,'EJECUCION 24 DE ABRIL DEL 2026'!C:V,20,0)</f>
        <v>0</v>
      </c>
      <c r="AH330" s="30">
        <f>VLOOKUP(B:B,'EJECUCION 24 DE ABRIL DEL 2026'!C:W,21,0)</f>
        <v>0</v>
      </c>
      <c r="AI330" s="30">
        <f>VLOOKUP(B:B,'EJECUCION 24 DE ABRIL DEL 2026'!C:X,22,0)</f>
        <v>750000000</v>
      </c>
      <c r="AJ330" s="30">
        <f>VLOOKUP(B:B,'EJECUCION 24 DE ABRIL DEL 2026'!C:Y,23,0)</f>
        <v>734300000</v>
      </c>
      <c r="AK330" s="30">
        <f>VLOOKUP(B:B,'EJECUCION 24 DE ABRIL DEL 2026'!C:Z,24,0)</f>
        <v>722750000</v>
      </c>
      <c r="AL330" s="30">
        <f>VLOOKUP(B:B,'EJECUCION 24 DE ABRIL DEL 2026'!C:AA,25,0)</f>
        <v>255500000</v>
      </c>
      <c r="AM330" s="30">
        <f>VLOOKUP(B:B,'EJECUCION 24 DE ABRIL DEL 2026'!C:AB,26,0)</f>
        <v>103900000</v>
      </c>
      <c r="AN330" s="30">
        <f>VLOOKUP(B:B,'EJECUCION 24 DE ABRIL DEL 2026'!C:AC,27,0)</f>
        <v>27250000</v>
      </c>
      <c r="AO330" s="32">
        <f t="shared" si="4"/>
        <v>0.3406666667</v>
      </c>
      <c r="AP330" s="28" t="str">
        <f>VLOOKUP(T:T,'TOTAL POR PROYECTOS'!B:I,8,0)</f>
        <v>Secretaría de Equidad, Género y Mujer</v>
      </c>
      <c r="AQ330" s="8"/>
      <c r="AR330" s="8"/>
    </row>
    <row r="331" hidden="1">
      <c r="A331" s="27" t="str">
        <f t="shared" si="1"/>
        <v>360402620245400102261.2.1.0.00.12.3.2.02.02.0091.2.1.0.00</v>
      </c>
      <c r="B331" s="27" t="str">
        <f t="shared" si="2"/>
        <v>360402620245400102261.2.1.0.00.12.3.2.02.02.0091.2.1.0.0003080301|329</v>
      </c>
      <c r="C331" s="28" t="str">
        <f t="shared" si="3"/>
        <v>Secretaría de Equidad, Género y Mujer</v>
      </c>
      <c r="D331" s="40" t="s">
        <v>48</v>
      </c>
      <c r="E331" s="40" t="s">
        <v>1239</v>
      </c>
      <c r="F331" s="40" t="s">
        <v>1528</v>
      </c>
      <c r="G331" s="40" t="s">
        <v>1538</v>
      </c>
      <c r="H331" s="40" t="s">
        <v>1539</v>
      </c>
      <c r="I331" s="40" t="s">
        <v>167</v>
      </c>
      <c r="J331" s="40" t="s">
        <v>1003</v>
      </c>
      <c r="K331" s="40" t="s">
        <v>1004</v>
      </c>
      <c r="L331" s="40" t="s">
        <v>1005</v>
      </c>
      <c r="M331" s="40" t="s">
        <v>1006</v>
      </c>
      <c r="N331" s="40" t="s">
        <v>1540</v>
      </c>
      <c r="O331" s="40" t="s">
        <v>1541</v>
      </c>
      <c r="P331" s="40" t="s">
        <v>1542</v>
      </c>
      <c r="Q331" s="40" t="s">
        <v>1538</v>
      </c>
      <c r="R331" s="40" t="s">
        <v>1543</v>
      </c>
      <c r="S331" s="40" t="s">
        <v>167</v>
      </c>
      <c r="T331" s="40" t="s">
        <v>1544</v>
      </c>
      <c r="U331" s="29" t="str">
        <f>VLOOKUP(T:T,'TOTAL POR PROYECTOS'!B:C,2,0)</f>
        <v>Apoyo para la difusión y aplicación del enfoque de género en el ámbito social y empresarial del municipio de San José De Cúcuta</v>
      </c>
      <c r="V331" s="40" t="s">
        <v>106</v>
      </c>
      <c r="W331" s="40" t="s">
        <v>107</v>
      </c>
      <c r="X331" s="40" t="s">
        <v>66</v>
      </c>
      <c r="Y331" s="40" t="s">
        <v>67</v>
      </c>
      <c r="Z331" s="40" t="s">
        <v>108</v>
      </c>
      <c r="AA331" s="40" t="s">
        <v>109</v>
      </c>
      <c r="AB331" s="30">
        <f>VLOOKUP(B:B,'EJECUCION 24 DE ABRIL DEL 2026'!C:Q,15,0)</f>
        <v>96000000</v>
      </c>
      <c r="AC331" s="30">
        <f>VLOOKUP(B:B,'EJECUCION 24 DE ABRIL DEL 2026'!C:R,16,0)</f>
        <v>0</v>
      </c>
      <c r="AD331" s="30">
        <f>VLOOKUP(B:B,'EJECUCION 24 DE ABRIL DEL 2026'!C:S,17,0)</f>
        <v>0</v>
      </c>
      <c r="AE331" s="31">
        <f>VLOOKUP(B:B,'EJECUCION 24 DE ABRIL DEL 2026'!C:T,18,0)</f>
        <v>0</v>
      </c>
      <c r="AF331" s="31">
        <f>VLOOKUP(B:B,'EJECUCION 24 DE ABRIL DEL 2026'!C:U,19,0)</f>
        <v>0</v>
      </c>
      <c r="AG331" s="30">
        <f>VLOOKUP(B:B,'EJECUCION 24 DE ABRIL DEL 2026'!C:V,20,0)</f>
        <v>0</v>
      </c>
      <c r="AH331" s="30">
        <f>VLOOKUP(B:B,'EJECUCION 24 DE ABRIL DEL 2026'!C:W,21,0)</f>
        <v>0</v>
      </c>
      <c r="AI331" s="30">
        <f>VLOOKUP(B:B,'EJECUCION 24 DE ABRIL DEL 2026'!C:X,22,0)</f>
        <v>96000000</v>
      </c>
      <c r="AJ331" s="30">
        <f>VLOOKUP(B:B,'EJECUCION 24 DE ABRIL DEL 2026'!C:Y,23,0)</f>
        <v>92450000</v>
      </c>
      <c r="AK331" s="30">
        <f>VLOOKUP(B:B,'EJECUCION 24 DE ABRIL DEL 2026'!C:Z,24,0)</f>
        <v>89750000</v>
      </c>
      <c r="AL331" s="30">
        <f>VLOOKUP(B:B,'EJECUCION 24 DE ABRIL DEL 2026'!C:AA,25,0)</f>
        <v>24600000</v>
      </c>
      <c r="AM331" s="30">
        <f>VLOOKUP(B:B,'EJECUCION 24 DE ABRIL DEL 2026'!C:AB,26,0)</f>
        <v>12800000</v>
      </c>
      <c r="AN331" s="30">
        <f>VLOOKUP(B:B,'EJECUCION 24 DE ABRIL DEL 2026'!C:AC,27,0)</f>
        <v>6250000</v>
      </c>
      <c r="AO331" s="32">
        <f t="shared" si="4"/>
        <v>0.25625</v>
      </c>
      <c r="AP331" s="28" t="str">
        <f>VLOOKUP(T:T,'TOTAL POR PROYECTOS'!B:I,8,0)</f>
        <v>Secretaría de Equidad, Género y Mujer</v>
      </c>
      <c r="AQ331" s="8"/>
      <c r="AR331" s="8"/>
    </row>
    <row r="332" hidden="1">
      <c r="A332" s="27" t="str">
        <f t="shared" si="1"/>
        <v>250400720245400101821.2.1.0.00.12.3.2.02.02.0081.2.1.0.00</v>
      </c>
      <c r="B332" s="27" t="str">
        <f t="shared" si="2"/>
        <v>250400720245400101821.2.1.0.00.12.3.2.02.02.0081.2.1.0.0006040105|481</v>
      </c>
      <c r="C332" s="28" t="str">
        <f t="shared" si="3"/>
        <v>Secretaría General</v>
      </c>
      <c r="D332" s="40" t="s">
        <v>336</v>
      </c>
      <c r="E332" s="40" t="s">
        <v>337</v>
      </c>
      <c r="F332" s="40" t="s">
        <v>1545</v>
      </c>
      <c r="G332" s="40" t="s">
        <v>1546</v>
      </c>
      <c r="H332" s="40" t="s">
        <v>1547</v>
      </c>
      <c r="I332" s="40" t="s">
        <v>1076</v>
      </c>
      <c r="J332" s="40" t="s">
        <v>1453</v>
      </c>
      <c r="K332" s="40" t="s">
        <v>1454</v>
      </c>
      <c r="L332" s="40" t="s">
        <v>184</v>
      </c>
      <c r="M332" s="40" t="s">
        <v>185</v>
      </c>
      <c r="N332" s="40" t="s">
        <v>1548</v>
      </c>
      <c r="O332" s="40" t="s">
        <v>1549</v>
      </c>
      <c r="P332" s="40" t="s">
        <v>1550</v>
      </c>
      <c r="Q332" s="40" t="s">
        <v>1551</v>
      </c>
      <c r="R332" s="40" t="s">
        <v>1552</v>
      </c>
      <c r="S332" s="40" t="s">
        <v>1076</v>
      </c>
      <c r="T332" s="40" t="s">
        <v>1553</v>
      </c>
      <c r="U332" s="29" t="str">
        <f>VLOOKUP(T:T,'TOTAL POR PROYECTOS'!B:C,2,0)</f>
        <v>Mejoramiento de las capacidades institucionales de atención al ciudadano de la Alcaldía de San José De Cúcuta</v>
      </c>
      <c r="V332" s="40" t="s">
        <v>106</v>
      </c>
      <c r="W332" s="40" t="s">
        <v>107</v>
      </c>
      <c r="X332" s="40" t="s">
        <v>98</v>
      </c>
      <c r="Y332" s="40" t="s">
        <v>99</v>
      </c>
      <c r="Z332" s="40" t="s">
        <v>108</v>
      </c>
      <c r="AA332" s="40" t="s">
        <v>109</v>
      </c>
      <c r="AB332" s="30">
        <f>VLOOKUP(B:B,'EJECUCION 24 DE ABRIL DEL 2026'!C:Q,15,0)</f>
        <v>150000000</v>
      </c>
      <c r="AC332" s="30">
        <f>VLOOKUP(B:B,'EJECUCION 24 DE ABRIL DEL 2026'!C:R,16,0)</f>
        <v>0</v>
      </c>
      <c r="AD332" s="30">
        <f>VLOOKUP(B:B,'EJECUCION 24 DE ABRIL DEL 2026'!C:S,17,0)</f>
        <v>0</v>
      </c>
      <c r="AE332" s="31">
        <f>VLOOKUP(B:B,'EJECUCION 24 DE ABRIL DEL 2026'!C:T,18,0)</f>
        <v>0</v>
      </c>
      <c r="AF332" s="31">
        <f>VLOOKUP(B:B,'EJECUCION 24 DE ABRIL DEL 2026'!C:U,19,0)</f>
        <v>0</v>
      </c>
      <c r="AG332" s="30">
        <f>VLOOKUP(B:B,'EJECUCION 24 DE ABRIL DEL 2026'!C:V,20,0)</f>
        <v>0</v>
      </c>
      <c r="AH332" s="30">
        <f>VLOOKUP(B:B,'EJECUCION 24 DE ABRIL DEL 2026'!C:W,21,0)</f>
        <v>0</v>
      </c>
      <c r="AI332" s="30">
        <f>VLOOKUP(B:B,'EJECUCION 24 DE ABRIL DEL 2026'!C:X,22,0)</f>
        <v>150000000</v>
      </c>
      <c r="AJ332" s="30">
        <f>VLOOKUP(B:B,'EJECUCION 24 DE ABRIL DEL 2026'!C:Y,23,0)</f>
        <v>0</v>
      </c>
      <c r="AK332" s="30">
        <f>VLOOKUP(B:B,'EJECUCION 24 DE ABRIL DEL 2026'!C:Z,24,0)</f>
        <v>0</v>
      </c>
      <c r="AL332" s="30">
        <f>VLOOKUP(B:B,'EJECUCION 24 DE ABRIL DEL 2026'!C:AA,25,0)</f>
        <v>0</v>
      </c>
      <c r="AM332" s="30">
        <f>VLOOKUP(B:B,'EJECUCION 24 DE ABRIL DEL 2026'!C:AB,26,0)</f>
        <v>0</v>
      </c>
      <c r="AN332" s="30">
        <f>VLOOKUP(B:B,'EJECUCION 24 DE ABRIL DEL 2026'!C:AC,27,0)</f>
        <v>150000000</v>
      </c>
      <c r="AO332" s="32">
        <f t="shared" si="4"/>
        <v>0</v>
      </c>
      <c r="AP332" s="28" t="str">
        <f>VLOOKUP(T:T,'TOTAL POR PROYECTOS'!B:I,8,0)</f>
        <v>Secretaría General</v>
      </c>
      <c r="AQ332" s="8"/>
      <c r="AR332" s="8"/>
    </row>
    <row r="333" hidden="1">
      <c r="A333" s="27" t="str">
        <f t="shared" si="1"/>
        <v>45020302025000000318951.2.1.0.00.12.3.2.02.02.0091.2.1.0.00</v>
      </c>
      <c r="B333" s="27" t="str">
        <f t="shared" si="2"/>
        <v>45020302025000000318951.2.1.0.00.12.3.2.02.02.0091.2.1.0.0006040109|485</v>
      </c>
      <c r="C333" s="28" t="str">
        <f t="shared" si="3"/>
        <v>Secretaría General</v>
      </c>
      <c r="D333" s="40" t="s">
        <v>336</v>
      </c>
      <c r="E333" s="40" t="s">
        <v>337</v>
      </c>
      <c r="F333" s="40" t="s">
        <v>1545</v>
      </c>
      <c r="G333" s="40" t="s">
        <v>774</v>
      </c>
      <c r="H333" s="40" t="s">
        <v>1554</v>
      </c>
      <c r="I333" s="40" t="s">
        <v>779</v>
      </c>
      <c r="J333" s="40" t="s">
        <v>182</v>
      </c>
      <c r="K333" s="40" t="s">
        <v>183</v>
      </c>
      <c r="L333" s="40" t="s">
        <v>184</v>
      </c>
      <c r="M333" s="40" t="s">
        <v>185</v>
      </c>
      <c r="N333" s="40" t="s">
        <v>317</v>
      </c>
      <c r="O333" s="40" t="s">
        <v>318</v>
      </c>
      <c r="P333" s="40" t="s">
        <v>1555</v>
      </c>
      <c r="Q333" s="40" t="s">
        <v>774</v>
      </c>
      <c r="R333" s="40" t="s">
        <v>1556</v>
      </c>
      <c r="S333" s="40" t="s">
        <v>779</v>
      </c>
      <c r="T333" s="40" t="s">
        <v>1557</v>
      </c>
      <c r="U333" s="29" t="str">
        <f>VLOOKUP(T:T,'TOTAL POR PROYECTOS'!B:C,2,0)</f>
        <v>Mejoramiento del desempeño en políticas MIPG priorizadas mediante documentos e insumos técnicos de análisis institucional en la alcaldía de San José De Cúcuta</v>
      </c>
      <c r="V333" s="40" t="s">
        <v>106</v>
      </c>
      <c r="W333" s="40" t="s">
        <v>107</v>
      </c>
      <c r="X333" s="40" t="s">
        <v>66</v>
      </c>
      <c r="Y333" s="40" t="s">
        <v>67</v>
      </c>
      <c r="Z333" s="40" t="s">
        <v>108</v>
      </c>
      <c r="AA333" s="40" t="s">
        <v>109</v>
      </c>
      <c r="AB333" s="30">
        <f>VLOOKUP(B:B,'EJECUCION 24 DE ABRIL DEL 2026'!C:Q,15,0)</f>
        <v>1968800000</v>
      </c>
      <c r="AC333" s="30">
        <f>VLOOKUP(B:B,'EJECUCION 24 DE ABRIL DEL 2026'!C:R,16,0)</f>
        <v>0</v>
      </c>
      <c r="AD333" s="30">
        <f>VLOOKUP(B:B,'EJECUCION 24 DE ABRIL DEL 2026'!C:S,17,0)</f>
        <v>0</v>
      </c>
      <c r="AE333" s="31">
        <f>VLOOKUP(B:B,'EJECUCION 24 DE ABRIL DEL 2026'!C:T,18,0)</f>
        <v>0</v>
      </c>
      <c r="AF333" s="31">
        <f>VLOOKUP(B:B,'EJECUCION 24 DE ABRIL DEL 2026'!C:U,19,0)</f>
        <v>0</v>
      </c>
      <c r="AG333" s="30">
        <f>VLOOKUP(B:B,'EJECUCION 24 DE ABRIL DEL 2026'!C:V,20,0)</f>
        <v>0</v>
      </c>
      <c r="AH333" s="30">
        <f>VLOOKUP(B:B,'EJECUCION 24 DE ABRIL DEL 2026'!C:W,21,0)</f>
        <v>0</v>
      </c>
      <c r="AI333" s="30">
        <f>VLOOKUP(B:B,'EJECUCION 24 DE ABRIL DEL 2026'!C:X,22,0)</f>
        <v>1968800000</v>
      </c>
      <c r="AJ333" s="30">
        <f>VLOOKUP(B:B,'EJECUCION 24 DE ABRIL DEL 2026'!C:Y,23,0)</f>
        <v>1600000000</v>
      </c>
      <c r="AK333" s="30">
        <f>VLOOKUP(B:B,'EJECUCION 24 DE ABRIL DEL 2026'!C:Z,24,0)</f>
        <v>0</v>
      </c>
      <c r="AL333" s="30">
        <f>VLOOKUP(B:B,'EJECUCION 24 DE ABRIL DEL 2026'!C:AA,25,0)</f>
        <v>0</v>
      </c>
      <c r="AM333" s="30">
        <f>VLOOKUP(B:B,'EJECUCION 24 DE ABRIL DEL 2026'!C:AB,26,0)</f>
        <v>0</v>
      </c>
      <c r="AN333" s="30">
        <f>VLOOKUP(B:B,'EJECUCION 24 DE ABRIL DEL 2026'!C:AC,27,0)</f>
        <v>1968800000</v>
      </c>
      <c r="AO333" s="32">
        <f t="shared" si="4"/>
        <v>0</v>
      </c>
      <c r="AP333" s="28" t="str">
        <f>VLOOKUP(T:T,'TOTAL POR PROYECTOS'!B:I,8,0)</f>
        <v>Secretaría General</v>
      </c>
      <c r="AQ333" s="8"/>
      <c r="AR333" s="8"/>
    </row>
    <row r="334" hidden="1">
      <c r="A334" s="27" t="str">
        <f t="shared" si="1"/>
        <v>459901720245400101781.2.1.0.00.12.3.2.02.02.0081.2.1.0.00</v>
      </c>
      <c r="B334" s="27" t="str">
        <f t="shared" si="2"/>
        <v>459901720245400101781.2.1.0.00.12.3.2.02.02.0081.2.1.0.0006040201|486</v>
      </c>
      <c r="C334" s="28" t="str">
        <f t="shared" si="3"/>
        <v>Secretaría General</v>
      </c>
      <c r="D334" s="40" t="s">
        <v>336</v>
      </c>
      <c r="E334" s="40" t="s">
        <v>337</v>
      </c>
      <c r="F334" s="40" t="s">
        <v>1558</v>
      </c>
      <c r="G334" s="40" t="s">
        <v>1559</v>
      </c>
      <c r="H334" s="40" t="s">
        <v>1560</v>
      </c>
      <c r="I334" s="40" t="s">
        <v>1561</v>
      </c>
      <c r="J334" s="40" t="s">
        <v>182</v>
      </c>
      <c r="K334" s="40" t="s">
        <v>183</v>
      </c>
      <c r="L334" s="40" t="s">
        <v>184</v>
      </c>
      <c r="M334" s="40" t="s">
        <v>185</v>
      </c>
      <c r="N334" s="40" t="s">
        <v>1043</v>
      </c>
      <c r="O334" s="40" t="s">
        <v>1044</v>
      </c>
      <c r="P334" s="40" t="s">
        <v>1562</v>
      </c>
      <c r="Q334" s="40" t="s">
        <v>1559</v>
      </c>
      <c r="R334" s="40" t="s">
        <v>1563</v>
      </c>
      <c r="S334" s="40" t="s">
        <v>1564</v>
      </c>
      <c r="T334" s="40" t="s">
        <v>1565</v>
      </c>
      <c r="U334" s="29" t="str">
        <f>VLOOKUP(T:T,'TOTAL POR PROYECTOS'!B:C,2,0)</f>
        <v>Administración integral de la gestión documental en la alcaldía de San José De Cúcuta</v>
      </c>
      <c r="V334" s="40" t="s">
        <v>106</v>
      </c>
      <c r="W334" s="40" t="s">
        <v>107</v>
      </c>
      <c r="X334" s="40" t="s">
        <v>98</v>
      </c>
      <c r="Y334" s="40" t="s">
        <v>99</v>
      </c>
      <c r="Z334" s="40" t="s">
        <v>108</v>
      </c>
      <c r="AA334" s="40" t="s">
        <v>109</v>
      </c>
      <c r="AB334" s="30">
        <f>VLOOKUP(B:B,'EJECUCION 24 DE ABRIL DEL 2026'!C:Q,15,0)</f>
        <v>1200000000</v>
      </c>
      <c r="AC334" s="30">
        <f>VLOOKUP(B:B,'EJECUCION 24 DE ABRIL DEL 2026'!C:R,16,0)</f>
        <v>0</v>
      </c>
      <c r="AD334" s="30">
        <f>VLOOKUP(B:B,'EJECUCION 24 DE ABRIL DEL 2026'!C:S,17,0)</f>
        <v>0</v>
      </c>
      <c r="AE334" s="31">
        <f>VLOOKUP(B:B,'EJECUCION 24 DE ABRIL DEL 2026'!C:T,18,0)</f>
        <v>0</v>
      </c>
      <c r="AF334" s="31">
        <f>VLOOKUP(B:B,'EJECUCION 24 DE ABRIL DEL 2026'!C:U,19,0)</f>
        <v>1200000000</v>
      </c>
      <c r="AG334" s="30">
        <f>VLOOKUP(B:B,'EJECUCION 24 DE ABRIL DEL 2026'!C:V,20,0)</f>
        <v>0</v>
      </c>
      <c r="AH334" s="30">
        <f>VLOOKUP(B:B,'EJECUCION 24 DE ABRIL DEL 2026'!C:W,21,0)</f>
        <v>0</v>
      </c>
      <c r="AI334" s="30">
        <f>VLOOKUP(B:B,'EJECUCION 24 DE ABRIL DEL 2026'!C:X,22,0)</f>
        <v>0</v>
      </c>
      <c r="AJ334" s="30">
        <f>VLOOKUP(B:B,'EJECUCION 24 DE ABRIL DEL 2026'!C:Y,23,0)</f>
        <v>0</v>
      </c>
      <c r="AK334" s="30">
        <f>VLOOKUP(B:B,'EJECUCION 24 DE ABRIL DEL 2026'!C:Z,24,0)</f>
        <v>0</v>
      </c>
      <c r="AL334" s="30">
        <f>VLOOKUP(B:B,'EJECUCION 24 DE ABRIL DEL 2026'!C:AA,25,0)</f>
        <v>0</v>
      </c>
      <c r="AM334" s="30">
        <f>VLOOKUP(B:B,'EJECUCION 24 DE ABRIL DEL 2026'!C:AB,26,0)</f>
        <v>0</v>
      </c>
      <c r="AN334" s="30">
        <f>VLOOKUP(B:B,'EJECUCION 24 DE ABRIL DEL 2026'!C:AC,27,0)</f>
        <v>0</v>
      </c>
      <c r="AO334" s="32" t="str">
        <f t="shared" si="4"/>
        <v>#DIV/0!</v>
      </c>
      <c r="AP334" s="28" t="str">
        <f>VLOOKUP(T:T,'TOTAL POR PROYECTOS'!B:I,8,0)</f>
        <v>Secretaría General</v>
      </c>
      <c r="AQ334" s="8"/>
      <c r="AR334" s="8"/>
    </row>
    <row r="335" hidden="1">
      <c r="A335" s="27" t="str">
        <f t="shared" si="1"/>
        <v>459901720245400101781.2.1.0.00.12.3.2.02.02.008.191.2.1.0.00</v>
      </c>
      <c r="B335" s="27" t="str">
        <f t="shared" si="2"/>
        <v>459901720245400101781.2.1.0.00.12.3.2.02.02.008.191.2.1.0.0006040201|486</v>
      </c>
      <c r="C335" s="28" t="str">
        <f t="shared" si="3"/>
        <v>Secretaría General</v>
      </c>
      <c r="D335" s="40" t="s">
        <v>336</v>
      </c>
      <c r="E335" s="40" t="s">
        <v>337</v>
      </c>
      <c r="F335" s="40" t="s">
        <v>1558</v>
      </c>
      <c r="G335" s="40" t="s">
        <v>1559</v>
      </c>
      <c r="H335" s="40" t="s">
        <v>1560</v>
      </c>
      <c r="I335" s="40" t="s">
        <v>1561</v>
      </c>
      <c r="J335" s="40" t="s">
        <v>182</v>
      </c>
      <c r="K335" s="40" t="s">
        <v>183</v>
      </c>
      <c r="L335" s="40" t="s">
        <v>184</v>
      </c>
      <c r="M335" s="40" t="s">
        <v>185</v>
      </c>
      <c r="N335" s="40" t="s">
        <v>1043</v>
      </c>
      <c r="O335" s="40" t="s">
        <v>1044</v>
      </c>
      <c r="P335" s="40" t="s">
        <v>1562</v>
      </c>
      <c r="Q335" s="40" t="s">
        <v>1559</v>
      </c>
      <c r="R335" s="40" t="s">
        <v>1563</v>
      </c>
      <c r="S335" s="40" t="s">
        <v>1564</v>
      </c>
      <c r="T335" s="40" t="s">
        <v>1565</v>
      </c>
      <c r="U335" s="29" t="str">
        <f>VLOOKUP(T:T,'TOTAL POR PROYECTOS'!B:C,2,0)</f>
        <v>Administración integral de la gestión documental en la alcaldía de San José De Cúcuta</v>
      </c>
      <c r="V335" s="40" t="s">
        <v>106</v>
      </c>
      <c r="W335" s="40" t="s">
        <v>107</v>
      </c>
      <c r="X335" s="40" t="s">
        <v>1566</v>
      </c>
      <c r="Y335" s="40" t="s">
        <v>1567</v>
      </c>
      <c r="Z335" s="40" t="s">
        <v>108</v>
      </c>
      <c r="AA335" s="40" t="s">
        <v>109</v>
      </c>
      <c r="AB335" s="30">
        <f>VLOOKUP(B:B,'EJECUCION 24 DE ABRIL DEL 2026'!C:Q,15,0)</f>
        <v>0</v>
      </c>
      <c r="AC335" s="30">
        <f>VLOOKUP(B:B,'EJECUCION 24 DE ABRIL DEL 2026'!C:R,16,0)</f>
        <v>0</v>
      </c>
      <c r="AD335" s="30">
        <f>VLOOKUP(B:B,'EJECUCION 24 DE ABRIL DEL 2026'!C:S,17,0)</f>
        <v>0</v>
      </c>
      <c r="AE335" s="31">
        <f>VLOOKUP(B:B,'EJECUCION 24 DE ABRIL DEL 2026'!C:T,18,0)</f>
        <v>400000000</v>
      </c>
      <c r="AF335" s="31">
        <f>VLOOKUP(B:B,'EJECUCION 24 DE ABRIL DEL 2026'!C:U,19,0)</f>
        <v>0</v>
      </c>
      <c r="AG335" s="30">
        <f>VLOOKUP(B:B,'EJECUCION 24 DE ABRIL DEL 2026'!C:V,20,0)</f>
        <v>0</v>
      </c>
      <c r="AH335" s="30">
        <f>VLOOKUP(B:B,'EJECUCION 24 DE ABRIL DEL 2026'!C:W,21,0)</f>
        <v>0</v>
      </c>
      <c r="AI335" s="30">
        <f>VLOOKUP(B:B,'EJECUCION 24 DE ABRIL DEL 2026'!C:X,22,0)</f>
        <v>400000000</v>
      </c>
      <c r="AJ335" s="30">
        <f>VLOOKUP(B:B,'EJECUCION 24 DE ABRIL DEL 2026'!C:Y,23,0)</f>
        <v>400000000</v>
      </c>
      <c r="AK335" s="30">
        <f>VLOOKUP(B:B,'EJECUCION 24 DE ABRIL DEL 2026'!C:Z,24,0)</f>
        <v>400000000</v>
      </c>
      <c r="AL335" s="30">
        <f>VLOOKUP(B:B,'EJECUCION 24 DE ABRIL DEL 2026'!C:AA,25,0)</f>
        <v>0</v>
      </c>
      <c r="AM335" s="30">
        <f>VLOOKUP(B:B,'EJECUCION 24 DE ABRIL DEL 2026'!C:AB,26,0)</f>
        <v>0</v>
      </c>
      <c r="AN335" s="30">
        <f>VLOOKUP(B:B,'EJECUCION 24 DE ABRIL DEL 2026'!C:AC,27,0)</f>
        <v>0</v>
      </c>
      <c r="AO335" s="32">
        <f t="shared" si="4"/>
        <v>0</v>
      </c>
      <c r="AP335" s="28" t="str">
        <f>VLOOKUP(T:T,'TOTAL POR PROYECTOS'!B:I,8,0)</f>
        <v>Secretaría General</v>
      </c>
      <c r="AQ335" s="8"/>
      <c r="AR335" s="8"/>
    </row>
    <row r="336" hidden="1">
      <c r="A336" s="27" t="str">
        <f t="shared" si="1"/>
        <v>459901720245400101781.2.1.0.00.12.3.2.02.02.008.201.2.1.0.00</v>
      </c>
      <c r="B336" s="27" t="str">
        <f t="shared" si="2"/>
        <v>459901720245400101781.2.1.0.00.12.3.2.02.02.008.201.2.1.0.0006040202|487</v>
      </c>
      <c r="C336" s="28" t="str">
        <f t="shared" si="3"/>
        <v>Secretaría General</v>
      </c>
      <c r="D336" s="40" t="s">
        <v>336</v>
      </c>
      <c r="E336" s="40" t="s">
        <v>337</v>
      </c>
      <c r="F336" s="40" t="s">
        <v>1558</v>
      </c>
      <c r="G336" s="40" t="s">
        <v>1568</v>
      </c>
      <c r="H336" s="40" t="s">
        <v>1569</v>
      </c>
      <c r="I336" s="40" t="s">
        <v>1570</v>
      </c>
      <c r="J336" s="40" t="s">
        <v>182</v>
      </c>
      <c r="K336" s="40" t="s">
        <v>183</v>
      </c>
      <c r="L336" s="40" t="s">
        <v>184</v>
      </c>
      <c r="M336" s="40" t="s">
        <v>185</v>
      </c>
      <c r="N336" s="40" t="s">
        <v>1043</v>
      </c>
      <c r="O336" s="40" t="s">
        <v>1044</v>
      </c>
      <c r="P336" s="40" t="s">
        <v>1562</v>
      </c>
      <c r="Q336" s="40" t="s">
        <v>1559</v>
      </c>
      <c r="R336" s="40" t="s">
        <v>1563</v>
      </c>
      <c r="S336" s="40" t="s">
        <v>1564</v>
      </c>
      <c r="T336" s="40" t="s">
        <v>1565</v>
      </c>
      <c r="U336" s="29" t="str">
        <f>VLOOKUP(T:T,'TOTAL POR PROYECTOS'!B:C,2,0)</f>
        <v>Administración integral de la gestión documental en la alcaldía de San José De Cúcuta</v>
      </c>
      <c r="V336" s="40" t="s">
        <v>106</v>
      </c>
      <c r="W336" s="40" t="s">
        <v>107</v>
      </c>
      <c r="X336" s="40" t="s">
        <v>1571</v>
      </c>
      <c r="Y336" s="40" t="s">
        <v>1572</v>
      </c>
      <c r="Z336" s="40" t="s">
        <v>108</v>
      </c>
      <c r="AA336" s="40" t="s">
        <v>109</v>
      </c>
      <c r="AB336" s="30">
        <f>VLOOKUP(B:B,'EJECUCION 24 DE ABRIL DEL 2026'!C:Q,15,0)</f>
        <v>0</v>
      </c>
      <c r="AC336" s="30">
        <f>VLOOKUP(B:B,'EJECUCION 24 DE ABRIL DEL 2026'!C:R,16,0)</f>
        <v>0</v>
      </c>
      <c r="AD336" s="30">
        <f>VLOOKUP(B:B,'EJECUCION 24 DE ABRIL DEL 2026'!C:S,17,0)</f>
        <v>0</v>
      </c>
      <c r="AE336" s="31">
        <f>VLOOKUP(B:B,'EJECUCION 24 DE ABRIL DEL 2026'!C:T,18,0)</f>
        <v>400000000</v>
      </c>
      <c r="AF336" s="31">
        <f>VLOOKUP(B:B,'EJECUCION 24 DE ABRIL DEL 2026'!C:U,19,0)</f>
        <v>0</v>
      </c>
      <c r="AG336" s="30">
        <f>VLOOKUP(B:B,'EJECUCION 24 DE ABRIL DEL 2026'!C:V,20,0)</f>
        <v>0</v>
      </c>
      <c r="AH336" s="30">
        <f>VLOOKUP(B:B,'EJECUCION 24 DE ABRIL DEL 2026'!C:W,21,0)</f>
        <v>0</v>
      </c>
      <c r="AI336" s="30">
        <f>VLOOKUP(B:B,'EJECUCION 24 DE ABRIL DEL 2026'!C:X,22,0)</f>
        <v>400000000</v>
      </c>
      <c r="AJ336" s="30">
        <f>VLOOKUP(B:B,'EJECUCION 24 DE ABRIL DEL 2026'!C:Y,23,0)</f>
        <v>400000000</v>
      </c>
      <c r="AK336" s="30">
        <f>VLOOKUP(B:B,'EJECUCION 24 DE ABRIL DEL 2026'!C:Z,24,0)</f>
        <v>400000000</v>
      </c>
      <c r="AL336" s="30">
        <f>VLOOKUP(B:B,'EJECUCION 24 DE ABRIL DEL 2026'!C:AA,25,0)</f>
        <v>0</v>
      </c>
      <c r="AM336" s="30">
        <f>VLOOKUP(B:B,'EJECUCION 24 DE ABRIL DEL 2026'!C:AB,26,0)</f>
        <v>0</v>
      </c>
      <c r="AN336" s="30">
        <f>VLOOKUP(B:B,'EJECUCION 24 DE ABRIL DEL 2026'!C:AC,27,0)</f>
        <v>0</v>
      </c>
      <c r="AO336" s="32">
        <f t="shared" si="4"/>
        <v>0</v>
      </c>
      <c r="AP336" s="28" t="str">
        <f>VLOOKUP(T:T,'TOTAL POR PROYECTOS'!B:I,8,0)</f>
        <v>Secretaría General</v>
      </c>
      <c r="AQ336" s="8"/>
      <c r="AR336" s="8"/>
    </row>
    <row r="337" hidden="1">
      <c r="A337" s="27" t="str">
        <f t="shared" si="1"/>
        <v>459901720245400101781.2.1.0.00.12.3.2.02.02.008.211.2.1.0.00</v>
      </c>
      <c r="B337" s="27" t="str">
        <f t="shared" si="2"/>
        <v>459901720245400101781.2.1.0.00.12.3.2.02.02.008.211.2.1.0.0006040203|488</v>
      </c>
      <c r="C337" s="28" t="str">
        <f t="shared" si="3"/>
        <v>Secretaría General</v>
      </c>
      <c r="D337" s="40" t="s">
        <v>336</v>
      </c>
      <c r="E337" s="40" t="s">
        <v>337</v>
      </c>
      <c r="F337" s="40" t="s">
        <v>1558</v>
      </c>
      <c r="G337" s="40" t="s">
        <v>1573</v>
      </c>
      <c r="H337" s="40" t="s">
        <v>1574</v>
      </c>
      <c r="I337" s="40" t="s">
        <v>1575</v>
      </c>
      <c r="J337" s="40" t="s">
        <v>182</v>
      </c>
      <c r="K337" s="40" t="s">
        <v>183</v>
      </c>
      <c r="L337" s="40" t="s">
        <v>184</v>
      </c>
      <c r="M337" s="40" t="s">
        <v>185</v>
      </c>
      <c r="N337" s="40" t="s">
        <v>1043</v>
      </c>
      <c r="O337" s="40" t="s">
        <v>1044</v>
      </c>
      <c r="P337" s="40" t="s">
        <v>1562</v>
      </c>
      <c r="Q337" s="40" t="s">
        <v>1559</v>
      </c>
      <c r="R337" s="40" t="s">
        <v>1563</v>
      </c>
      <c r="S337" s="40" t="s">
        <v>1564</v>
      </c>
      <c r="T337" s="40" t="s">
        <v>1565</v>
      </c>
      <c r="U337" s="29" t="str">
        <f>VLOOKUP(T:T,'TOTAL POR PROYECTOS'!B:C,2,0)</f>
        <v>Administración integral de la gestión documental en la alcaldía de San José De Cúcuta</v>
      </c>
      <c r="V337" s="40" t="s">
        <v>106</v>
      </c>
      <c r="W337" s="40" t="s">
        <v>107</v>
      </c>
      <c r="X337" s="40" t="s">
        <v>1576</v>
      </c>
      <c r="Y337" s="40" t="s">
        <v>1577</v>
      </c>
      <c r="Z337" s="40" t="s">
        <v>108</v>
      </c>
      <c r="AA337" s="40" t="s">
        <v>109</v>
      </c>
      <c r="AB337" s="30">
        <f>VLOOKUP(B:B,'EJECUCION 24 DE ABRIL DEL 2026'!C:Q,15,0)</f>
        <v>0</v>
      </c>
      <c r="AC337" s="30">
        <f>VLOOKUP(B:B,'EJECUCION 24 DE ABRIL DEL 2026'!C:R,16,0)</f>
        <v>0</v>
      </c>
      <c r="AD337" s="30">
        <f>VLOOKUP(B:B,'EJECUCION 24 DE ABRIL DEL 2026'!C:S,17,0)</f>
        <v>0</v>
      </c>
      <c r="AE337" s="31">
        <f>VLOOKUP(B:B,'EJECUCION 24 DE ABRIL DEL 2026'!C:T,18,0)</f>
        <v>400000000</v>
      </c>
      <c r="AF337" s="31">
        <f>VLOOKUP(B:B,'EJECUCION 24 DE ABRIL DEL 2026'!C:U,19,0)</f>
        <v>0</v>
      </c>
      <c r="AG337" s="30">
        <f>VLOOKUP(B:B,'EJECUCION 24 DE ABRIL DEL 2026'!C:V,20,0)</f>
        <v>0</v>
      </c>
      <c r="AH337" s="30">
        <f>VLOOKUP(B:B,'EJECUCION 24 DE ABRIL DEL 2026'!C:W,21,0)</f>
        <v>0</v>
      </c>
      <c r="AI337" s="30">
        <f>VLOOKUP(B:B,'EJECUCION 24 DE ABRIL DEL 2026'!C:X,22,0)</f>
        <v>400000000</v>
      </c>
      <c r="AJ337" s="30">
        <f>VLOOKUP(B:B,'EJECUCION 24 DE ABRIL DEL 2026'!C:Y,23,0)</f>
        <v>400000000</v>
      </c>
      <c r="AK337" s="30">
        <f>VLOOKUP(B:B,'EJECUCION 24 DE ABRIL DEL 2026'!C:Z,24,0)</f>
        <v>400000000</v>
      </c>
      <c r="AL337" s="30">
        <f>VLOOKUP(B:B,'EJECUCION 24 DE ABRIL DEL 2026'!C:AA,25,0)</f>
        <v>0</v>
      </c>
      <c r="AM337" s="30">
        <f>VLOOKUP(B:B,'EJECUCION 24 DE ABRIL DEL 2026'!C:AB,26,0)</f>
        <v>0</v>
      </c>
      <c r="AN337" s="30">
        <f>VLOOKUP(B:B,'EJECUCION 24 DE ABRIL DEL 2026'!C:AC,27,0)</f>
        <v>0</v>
      </c>
      <c r="AO337" s="32">
        <f t="shared" si="4"/>
        <v>0</v>
      </c>
      <c r="AP337" s="28" t="str">
        <f>VLOOKUP(T:T,'TOTAL POR PROYECTOS'!B:I,8,0)</f>
        <v>Secretaría General</v>
      </c>
      <c r="AQ337" s="8"/>
      <c r="AR337" s="8"/>
    </row>
    <row r="338" hidden="1">
      <c r="A338" s="27" t="str">
        <f t="shared" si="1"/>
        <v>25010112025000000318931.2.1.0.00.12.3.2.02.02.0091.2.1.0.00</v>
      </c>
      <c r="B338" s="27" t="str">
        <f t="shared" si="2"/>
        <v>25010112025000000318931.2.1.0.00.12.3.2.02.02.0091.2.1.0.0006040101|477</v>
      </c>
      <c r="C338" s="28" t="str">
        <f t="shared" si="3"/>
        <v>Secretaría General</v>
      </c>
      <c r="D338" s="40" t="s">
        <v>336</v>
      </c>
      <c r="E338" s="40" t="s">
        <v>337</v>
      </c>
      <c r="F338" s="40" t="s">
        <v>1545</v>
      </c>
      <c r="G338" s="40" t="s">
        <v>1578</v>
      </c>
      <c r="H338" s="40" t="s">
        <v>1579</v>
      </c>
      <c r="I338" s="40" t="s">
        <v>1580</v>
      </c>
      <c r="J338" s="40" t="s">
        <v>1453</v>
      </c>
      <c r="K338" s="40" t="s">
        <v>1454</v>
      </c>
      <c r="L338" s="40" t="s">
        <v>184</v>
      </c>
      <c r="M338" s="40" t="s">
        <v>185</v>
      </c>
      <c r="N338" s="40" t="s">
        <v>1581</v>
      </c>
      <c r="O338" s="40" t="s">
        <v>1582</v>
      </c>
      <c r="P338" s="40" t="s">
        <v>1583</v>
      </c>
      <c r="Q338" s="40" t="s">
        <v>1578</v>
      </c>
      <c r="R338" s="40" t="s">
        <v>1584</v>
      </c>
      <c r="S338" s="40" t="s">
        <v>1580</v>
      </c>
      <c r="T338" s="40" t="s">
        <v>1585</v>
      </c>
      <c r="U338" s="29" t="str">
        <f>VLOOKUP(T:T,'TOTAL POR PROYECTOS'!B:C,2,0)</f>
        <v>Fortalecimiento del proceso de gestión de las PQRSDF y de los mecanismos de denuncia de posibles actos de corrupción en la Alcaldía de San José De Cúcuta</v>
      </c>
      <c r="V338" s="40" t="s">
        <v>106</v>
      </c>
      <c r="W338" s="40" t="s">
        <v>107</v>
      </c>
      <c r="X338" s="40" t="s">
        <v>66</v>
      </c>
      <c r="Y338" s="40" t="s">
        <v>67</v>
      </c>
      <c r="Z338" s="40" t="s">
        <v>108</v>
      </c>
      <c r="AA338" s="40" t="s">
        <v>109</v>
      </c>
      <c r="AB338" s="30">
        <f>VLOOKUP(B:B,'EJECUCION 24 DE ABRIL DEL 2026'!C:Q,15,0)</f>
        <v>80000000</v>
      </c>
      <c r="AC338" s="30">
        <f>VLOOKUP(B:B,'EJECUCION 24 DE ABRIL DEL 2026'!C:R,16,0)</f>
        <v>0</v>
      </c>
      <c r="AD338" s="30">
        <f>VLOOKUP(B:B,'EJECUCION 24 DE ABRIL DEL 2026'!C:S,17,0)</f>
        <v>0</v>
      </c>
      <c r="AE338" s="31">
        <f>VLOOKUP(B:B,'EJECUCION 24 DE ABRIL DEL 2026'!C:T,18,0)</f>
        <v>0</v>
      </c>
      <c r="AF338" s="31">
        <f>VLOOKUP(B:B,'EJECUCION 24 DE ABRIL DEL 2026'!C:U,19,0)</f>
        <v>0</v>
      </c>
      <c r="AG338" s="30">
        <f>VLOOKUP(B:B,'EJECUCION 24 DE ABRIL DEL 2026'!C:V,20,0)</f>
        <v>0</v>
      </c>
      <c r="AH338" s="30">
        <f>VLOOKUP(B:B,'EJECUCION 24 DE ABRIL DEL 2026'!C:W,21,0)</f>
        <v>0</v>
      </c>
      <c r="AI338" s="30">
        <f>VLOOKUP(B:B,'EJECUCION 24 DE ABRIL DEL 2026'!C:X,22,0)</f>
        <v>80000000</v>
      </c>
      <c r="AJ338" s="30">
        <f>VLOOKUP(B:B,'EJECUCION 24 DE ABRIL DEL 2026'!C:Y,23,0)</f>
        <v>70000000</v>
      </c>
      <c r="AK338" s="30">
        <f>VLOOKUP(B:B,'EJECUCION 24 DE ABRIL DEL 2026'!C:Z,24,0)</f>
        <v>49000000</v>
      </c>
      <c r="AL338" s="30">
        <f>VLOOKUP(B:B,'EJECUCION 24 DE ABRIL DEL 2026'!C:AA,25,0)</f>
        <v>31500000</v>
      </c>
      <c r="AM338" s="30">
        <f>VLOOKUP(B:B,'EJECUCION 24 DE ABRIL DEL 2026'!C:AB,26,0)</f>
        <v>21000000</v>
      </c>
      <c r="AN338" s="30">
        <f>VLOOKUP(B:B,'EJECUCION 24 DE ABRIL DEL 2026'!C:AC,27,0)</f>
        <v>31000000</v>
      </c>
      <c r="AO338" s="32">
        <f t="shared" si="4"/>
        <v>0.39375</v>
      </c>
      <c r="AP338" s="28" t="str">
        <f>VLOOKUP(T:T,'TOTAL POR PROYECTOS'!B:I,8,0)</f>
        <v>Secretaría General</v>
      </c>
      <c r="AQ338" s="8"/>
      <c r="AR338" s="8"/>
    </row>
    <row r="339" hidden="1">
      <c r="A339" s="27" t="str">
        <f t="shared" si="1"/>
        <v>25030022025000000319121.2.1.0.00.12.3.2.02.02.0091.2.1.0.00</v>
      </c>
      <c r="B339" s="27" t="str">
        <f t="shared" si="2"/>
        <v>25030022025000000319121.2.1.0.00.12.3.2.02.02.0091.2.1.0.0006040102|478</v>
      </c>
      <c r="C339" s="28" t="str">
        <f t="shared" si="3"/>
        <v>Secretaría General</v>
      </c>
      <c r="D339" s="40" t="s">
        <v>336</v>
      </c>
      <c r="E339" s="40" t="s">
        <v>337</v>
      </c>
      <c r="F339" s="40" t="s">
        <v>1545</v>
      </c>
      <c r="G339" s="40" t="s">
        <v>1586</v>
      </c>
      <c r="H339" s="40" t="s">
        <v>1587</v>
      </c>
      <c r="I339" s="40" t="s">
        <v>181</v>
      </c>
      <c r="J339" s="40" t="s">
        <v>1453</v>
      </c>
      <c r="K339" s="40" t="s">
        <v>1454</v>
      </c>
      <c r="L339" s="40" t="s">
        <v>184</v>
      </c>
      <c r="M339" s="40" t="s">
        <v>185</v>
      </c>
      <c r="N339" s="40" t="s">
        <v>1588</v>
      </c>
      <c r="O339" s="40" t="s">
        <v>1589</v>
      </c>
      <c r="P339" s="40" t="s">
        <v>1590</v>
      </c>
      <c r="Q339" s="40" t="s">
        <v>1586</v>
      </c>
      <c r="R339" s="40" t="s">
        <v>1591</v>
      </c>
      <c r="S339" s="40" t="s">
        <v>181</v>
      </c>
      <c r="T339" s="40" t="s">
        <v>1592</v>
      </c>
      <c r="U339" s="29" t="str">
        <f>VLOOKUP(T:T,'TOTAL POR PROYECTOS'!B:C,2,0)</f>
        <v>Desarrollo de competencias del personal en cultura de legalidad y transparencia y acceso a la información pública de la alcaldía de San José De Cúcuta</v>
      </c>
      <c r="V339" s="40" t="s">
        <v>106</v>
      </c>
      <c r="W339" s="40" t="s">
        <v>107</v>
      </c>
      <c r="X339" s="40" t="s">
        <v>66</v>
      </c>
      <c r="Y339" s="40" t="s">
        <v>67</v>
      </c>
      <c r="Z339" s="40" t="s">
        <v>108</v>
      </c>
      <c r="AA339" s="40" t="s">
        <v>109</v>
      </c>
      <c r="AB339" s="30">
        <f>VLOOKUP(B:B,'EJECUCION 24 DE ABRIL DEL 2026'!C:Q,15,0)</f>
        <v>350000000</v>
      </c>
      <c r="AC339" s="30">
        <f>VLOOKUP(B:B,'EJECUCION 24 DE ABRIL DEL 2026'!C:R,16,0)</f>
        <v>0</v>
      </c>
      <c r="AD339" s="30">
        <f>VLOOKUP(B:B,'EJECUCION 24 DE ABRIL DEL 2026'!C:S,17,0)</f>
        <v>0</v>
      </c>
      <c r="AE339" s="31">
        <f>VLOOKUP(B:B,'EJECUCION 24 DE ABRIL DEL 2026'!C:T,18,0)</f>
        <v>0</v>
      </c>
      <c r="AF339" s="31">
        <f>VLOOKUP(B:B,'EJECUCION 24 DE ABRIL DEL 2026'!C:U,19,0)</f>
        <v>0</v>
      </c>
      <c r="AG339" s="30">
        <f>VLOOKUP(B:B,'EJECUCION 24 DE ABRIL DEL 2026'!C:V,20,0)</f>
        <v>0</v>
      </c>
      <c r="AH339" s="30">
        <f>VLOOKUP(B:B,'EJECUCION 24 DE ABRIL DEL 2026'!C:W,21,0)</f>
        <v>0</v>
      </c>
      <c r="AI339" s="30">
        <f>VLOOKUP(B:B,'EJECUCION 24 DE ABRIL DEL 2026'!C:X,22,0)</f>
        <v>350000000</v>
      </c>
      <c r="AJ339" s="30">
        <f>VLOOKUP(B:B,'EJECUCION 24 DE ABRIL DEL 2026'!C:Y,23,0)</f>
        <v>350000000</v>
      </c>
      <c r="AK339" s="30">
        <f>VLOOKUP(B:B,'EJECUCION 24 DE ABRIL DEL 2026'!C:Z,24,0)</f>
        <v>350000000</v>
      </c>
      <c r="AL339" s="30">
        <f>VLOOKUP(B:B,'EJECUCION 24 DE ABRIL DEL 2026'!C:AA,25,0)</f>
        <v>100000000</v>
      </c>
      <c r="AM339" s="30">
        <f>VLOOKUP(B:B,'EJECUCION 24 DE ABRIL DEL 2026'!C:AB,26,0)</f>
        <v>0</v>
      </c>
      <c r="AN339" s="30">
        <f>VLOOKUP(B:B,'EJECUCION 24 DE ABRIL DEL 2026'!C:AC,27,0)</f>
        <v>0</v>
      </c>
      <c r="AO339" s="32">
        <f t="shared" si="4"/>
        <v>0.2857142857</v>
      </c>
      <c r="AP339" s="28" t="str">
        <f>VLOOKUP(T:T,'TOTAL POR PROYECTOS'!B:I,8,0)</f>
        <v>Secretaría General</v>
      </c>
      <c r="AQ339" s="8"/>
      <c r="AR339" s="8"/>
    </row>
    <row r="340" hidden="1">
      <c r="A340" s="27" t="str">
        <f t="shared" si="1"/>
        <v>25030052025000000319121.2.1.0.00.12.3.2.02.02.0091.2.1.0.00</v>
      </c>
      <c r="B340" s="27" t="str">
        <f t="shared" si="2"/>
        <v>25030052025000000319121.2.1.0.00.12.3.2.02.02.0091.2.1.0.0006040103|479</v>
      </c>
      <c r="C340" s="28" t="str">
        <f t="shared" si="3"/>
        <v>Secretaría General</v>
      </c>
      <c r="D340" s="40" t="s">
        <v>336</v>
      </c>
      <c r="E340" s="40" t="s">
        <v>337</v>
      </c>
      <c r="F340" s="40" t="s">
        <v>1545</v>
      </c>
      <c r="G340" s="40" t="s">
        <v>1593</v>
      </c>
      <c r="H340" s="40" t="s">
        <v>1594</v>
      </c>
      <c r="I340" s="40" t="s">
        <v>181</v>
      </c>
      <c r="J340" s="40" t="s">
        <v>1453</v>
      </c>
      <c r="K340" s="40" t="s">
        <v>1454</v>
      </c>
      <c r="L340" s="40" t="s">
        <v>184</v>
      </c>
      <c r="M340" s="40" t="s">
        <v>185</v>
      </c>
      <c r="N340" s="40" t="s">
        <v>1588</v>
      </c>
      <c r="O340" s="40" t="s">
        <v>1589</v>
      </c>
      <c r="P340" s="40" t="s">
        <v>1595</v>
      </c>
      <c r="Q340" s="40" t="s">
        <v>1596</v>
      </c>
      <c r="R340" s="40" t="s">
        <v>1597</v>
      </c>
      <c r="S340" s="40" t="s">
        <v>181</v>
      </c>
      <c r="T340" s="40" t="s">
        <v>1592</v>
      </c>
      <c r="U340" s="29" t="str">
        <f>VLOOKUP(T:T,'TOTAL POR PROYECTOS'!B:C,2,0)</f>
        <v>Desarrollo de competencias del personal en cultura de legalidad y transparencia y acceso a la información pública de la alcaldía de San José De Cúcuta</v>
      </c>
      <c r="V340" s="40" t="s">
        <v>106</v>
      </c>
      <c r="W340" s="40" t="s">
        <v>107</v>
      </c>
      <c r="X340" s="40" t="s">
        <v>66</v>
      </c>
      <c r="Y340" s="40" t="s">
        <v>67</v>
      </c>
      <c r="Z340" s="40" t="s">
        <v>108</v>
      </c>
      <c r="AA340" s="40" t="s">
        <v>109</v>
      </c>
      <c r="AB340" s="30">
        <f>VLOOKUP(B:B,'EJECUCION 24 DE ABRIL DEL 2026'!C:Q,15,0)</f>
        <v>150000000</v>
      </c>
      <c r="AC340" s="30">
        <f>VLOOKUP(B:B,'EJECUCION 24 DE ABRIL DEL 2026'!C:R,16,0)</f>
        <v>0</v>
      </c>
      <c r="AD340" s="30">
        <f>VLOOKUP(B:B,'EJECUCION 24 DE ABRIL DEL 2026'!C:S,17,0)</f>
        <v>0</v>
      </c>
      <c r="AE340" s="31">
        <f>VLOOKUP(B:B,'EJECUCION 24 DE ABRIL DEL 2026'!C:T,18,0)</f>
        <v>0</v>
      </c>
      <c r="AF340" s="31">
        <f>VLOOKUP(B:B,'EJECUCION 24 DE ABRIL DEL 2026'!C:U,19,0)</f>
        <v>0</v>
      </c>
      <c r="AG340" s="30">
        <f>VLOOKUP(B:B,'EJECUCION 24 DE ABRIL DEL 2026'!C:V,20,0)</f>
        <v>0</v>
      </c>
      <c r="AH340" s="30">
        <f>VLOOKUP(B:B,'EJECUCION 24 DE ABRIL DEL 2026'!C:W,21,0)</f>
        <v>0</v>
      </c>
      <c r="AI340" s="30">
        <f>VLOOKUP(B:B,'EJECUCION 24 DE ABRIL DEL 2026'!C:X,22,0)</f>
        <v>150000000</v>
      </c>
      <c r="AJ340" s="30">
        <f>VLOOKUP(B:B,'EJECUCION 24 DE ABRIL DEL 2026'!C:Y,23,0)</f>
        <v>150000000</v>
      </c>
      <c r="AK340" s="30">
        <f>VLOOKUP(B:B,'EJECUCION 24 DE ABRIL DEL 2026'!C:Z,24,0)</f>
        <v>150000000</v>
      </c>
      <c r="AL340" s="30">
        <f>VLOOKUP(B:B,'EJECUCION 24 DE ABRIL DEL 2026'!C:AA,25,0)</f>
        <v>150000000</v>
      </c>
      <c r="AM340" s="30">
        <f>VLOOKUP(B:B,'EJECUCION 24 DE ABRIL DEL 2026'!C:AB,26,0)</f>
        <v>0</v>
      </c>
      <c r="AN340" s="30">
        <f>VLOOKUP(B:B,'EJECUCION 24 DE ABRIL DEL 2026'!C:AC,27,0)</f>
        <v>0</v>
      </c>
      <c r="AO340" s="32">
        <f t="shared" si="4"/>
        <v>1</v>
      </c>
      <c r="AP340" s="28" t="str">
        <f>VLOOKUP(T:T,'TOTAL POR PROYECTOS'!B:I,8,0)</f>
        <v>Secretaría General</v>
      </c>
      <c r="AQ340" s="8"/>
      <c r="AR340" s="8"/>
    </row>
    <row r="341" hidden="1">
      <c r="A341" s="27" t="str">
        <f t="shared" si="1"/>
        <v>250300620245400102331.2.1.0.00.12.3.2.02.02.0081.2.1.0.00</v>
      </c>
      <c r="B341" s="27" t="str">
        <f t="shared" si="2"/>
        <v>250300620245400102331.2.1.0.00.12.3.2.02.02.0081.2.1.0.0006040209|494</v>
      </c>
      <c r="C341" s="28" t="str">
        <f t="shared" si="3"/>
        <v>Secretaría General</v>
      </c>
      <c r="D341" s="40" t="s">
        <v>336</v>
      </c>
      <c r="E341" s="40" t="s">
        <v>337</v>
      </c>
      <c r="F341" s="40" t="s">
        <v>1558</v>
      </c>
      <c r="G341" s="40" t="s">
        <v>1598</v>
      </c>
      <c r="H341" s="40" t="s">
        <v>1599</v>
      </c>
      <c r="I341" s="40" t="s">
        <v>181</v>
      </c>
      <c r="J341" s="40" t="s">
        <v>1453</v>
      </c>
      <c r="K341" s="40" t="s">
        <v>1454</v>
      </c>
      <c r="L341" s="40" t="s">
        <v>184</v>
      </c>
      <c r="M341" s="40" t="s">
        <v>185</v>
      </c>
      <c r="N341" s="40" t="s">
        <v>1588</v>
      </c>
      <c r="O341" s="40" t="s">
        <v>1589</v>
      </c>
      <c r="P341" s="40" t="s">
        <v>1600</v>
      </c>
      <c r="Q341" s="40" t="s">
        <v>1598</v>
      </c>
      <c r="R341" s="40" t="s">
        <v>1601</v>
      </c>
      <c r="S341" s="40" t="s">
        <v>181</v>
      </c>
      <c r="T341" s="40" t="s">
        <v>1602</v>
      </c>
      <c r="U341" s="29" t="str">
        <f>VLOOKUP(T:T,'TOTAL POR PROYECTOS'!B:C,2,0)</f>
        <v>Fortalecimiento de competencias jurídicas técnicas y administrativas del talento humano de la Alcaldía de San José De Cúcuta</v>
      </c>
      <c r="V341" s="40" t="s">
        <v>106</v>
      </c>
      <c r="W341" s="40" t="s">
        <v>107</v>
      </c>
      <c r="X341" s="40" t="s">
        <v>98</v>
      </c>
      <c r="Y341" s="40" t="s">
        <v>99</v>
      </c>
      <c r="Z341" s="40" t="s">
        <v>108</v>
      </c>
      <c r="AA341" s="40" t="s">
        <v>109</v>
      </c>
      <c r="AB341" s="30">
        <f>VLOOKUP(B:B,'EJECUCION 24 DE ABRIL DEL 2026'!C:Q,15,0)</f>
        <v>367800000</v>
      </c>
      <c r="AC341" s="30">
        <f>VLOOKUP(B:B,'EJECUCION 24 DE ABRIL DEL 2026'!C:R,16,0)</f>
        <v>0</v>
      </c>
      <c r="AD341" s="30">
        <f>VLOOKUP(B:B,'EJECUCION 24 DE ABRIL DEL 2026'!C:S,17,0)</f>
        <v>0</v>
      </c>
      <c r="AE341" s="31">
        <f>VLOOKUP(B:B,'EJECUCION 24 DE ABRIL DEL 2026'!C:T,18,0)</f>
        <v>0</v>
      </c>
      <c r="AF341" s="31">
        <f>VLOOKUP(B:B,'EJECUCION 24 DE ABRIL DEL 2026'!C:U,19,0)</f>
        <v>0</v>
      </c>
      <c r="AG341" s="30">
        <f>VLOOKUP(B:B,'EJECUCION 24 DE ABRIL DEL 2026'!C:V,20,0)</f>
        <v>0</v>
      </c>
      <c r="AH341" s="30">
        <f>VLOOKUP(B:B,'EJECUCION 24 DE ABRIL DEL 2026'!C:W,21,0)</f>
        <v>0</v>
      </c>
      <c r="AI341" s="30">
        <f>VLOOKUP(B:B,'EJECUCION 24 DE ABRIL DEL 2026'!C:X,22,0)</f>
        <v>367800000</v>
      </c>
      <c r="AJ341" s="30">
        <f>VLOOKUP(B:B,'EJECUCION 24 DE ABRIL DEL 2026'!C:Y,23,0)</f>
        <v>367000000</v>
      </c>
      <c r="AK341" s="30">
        <f>VLOOKUP(B:B,'EJECUCION 24 DE ABRIL DEL 2026'!C:Z,24,0)</f>
        <v>367000000</v>
      </c>
      <c r="AL341" s="30">
        <f>VLOOKUP(B:B,'EJECUCION 24 DE ABRIL DEL 2026'!C:AA,25,0)</f>
        <v>183500000</v>
      </c>
      <c r="AM341" s="30">
        <f>VLOOKUP(B:B,'EJECUCION 24 DE ABRIL DEL 2026'!C:AB,26,0)</f>
        <v>0</v>
      </c>
      <c r="AN341" s="30">
        <f>VLOOKUP(B:B,'EJECUCION 24 DE ABRIL DEL 2026'!C:AC,27,0)</f>
        <v>800000</v>
      </c>
      <c r="AO341" s="32">
        <f t="shared" si="4"/>
        <v>0.4989124524</v>
      </c>
      <c r="AP341" s="28" t="str">
        <f>VLOOKUP(T:T,'TOTAL POR PROYECTOS'!B:I,8,0)</f>
        <v>Secretaría General</v>
      </c>
      <c r="AQ341" s="8"/>
      <c r="AR341" s="8"/>
    </row>
    <row r="342" hidden="1">
      <c r="A342" s="27" t="str">
        <f t="shared" si="1"/>
        <v>459902620245400102431.2.1.0.00.12.3.2.02.02.0091.2.1.0.00</v>
      </c>
      <c r="B342" s="27" t="str">
        <f t="shared" si="2"/>
        <v>459902620245400102431.2.1.0.00.12.3.2.02.02.0091.2.1.0.0006040206|491</v>
      </c>
      <c r="C342" s="28" t="str">
        <f t="shared" si="3"/>
        <v>Secretaría General</v>
      </c>
      <c r="D342" s="40" t="s">
        <v>336</v>
      </c>
      <c r="E342" s="40" t="s">
        <v>337</v>
      </c>
      <c r="F342" s="40" t="s">
        <v>1558</v>
      </c>
      <c r="G342" s="40" t="s">
        <v>774</v>
      </c>
      <c r="H342" s="40" t="s">
        <v>1603</v>
      </c>
      <c r="I342" s="40" t="s">
        <v>779</v>
      </c>
      <c r="J342" s="40" t="s">
        <v>182</v>
      </c>
      <c r="K342" s="40" t="s">
        <v>183</v>
      </c>
      <c r="L342" s="40" t="s">
        <v>184</v>
      </c>
      <c r="M342" s="40" t="s">
        <v>185</v>
      </c>
      <c r="N342" s="40" t="s">
        <v>1043</v>
      </c>
      <c r="O342" s="40" t="s">
        <v>1044</v>
      </c>
      <c r="P342" s="40" t="s">
        <v>1604</v>
      </c>
      <c r="Q342" s="40" t="s">
        <v>774</v>
      </c>
      <c r="R342" s="40" t="s">
        <v>1605</v>
      </c>
      <c r="S342" s="40" t="s">
        <v>779</v>
      </c>
      <c r="T342" s="40" t="s">
        <v>1606</v>
      </c>
      <c r="U342" s="29" t="str">
        <f>VLOOKUP(T:T,'TOTAL POR PROYECTOS'!B:C,2,0)</f>
        <v>Modernización de los procesos de gestión del talento humano de la Alcaldía de San José De Cúcuta</v>
      </c>
      <c r="V342" s="40" t="s">
        <v>106</v>
      </c>
      <c r="W342" s="40" t="s">
        <v>107</v>
      </c>
      <c r="X342" s="40" t="s">
        <v>66</v>
      </c>
      <c r="Y342" s="40" t="s">
        <v>67</v>
      </c>
      <c r="Z342" s="40" t="s">
        <v>108</v>
      </c>
      <c r="AA342" s="40" t="s">
        <v>109</v>
      </c>
      <c r="AB342" s="30">
        <f>VLOOKUP(B:B,'EJECUCION 24 DE ABRIL DEL 2026'!C:Q,15,0)</f>
        <v>32000000</v>
      </c>
      <c r="AC342" s="30">
        <f>VLOOKUP(B:B,'EJECUCION 24 DE ABRIL DEL 2026'!C:R,16,0)</f>
        <v>0</v>
      </c>
      <c r="AD342" s="30">
        <f>VLOOKUP(B:B,'EJECUCION 24 DE ABRIL DEL 2026'!C:S,17,0)</f>
        <v>0</v>
      </c>
      <c r="AE342" s="31">
        <f>VLOOKUP(B:B,'EJECUCION 24 DE ABRIL DEL 2026'!C:T,18,0)</f>
        <v>0</v>
      </c>
      <c r="AF342" s="31">
        <f>VLOOKUP(B:B,'EJECUCION 24 DE ABRIL DEL 2026'!C:U,19,0)</f>
        <v>0</v>
      </c>
      <c r="AG342" s="30">
        <f>VLOOKUP(B:B,'EJECUCION 24 DE ABRIL DEL 2026'!C:V,20,0)</f>
        <v>0</v>
      </c>
      <c r="AH342" s="30">
        <f>VLOOKUP(B:B,'EJECUCION 24 DE ABRIL DEL 2026'!C:W,21,0)</f>
        <v>0</v>
      </c>
      <c r="AI342" s="30">
        <f>VLOOKUP(B:B,'EJECUCION 24 DE ABRIL DEL 2026'!C:X,22,0)</f>
        <v>32000000</v>
      </c>
      <c r="AJ342" s="30">
        <f>VLOOKUP(B:B,'EJECUCION 24 DE ABRIL DEL 2026'!C:Y,23,0)</f>
        <v>0</v>
      </c>
      <c r="AK342" s="30">
        <f>VLOOKUP(B:B,'EJECUCION 24 DE ABRIL DEL 2026'!C:Z,24,0)</f>
        <v>0</v>
      </c>
      <c r="AL342" s="30">
        <f>VLOOKUP(B:B,'EJECUCION 24 DE ABRIL DEL 2026'!C:AA,25,0)</f>
        <v>0</v>
      </c>
      <c r="AM342" s="30">
        <f>VLOOKUP(B:B,'EJECUCION 24 DE ABRIL DEL 2026'!C:AB,26,0)</f>
        <v>0</v>
      </c>
      <c r="AN342" s="30">
        <f>VLOOKUP(B:B,'EJECUCION 24 DE ABRIL DEL 2026'!C:AC,27,0)</f>
        <v>32000000</v>
      </c>
      <c r="AO342" s="32">
        <f t="shared" si="4"/>
        <v>0</v>
      </c>
      <c r="AP342" s="28" t="str">
        <f>VLOOKUP(T:T,'TOTAL POR PROYECTOS'!B:I,8,0)</f>
        <v>Secretaría General</v>
      </c>
      <c r="AQ342" s="8"/>
      <c r="AR342" s="8"/>
    </row>
    <row r="343" hidden="1">
      <c r="A343" s="27" t="str">
        <f t="shared" si="1"/>
        <v>45990252025000000321551.2.1.0.00.12.3.2.02.02.0091.2.1.0.00</v>
      </c>
      <c r="B343" s="27" t="str">
        <f t="shared" si="2"/>
        <v>45990252025000000321551.2.1.0.00.12.3.2.02.02.0091.2.1.0.0006040107|483</v>
      </c>
      <c r="C343" s="28" t="str">
        <f t="shared" si="3"/>
        <v>Secretaría General</v>
      </c>
      <c r="D343" s="40" t="s">
        <v>336</v>
      </c>
      <c r="E343" s="40" t="s">
        <v>337</v>
      </c>
      <c r="F343" s="40" t="s">
        <v>1545</v>
      </c>
      <c r="G343" s="40" t="s">
        <v>1607</v>
      </c>
      <c r="H343" s="40" t="s">
        <v>1608</v>
      </c>
      <c r="I343" s="40" t="s">
        <v>1016</v>
      </c>
      <c r="J343" s="40" t="s">
        <v>182</v>
      </c>
      <c r="K343" s="40" t="s">
        <v>183</v>
      </c>
      <c r="L343" s="40" t="s">
        <v>184</v>
      </c>
      <c r="M343" s="40" t="s">
        <v>185</v>
      </c>
      <c r="N343" s="40" t="s">
        <v>1043</v>
      </c>
      <c r="O343" s="40" t="s">
        <v>1044</v>
      </c>
      <c r="P343" s="40" t="s">
        <v>1609</v>
      </c>
      <c r="Q343" s="40" t="s">
        <v>1607</v>
      </c>
      <c r="R343" s="40" t="s">
        <v>1610</v>
      </c>
      <c r="S343" s="40" t="s">
        <v>1016</v>
      </c>
      <c r="T343" s="40" t="s">
        <v>1611</v>
      </c>
      <c r="U343" s="29" t="str">
        <f>VLOOKUP(T:T,'TOTAL POR PROYECTOS'!B:C,2,0)</f>
        <v>Optimización de los servicios de atención al ciudadano en la alcaldía de San José De Cúcuta</v>
      </c>
      <c r="V343" s="40" t="s">
        <v>106</v>
      </c>
      <c r="W343" s="40" t="s">
        <v>107</v>
      </c>
      <c r="X343" s="40" t="s">
        <v>66</v>
      </c>
      <c r="Y343" s="40" t="s">
        <v>67</v>
      </c>
      <c r="Z343" s="40" t="s">
        <v>108</v>
      </c>
      <c r="AA343" s="40" t="s">
        <v>109</v>
      </c>
      <c r="AB343" s="30">
        <f>VLOOKUP(B:B,'EJECUCION 24 DE ABRIL DEL 2026'!C:Q,15,0)</f>
        <v>96000000</v>
      </c>
      <c r="AC343" s="30">
        <f>VLOOKUP(B:B,'EJECUCION 24 DE ABRIL DEL 2026'!C:R,16,0)</f>
        <v>0</v>
      </c>
      <c r="AD343" s="30">
        <f>VLOOKUP(B:B,'EJECUCION 24 DE ABRIL DEL 2026'!C:S,17,0)</f>
        <v>0</v>
      </c>
      <c r="AE343" s="31">
        <f>VLOOKUP(B:B,'EJECUCION 24 DE ABRIL DEL 2026'!C:T,18,0)</f>
        <v>0</v>
      </c>
      <c r="AF343" s="31">
        <f>VLOOKUP(B:B,'EJECUCION 24 DE ABRIL DEL 2026'!C:U,19,0)</f>
        <v>0</v>
      </c>
      <c r="AG343" s="30">
        <f>VLOOKUP(B:B,'EJECUCION 24 DE ABRIL DEL 2026'!C:V,20,0)</f>
        <v>0</v>
      </c>
      <c r="AH343" s="30">
        <f>VLOOKUP(B:B,'EJECUCION 24 DE ABRIL DEL 2026'!C:W,21,0)</f>
        <v>0</v>
      </c>
      <c r="AI343" s="30">
        <f>VLOOKUP(B:B,'EJECUCION 24 DE ABRIL DEL 2026'!C:X,22,0)</f>
        <v>96000000</v>
      </c>
      <c r="AJ343" s="30">
        <f>VLOOKUP(B:B,'EJECUCION 24 DE ABRIL DEL 2026'!C:Y,23,0)</f>
        <v>0</v>
      </c>
      <c r="AK343" s="30">
        <f>VLOOKUP(B:B,'EJECUCION 24 DE ABRIL DEL 2026'!C:Z,24,0)</f>
        <v>0</v>
      </c>
      <c r="AL343" s="30">
        <f>VLOOKUP(B:B,'EJECUCION 24 DE ABRIL DEL 2026'!C:AA,25,0)</f>
        <v>0</v>
      </c>
      <c r="AM343" s="30">
        <f>VLOOKUP(B:B,'EJECUCION 24 DE ABRIL DEL 2026'!C:AB,26,0)</f>
        <v>0</v>
      </c>
      <c r="AN343" s="30">
        <f>VLOOKUP(B:B,'EJECUCION 24 DE ABRIL DEL 2026'!C:AC,27,0)</f>
        <v>96000000</v>
      </c>
      <c r="AO343" s="32">
        <f t="shared" si="4"/>
        <v>0</v>
      </c>
      <c r="AP343" s="28" t="str">
        <f>VLOOKUP(T:T,'TOTAL POR PROYECTOS'!B:I,8,0)</f>
        <v>Secretaría General</v>
      </c>
      <c r="AQ343" s="8"/>
      <c r="AR343" s="8"/>
    </row>
    <row r="344" hidden="1">
      <c r="A344" s="27" t="str">
        <f t="shared" si="1"/>
        <v>45990312025000000321551.2.1.0.00.12.3.2.02.02.0091.2.1.0.00</v>
      </c>
      <c r="B344" s="27" t="str">
        <f t="shared" si="2"/>
        <v>45990312025000000321551.2.1.0.00.12.3.2.02.02.0091.2.1.0.0006040108|484</v>
      </c>
      <c r="C344" s="28" t="str">
        <f t="shared" si="3"/>
        <v>Secretaría General</v>
      </c>
      <c r="D344" s="40" t="s">
        <v>336</v>
      </c>
      <c r="E344" s="40" t="s">
        <v>337</v>
      </c>
      <c r="F344" s="40" t="s">
        <v>1545</v>
      </c>
      <c r="G344" s="40" t="s">
        <v>200</v>
      </c>
      <c r="H344" s="40" t="s">
        <v>1612</v>
      </c>
      <c r="I344" s="40" t="s">
        <v>1114</v>
      </c>
      <c r="J344" s="40" t="s">
        <v>182</v>
      </c>
      <c r="K344" s="40" t="s">
        <v>183</v>
      </c>
      <c r="L344" s="40" t="s">
        <v>184</v>
      </c>
      <c r="M344" s="40" t="s">
        <v>185</v>
      </c>
      <c r="N344" s="40" t="s">
        <v>1043</v>
      </c>
      <c r="O344" s="40" t="s">
        <v>1044</v>
      </c>
      <c r="P344" s="40" t="s">
        <v>1115</v>
      </c>
      <c r="Q344" s="40" t="s">
        <v>200</v>
      </c>
      <c r="R344" s="40" t="s">
        <v>1116</v>
      </c>
      <c r="S344" s="40" t="s">
        <v>1114</v>
      </c>
      <c r="T344" s="40" t="s">
        <v>1611</v>
      </c>
      <c r="U344" s="29" t="str">
        <f>VLOOKUP(T:T,'TOTAL POR PROYECTOS'!B:C,2,0)</f>
        <v>Optimización de los servicios de atención al ciudadano en la alcaldía de San José De Cúcuta</v>
      </c>
      <c r="V344" s="40" t="s">
        <v>106</v>
      </c>
      <c r="W344" s="40" t="s">
        <v>107</v>
      </c>
      <c r="X344" s="40" t="s">
        <v>66</v>
      </c>
      <c r="Y344" s="40" t="s">
        <v>67</v>
      </c>
      <c r="Z344" s="40" t="s">
        <v>108</v>
      </c>
      <c r="AA344" s="40" t="s">
        <v>109</v>
      </c>
      <c r="AB344" s="30">
        <f>VLOOKUP(B:B,'EJECUCION 24 DE ABRIL DEL 2026'!C:Q,15,0)</f>
        <v>64800000</v>
      </c>
      <c r="AC344" s="30">
        <f>VLOOKUP(B:B,'EJECUCION 24 DE ABRIL DEL 2026'!C:R,16,0)</f>
        <v>0</v>
      </c>
      <c r="AD344" s="30">
        <f>VLOOKUP(B:B,'EJECUCION 24 DE ABRIL DEL 2026'!C:S,17,0)</f>
        <v>0</v>
      </c>
      <c r="AE344" s="31">
        <f>VLOOKUP(B:B,'EJECUCION 24 DE ABRIL DEL 2026'!C:T,18,0)</f>
        <v>0</v>
      </c>
      <c r="AF344" s="31">
        <f>VLOOKUP(B:B,'EJECUCION 24 DE ABRIL DEL 2026'!C:U,19,0)</f>
        <v>0</v>
      </c>
      <c r="AG344" s="30">
        <f>VLOOKUP(B:B,'EJECUCION 24 DE ABRIL DEL 2026'!C:V,20,0)</f>
        <v>0</v>
      </c>
      <c r="AH344" s="30">
        <f>VLOOKUP(B:B,'EJECUCION 24 DE ABRIL DEL 2026'!C:W,21,0)</f>
        <v>0</v>
      </c>
      <c r="AI344" s="30">
        <f>VLOOKUP(B:B,'EJECUCION 24 DE ABRIL DEL 2026'!C:X,22,0)</f>
        <v>64800000</v>
      </c>
      <c r="AJ344" s="30">
        <f>VLOOKUP(B:B,'EJECUCION 24 DE ABRIL DEL 2026'!C:Y,23,0)</f>
        <v>58750000</v>
      </c>
      <c r="AK344" s="30">
        <f>VLOOKUP(B:B,'EJECUCION 24 DE ABRIL DEL 2026'!C:Z,24,0)</f>
        <v>43750000</v>
      </c>
      <c r="AL344" s="30">
        <f>VLOOKUP(B:B,'EJECUCION 24 DE ABRIL DEL 2026'!C:AA,25,0)</f>
        <v>17500000</v>
      </c>
      <c r="AM344" s="30">
        <f>VLOOKUP(B:B,'EJECUCION 24 DE ABRIL DEL 2026'!C:AB,26,0)</f>
        <v>7500000</v>
      </c>
      <c r="AN344" s="30">
        <f>VLOOKUP(B:B,'EJECUCION 24 DE ABRIL DEL 2026'!C:AC,27,0)</f>
        <v>21050000</v>
      </c>
      <c r="AO344" s="32">
        <f t="shared" si="4"/>
        <v>0.2700617284</v>
      </c>
      <c r="AP344" s="28" t="str">
        <f>VLOOKUP(T:T,'TOTAL POR PROYECTOS'!B:I,8,0)</f>
        <v>Secretaría General</v>
      </c>
      <c r="AQ344" s="8"/>
      <c r="AR344" s="8"/>
    </row>
    <row r="345" hidden="1">
      <c r="A345" s="27" t="str">
        <f t="shared" si="1"/>
        <v>220107620245400101611.2.1.0.00.12.3.2.02.02.0091.2.1.0.00</v>
      </c>
      <c r="B345" s="27" t="str">
        <f t="shared" si="2"/>
        <v>220107620245400101611.2.1.0.00.12.3.2.02.02.0091.2.1.0.0006040605|520</v>
      </c>
      <c r="C345" s="28" t="str">
        <f t="shared" si="3"/>
        <v>Oficina de Migración y Frontera</v>
      </c>
      <c r="D345" s="40" t="s">
        <v>336</v>
      </c>
      <c r="E345" s="40" t="s">
        <v>337</v>
      </c>
      <c r="F345" s="40" t="s">
        <v>1613</v>
      </c>
      <c r="G345" s="40" t="s">
        <v>485</v>
      </c>
      <c r="H345" s="40" t="s">
        <v>1614</v>
      </c>
      <c r="I345" s="40" t="s">
        <v>483</v>
      </c>
      <c r="J345" s="40" t="s">
        <v>54</v>
      </c>
      <c r="K345" s="40" t="s">
        <v>55</v>
      </c>
      <c r="L345" s="40" t="s">
        <v>56</v>
      </c>
      <c r="M345" s="40" t="s">
        <v>57</v>
      </c>
      <c r="N345" s="40" t="s">
        <v>58</v>
      </c>
      <c r="O345" s="40" t="s">
        <v>59</v>
      </c>
      <c r="P345" s="40" t="s">
        <v>484</v>
      </c>
      <c r="Q345" s="40" t="s">
        <v>485</v>
      </c>
      <c r="R345" s="40" t="s">
        <v>486</v>
      </c>
      <c r="S345" s="40" t="s">
        <v>483</v>
      </c>
      <c r="T345" s="40" t="s">
        <v>1615</v>
      </c>
      <c r="U345" s="29" t="str">
        <f>VLOOKUP(T:T,'TOTAL POR PROYECTOS'!B:C,2,0)</f>
        <v>Servicio de asistencia técnica para el fortalecimiento del tejido social y la construcción de escenarios comunitarios de protección de derechos de la población de acogida retornada y migrante en el municipio de San José de Cúcuta. San José De Cúcuta</v>
      </c>
      <c r="V345" s="40" t="s">
        <v>106</v>
      </c>
      <c r="W345" s="40" t="s">
        <v>107</v>
      </c>
      <c r="X345" s="40" t="s">
        <v>66</v>
      </c>
      <c r="Y345" s="40" t="s">
        <v>67</v>
      </c>
      <c r="Z345" s="40" t="s">
        <v>108</v>
      </c>
      <c r="AA345" s="40" t="s">
        <v>109</v>
      </c>
      <c r="AB345" s="30">
        <f>VLOOKUP(B:B,'EJECUCION 24 DE ABRIL DEL 2026'!C:Q,15,0)</f>
        <v>73200000</v>
      </c>
      <c r="AC345" s="30">
        <f>VLOOKUP(B:B,'EJECUCION 24 DE ABRIL DEL 2026'!C:R,16,0)</f>
        <v>0</v>
      </c>
      <c r="AD345" s="30">
        <f>VLOOKUP(B:B,'EJECUCION 24 DE ABRIL DEL 2026'!C:S,17,0)</f>
        <v>0</v>
      </c>
      <c r="AE345" s="31">
        <f>VLOOKUP(B:B,'EJECUCION 24 DE ABRIL DEL 2026'!C:T,18,0)</f>
        <v>0</v>
      </c>
      <c r="AF345" s="31">
        <f>VLOOKUP(B:B,'EJECUCION 24 DE ABRIL DEL 2026'!C:U,19,0)</f>
        <v>73200000</v>
      </c>
      <c r="AG345" s="30">
        <f>VLOOKUP(B:B,'EJECUCION 24 DE ABRIL DEL 2026'!C:V,20,0)</f>
        <v>0</v>
      </c>
      <c r="AH345" s="30">
        <f>VLOOKUP(B:B,'EJECUCION 24 DE ABRIL DEL 2026'!C:W,21,0)</f>
        <v>0</v>
      </c>
      <c r="AI345" s="30">
        <f>VLOOKUP(B:B,'EJECUCION 24 DE ABRIL DEL 2026'!C:X,22,0)</f>
        <v>0</v>
      </c>
      <c r="AJ345" s="30">
        <f>VLOOKUP(B:B,'EJECUCION 24 DE ABRIL DEL 2026'!C:Y,23,0)</f>
        <v>0</v>
      </c>
      <c r="AK345" s="30">
        <f>VLOOKUP(B:B,'EJECUCION 24 DE ABRIL DEL 2026'!C:Z,24,0)</f>
        <v>0</v>
      </c>
      <c r="AL345" s="30">
        <f>VLOOKUP(B:B,'EJECUCION 24 DE ABRIL DEL 2026'!C:AA,25,0)</f>
        <v>0</v>
      </c>
      <c r="AM345" s="30">
        <f>VLOOKUP(B:B,'EJECUCION 24 DE ABRIL DEL 2026'!C:AB,26,0)</f>
        <v>0</v>
      </c>
      <c r="AN345" s="30">
        <f>VLOOKUP(B:B,'EJECUCION 24 DE ABRIL DEL 2026'!C:AC,27,0)</f>
        <v>0</v>
      </c>
      <c r="AO345" s="32" t="str">
        <f t="shared" si="4"/>
        <v>#DIV/0!</v>
      </c>
      <c r="AP345" s="28" t="str">
        <f>VLOOKUP(T:T,'TOTAL POR PROYECTOS'!B:I,8,0)</f>
        <v>Oficina de Migración y Frontera</v>
      </c>
      <c r="AQ345" s="8"/>
      <c r="AR345" s="8"/>
    </row>
    <row r="346" hidden="1">
      <c r="A346" s="27" t="str">
        <f t="shared" si="1"/>
        <v>250200320245400101641.2.1.0.00.12.3.2.02.02.0091.2.1.0.00</v>
      </c>
      <c r="B346" s="27" t="str">
        <f t="shared" si="2"/>
        <v>250200320245400101641.2.1.0.00.12.3.2.02.02.0091.2.1.0.0006040603|518</v>
      </c>
      <c r="C346" s="28" t="str">
        <f t="shared" si="3"/>
        <v>Oficina de Migración y Frontera</v>
      </c>
      <c r="D346" s="40" t="s">
        <v>336</v>
      </c>
      <c r="E346" s="40" t="s">
        <v>337</v>
      </c>
      <c r="F346" s="40" t="s">
        <v>1613</v>
      </c>
      <c r="G346" s="40" t="s">
        <v>1616</v>
      </c>
      <c r="H346" s="40" t="s">
        <v>1617</v>
      </c>
      <c r="I346" s="40" t="s">
        <v>1618</v>
      </c>
      <c r="J346" s="40" t="s">
        <v>1453</v>
      </c>
      <c r="K346" s="40" t="s">
        <v>1454</v>
      </c>
      <c r="L346" s="40" t="s">
        <v>184</v>
      </c>
      <c r="M346" s="40" t="s">
        <v>185</v>
      </c>
      <c r="N346" s="40" t="s">
        <v>1455</v>
      </c>
      <c r="O346" s="40" t="s">
        <v>1456</v>
      </c>
      <c r="P346" s="40" t="s">
        <v>1619</v>
      </c>
      <c r="Q346" s="40" t="s">
        <v>1620</v>
      </c>
      <c r="R346" s="40" t="s">
        <v>1621</v>
      </c>
      <c r="S346" s="40" t="s">
        <v>181</v>
      </c>
      <c r="T346" s="40" t="s">
        <v>1622</v>
      </c>
      <c r="U346" s="29" t="str">
        <f>VLOOKUP(T:T,'TOTAL POR PROYECTOS'!B:C,2,0)</f>
        <v>Fortalecimiento de las capacidades de los servidores públicos en derechos humanos y Derecho Internacional Humanitario para la gobernanza migratoria en el municipio de San José De Cúcuta</v>
      </c>
      <c r="V346" s="40" t="s">
        <v>106</v>
      </c>
      <c r="W346" s="40" t="s">
        <v>107</v>
      </c>
      <c r="X346" s="40" t="s">
        <v>66</v>
      </c>
      <c r="Y346" s="40" t="s">
        <v>67</v>
      </c>
      <c r="Z346" s="40" t="s">
        <v>108</v>
      </c>
      <c r="AA346" s="40" t="s">
        <v>109</v>
      </c>
      <c r="AB346" s="30">
        <f>VLOOKUP(B:B,'EJECUCION 24 DE ABRIL DEL 2026'!C:Q,15,0)</f>
        <v>118800000</v>
      </c>
      <c r="AC346" s="30">
        <f>VLOOKUP(B:B,'EJECUCION 24 DE ABRIL DEL 2026'!C:R,16,0)</f>
        <v>0</v>
      </c>
      <c r="AD346" s="30">
        <f>VLOOKUP(B:B,'EJECUCION 24 DE ABRIL DEL 2026'!C:S,17,0)</f>
        <v>0</v>
      </c>
      <c r="AE346" s="31">
        <f>VLOOKUP(B:B,'EJECUCION 24 DE ABRIL DEL 2026'!C:T,18,0)</f>
        <v>0</v>
      </c>
      <c r="AF346" s="31">
        <f>VLOOKUP(B:B,'EJECUCION 24 DE ABRIL DEL 2026'!C:U,19,0)</f>
        <v>118800000</v>
      </c>
      <c r="AG346" s="30">
        <f>VLOOKUP(B:B,'EJECUCION 24 DE ABRIL DEL 2026'!C:V,20,0)</f>
        <v>0</v>
      </c>
      <c r="AH346" s="30">
        <f>VLOOKUP(B:B,'EJECUCION 24 DE ABRIL DEL 2026'!C:W,21,0)</f>
        <v>0</v>
      </c>
      <c r="AI346" s="30">
        <f>VLOOKUP(B:B,'EJECUCION 24 DE ABRIL DEL 2026'!C:X,22,0)</f>
        <v>0</v>
      </c>
      <c r="AJ346" s="30">
        <f>VLOOKUP(B:B,'EJECUCION 24 DE ABRIL DEL 2026'!C:Y,23,0)</f>
        <v>0</v>
      </c>
      <c r="AK346" s="30">
        <f>VLOOKUP(B:B,'EJECUCION 24 DE ABRIL DEL 2026'!C:Z,24,0)</f>
        <v>0</v>
      </c>
      <c r="AL346" s="30">
        <f>VLOOKUP(B:B,'EJECUCION 24 DE ABRIL DEL 2026'!C:AA,25,0)</f>
        <v>0</v>
      </c>
      <c r="AM346" s="30">
        <f>VLOOKUP(B:B,'EJECUCION 24 DE ABRIL DEL 2026'!C:AB,26,0)</f>
        <v>0</v>
      </c>
      <c r="AN346" s="30">
        <f>VLOOKUP(B:B,'EJECUCION 24 DE ABRIL DEL 2026'!C:AC,27,0)</f>
        <v>0</v>
      </c>
      <c r="AO346" s="32" t="str">
        <f t="shared" si="4"/>
        <v>#DIV/0!</v>
      </c>
      <c r="AP346" s="28" t="str">
        <f>VLOOKUP(T:T,'TOTAL POR PROYECTOS'!B:I,8,0)</f>
        <v>Oficina de Migración y Frontera</v>
      </c>
      <c r="AQ346" s="8"/>
      <c r="AR346" s="8"/>
    </row>
    <row r="347" hidden="1">
      <c r="A347" s="27" t="str">
        <f t="shared" si="1"/>
        <v>360204020245400101651.2.1.0.00.12.3.2.02.02.0091.2.1.0.00</v>
      </c>
      <c r="B347" s="27" t="str">
        <f t="shared" si="2"/>
        <v>360204020245400101651.2.1.0.00.12.3.2.02.02.0091.2.1.0.0006040710|537</v>
      </c>
      <c r="C347" s="28" t="str">
        <f t="shared" si="3"/>
        <v>Oficina de Migración y Frontera</v>
      </c>
      <c r="D347" s="40" t="s">
        <v>336</v>
      </c>
      <c r="E347" s="40" t="s">
        <v>337</v>
      </c>
      <c r="F347" s="40" t="s">
        <v>1623</v>
      </c>
      <c r="G347" s="40" t="s">
        <v>100</v>
      </c>
      <c r="H347" s="40" t="s">
        <v>1624</v>
      </c>
      <c r="I347" s="40" t="s">
        <v>1625</v>
      </c>
      <c r="J347" s="40" t="s">
        <v>1003</v>
      </c>
      <c r="K347" s="40" t="s">
        <v>1004</v>
      </c>
      <c r="L347" s="40" t="s">
        <v>1005</v>
      </c>
      <c r="M347" s="40" t="s">
        <v>1006</v>
      </c>
      <c r="N347" s="40" t="s">
        <v>1007</v>
      </c>
      <c r="O347" s="40" t="s">
        <v>1008</v>
      </c>
      <c r="P347" s="40" t="s">
        <v>1626</v>
      </c>
      <c r="Q347" s="40" t="s">
        <v>100</v>
      </c>
      <c r="R347" s="40" t="s">
        <v>1627</v>
      </c>
      <c r="S347" s="40" t="s">
        <v>181</v>
      </c>
      <c r="T347" s="40" t="s">
        <v>1628</v>
      </c>
      <c r="U347" s="29" t="str">
        <f>VLOOKUP(T:T,'TOTAL POR PROYECTOS'!B:C,2,0)</f>
        <v>Incremento de la participación y capacidad de las comunidades para formular proyectos de cooperación para el desarrollo en el municipio de San José De Cúcuta</v>
      </c>
      <c r="V347" s="40" t="s">
        <v>106</v>
      </c>
      <c r="W347" s="40" t="s">
        <v>107</v>
      </c>
      <c r="X347" s="40" t="s">
        <v>66</v>
      </c>
      <c r="Y347" s="40" t="s">
        <v>67</v>
      </c>
      <c r="Z347" s="40" t="s">
        <v>108</v>
      </c>
      <c r="AA347" s="40" t="s">
        <v>109</v>
      </c>
      <c r="AB347" s="30">
        <f>VLOOKUP(B:B,'EJECUCION 24 DE ABRIL DEL 2026'!C:Q,15,0)</f>
        <v>221200000</v>
      </c>
      <c r="AC347" s="30">
        <f>VLOOKUP(B:B,'EJECUCION 24 DE ABRIL DEL 2026'!C:R,16,0)</f>
        <v>0</v>
      </c>
      <c r="AD347" s="30">
        <f>VLOOKUP(B:B,'EJECUCION 24 DE ABRIL DEL 2026'!C:S,17,0)</f>
        <v>0</v>
      </c>
      <c r="AE347" s="31">
        <f>VLOOKUP(B:B,'EJECUCION 24 DE ABRIL DEL 2026'!C:T,18,0)</f>
        <v>0</v>
      </c>
      <c r="AF347" s="31">
        <f>VLOOKUP(B:B,'EJECUCION 24 DE ABRIL DEL 2026'!C:U,19,0)</f>
        <v>221200000</v>
      </c>
      <c r="AG347" s="30">
        <f>VLOOKUP(B:B,'EJECUCION 24 DE ABRIL DEL 2026'!C:V,20,0)</f>
        <v>0</v>
      </c>
      <c r="AH347" s="30">
        <f>VLOOKUP(B:B,'EJECUCION 24 DE ABRIL DEL 2026'!C:W,21,0)</f>
        <v>0</v>
      </c>
      <c r="AI347" s="30">
        <f>VLOOKUP(B:B,'EJECUCION 24 DE ABRIL DEL 2026'!C:X,22,0)</f>
        <v>0</v>
      </c>
      <c r="AJ347" s="30">
        <f>VLOOKUP(B:B,'EJECUCION 24 DE ABRIL DEL 2026'!C:Y,23,0)</f>
        <v>0</v>
      </c>
      <c r="AK347" s="30">
        <f>VLOOKUP(B:B,'EJECUCION 24 DE ABRIL DEL 2026'!C:Z,24,0)</f>
        <v>0</v>
      </c>
      <c r="AL347" s="30">
        <f>VLOOKUP(B:B,'EJECUCION 24 DE ABRIL DEL 2026'!C:AA,25,0)</f>
        <v>0</v>
      </c>
      <c r="AM347" s="30">
        <f>VLOOKUP(B:B,'EJECUCION 24 DE ABRIL DEL 2026'!C:AB,26,0)</f>
        <v>0</v>
      </c>
      <c r="AN347" s="30">
        <f>VLOOKUP(B:B,'EJECUCION 24 DE ABRIL DEL 2026'!C:AC,27,0)</f>
        <v>0</v>
      </c>
      <c r="AO347" s="32" t="str">
        <f t="shared" si="4"/>
        <v>#DIV/0!</v>
      </c>
      <c r="AP347" s="28" t="str">
        <f>VLOOKUP(T:T,'TOTAL POR PROYECTOS'!B:I,8,0)</f>
        <v>Oficina de Migración y Frontera</v>
      </c>
      <c r="AQ347" s="8"/>
      <c r="AR347" s="8"/>
    </row>
    <row r="348" hidden="1">
      <c r="A348" s="27" t="str">
        <f t="shared" si="1"/>
        <v>390500720245400101591.2.1.0.00.12.3.2.02.02.0091.2.1.0.00</v>
      </c>
      <c r="B348" s="27" t="str">
        <f t="shared" si="2"/>
        <v>390500720245400101591.2.1.0.00.12.3.2.02.02.0091.2.1.0.0006040706|533</v>
      </c>
      <c r="C348" s="28" t="str">
        <f t="shared" si="3"/>
        <v>Oficina de Migración y Frontera</v>
      </c>
      <c r="D348" s="40" t="s">
        <v>336</v>
      </c>
      <c r="E348" s="40" t="s">
        <v>337</v>
      </c>
      <c r="F348" s="40" t="s">
        <v>1623</v>
      </c>
      <c r="G348" s="40" t="s">
        <v>1629</v>
      </c>
      <c r="H348" s="40" t="s">
        <v>1630</v>
      </c>
      <c r="I348" s="40" t="s">
        <v>1631</v>
      </c>
      <c r="J348" s="40" t="s">
        <v>1125</v>
      </c>
      <c r="K348" s="40" t="s">
        <v>1126</v>
      </c>
      <c r="L348" s="40" t="s">
        <v>184</v>
      </c>
      <c r="M348" s="40" t="s">
        <v>185</v>
      </c>
      <c r="N348" s="40" t="s">
        <v>1632</v>
      </c>
      <c r="O348" s="40" t="s">
        <v>1633</v>
      </c>
      <c r="P348" s="40" t="s">
        <v>1634</v>
      </c>
      <c r="Q348" s="40" t="s">
        <v>1629</v>
      </c>
      <c r="R348" s="40" t="s">
        <v>1635</v>
      </c>
      <c r="S348" s="40" t="s">
        <v>1631</v>
      </c>
      <c r="T348" s="40" t="s">
        <v>1636</v>
      </c>
      <c r="U348" s="29" t="str">
        <f>VLOOKUP(T:T,'TOTAL POR PROYECTOS'!B:C,2,0)</f>
        <v>Fortalecimiento de la gobernanza política social y de innovación a través de la cooperación internacional en el municipio de San José De Cúcuta</v>
      </c>
      <c r="V348" s="40" t="s">
        <v>106</v>
      </c>
      <c r="W348" s="40" t="s">
        <v>107</v>
      </c>
      <c r="X348" s="40" t="s">
        <v>66</v>
      </c>
      <c r="Y348" s="40" t="s">
        <v>67</v>
      </c>
      <c r="Z348" s="40" t="s">
        <v>108</v>
      </c>
      <c r="AA348" s="40" t="s">
        <v>109</v>
      </c>
      <c r="AB348" s="30">
        <f>VLOOKUP(B:B,'EJECUCION 24 DE ABRIL DEL 2026'!C:Q,15,0)</f>
        <v>36000000</v>
      </c>
      <c r="AC348" s="30">
        <f>VLOOKUP(B:B,'EJECUCION 24 DE ABRIL DEL 2026'!C:R,16,0)</f>
        <v>0</v>
      </c>
      <c r="AD348" s="30">
        <f>VLOOKUP(B:B,'EJECUCION 24 DE ABRIL DEL 2026'!C:S,17,0)</f>
        <v>0</v>
      </c>
      <c r="AE348" s="31">
        <f>VLOOKUP(B:B,'EJECUCION 24 DE ABRIL DEL 2026'!C:T,18,0)</f>
        <v>0</v>
      </c>
      <c r="AF348" s="31">
        <f>VLOOKUP(B:B,'EJECUCION 24 DE ABRIL DEL 2026'!C:U,19,0)</f>
        <v>36000000</v>
      </c>
      <c r="AG348" s="30">
        <f>VLOOKUP(B:B,'EJECUCION 24 DE ABRIL DEL 2026'!C:V,20,0)</f>
        <v>0</v>
      </c>
      <c r="AH348" s="30">
        <f>VLOOKUP(B:B,'EJECUCION 24 DE ABRIL DEL 2026'!C:W,21,0)</f>
        <v>0</v>
      </c>
      <c r="AI348" s="30">
        <f>VLOOKUP(B:B,'EJECUCION 24 DE ABRIL DEL 2026'!C:X,22,0)</f>
        <v>0</v>
      </c>
      <c r="AJ348" s="30">
        <f>VLOOKUP(B:B,'EJECUCION 24 DE ABRIL DEL 2026'!C:Y,23,0)</f>
        <v>0</v>
      </c>
      <c r="AK348" s="30">
        <f>VLOOKUP(B:B,'EJECUCION 24 DE ABRIL DEL 2026'!C:Z,24,0)</f>
        <v>0</v>
      </c>
      <c r="AL348" s="30">
        <f>VLOOKUP(B:B,'EJECUCION 24 DE ABRIL DEL 2026'!C:AA,25,0)</f>
        <v>0</v>
      </c>
      <c r="AM348" s="30">
        <f>VLOOKUP(B:B,'EJECUCION 24 DE ABRIL DEL 2026'!C:AB,26,0)</f>
        <v>0</v>
      </c>
      <c r="AN348" s="30">
        <f>VLOOKUP(B:B,'EJECUCION 24 DE ABRIL DEL 2026'!C:AC,27,0)</f>
        <v>0</v>
      </c>
      <c r="AO348" s="32" t="str">
        <f t="shared" si="4"/>
        <v>#DIV/0!</v>
      </c>
      <c r="AP348" s="28" t="str">
        <f>VLOOKUP(T:T,'TOTAL POR PROYECTOS'!B:I,8,0)</f>
        <v>Oficina de Migración y Frontera</v>
      </c>
      <c r="AQ348" s="8"/>
      <c r="AR348" s="8"/>
    </row>
    <row r="349" hidden="1">
      <c r="A349" s="27" t="str">
        <f t="shared" si="1"/>
        <v>390500720245400101591.2.1.0.00.12.3.2.02.02.0061.2.1.0.00</v>
      </c>
      <c r="B349" s="27" t="str">
        <f t="shared" si="2"/>
        <v>390500720245400101591.2.1.0.00.12.3.2.02.02.0061.2.1.0.0006040707|534</v>
      </c>
      <c r="C349" s="28" t="str">
        <f t="shared" si="3"/>
        <v>Oficina de Migración y Frontera</v>
      </c>
      <c r="D349" s="40" t="s">
        <v>336</v>
      </c>
      <c r="E349" s="40" t="s">
        <v>337</v>
      </c>
      <c r="F349" s="40" t="s">
        <v>1623</v>
      </c>
      <c r="G349" s="40" t="s">
        <v>1637</v>
      </c>
      <c r="H349" s="40" t="s">
        <v>1638</v>
      </c>
      <c r="I349" s="40" t="s">
        <v>1639</v>
      </c>
      <c r="J349" s="40" t="s">
        <v>1125</v>
      </c>
      <c r="K349" s="40" t="s">
        <v>1126</v>
      </c>
      <c r="L349" s="40" t="s">
        <v>184</v>
      </c>
      <c r="M349" s="40" t="s">
        <v>185</v>
      </c>
      <c r="N349" s="40" t="s">
        <v>1632</v>
      </c>
      <c r="O349" s="40" t="s">
        <v>1633</v>
      </c>
      <c r="P349" s="40" t="s">
        <v>1634</v>
      </c>
      <c r="Q349" s="40" t="s">
        <v>1629</v>
      </c>
      <c r="R349" s="40" t="s">
        <v>1635</v>
      </c>
      <c r="S349" s="40" t="s">
        <v>1631</v>
      </c>
      <c r="T349" s="40" t="s">
        <v>1636</v>
      </c>
      <c r="U349" s="29" t="str">
        <f>VLOOKUP(T:T,'TOTAL POR PROYECTOS'!B:C,2,0)</f>
        <v>Fortalecimiento de la gobernanza política social y de innovación a través de la cooperación internacional en el municipio de San José De Cúcuta</v>
      </c>
      <c r="V349" s="40" t="s">
        <v>106</v>
      </c>
      <c r="W349" s="40" t="s">
        <v>107</v>
      </c>
      <c r="X349" s="40" t="s">
        <v>582</v>
      </c>
      <c r="Y349" s="40" t="s">
        <v>583</v>
      </c>
      <c r="Z349" s="40" t="s">
        <v>108</v>
      </c>
      <c r="AA349" s="40" t="s">
        <v>109</v>
      </c>
      <c r="AB349" s="30">
        <f>VLOOKUP(B:B,'EJECUCION 24 DE ABRIL DEL 2026'!C:Q,15,0)</f>
        <v>126000000</v>
      </c>
      <c r="AC349" s="30">
        <f>VLOOKUP(B:B,'EJECUCION 24 DE ABRIL DEL 2026'!C:R,16,0)</f>
        <v>0</v>
      </c>
      <c r="AD349" s="30">
        <f>VLOOKUP(B:B,'EJECUCION 24 DE ABRIL DEL 2026'!C:S,17,0)</f>
        <v>0</v>
      </c>
      <c r="AE349" s="31">
        <f>VLOOKUP(B:B,'EJECUCION 24 DE ABRIL DEL 2026'!C:T,18,0)</f>
        <v>0</v>
      </c>
      <c r="AF349" s="31">
        <f>VLOOKUP(B:B,'EJECUCION 24 DE ABRIL DEL 2026'!C:U,19,0)</f>
        <v>126000000</v>
      </c>
      <c r="AG349" s="30">
        <f>VLOOKUP(B:B,'EJECUCION 24 DE ABRIL DEL 2026'!C:V,20,0)</f>
        <v>0</v>
      </c>
      <c r="AH349" s="30">
        <f>VLOOKUP(B:B,'EJECUCION 24 DE ABRIL DEL 2026'!C:W,21,0)</f>
        <v>0</v>
      </c>
      <c r="AI349" s="30">
        <f>VLOOKUP(B:B,'EJECUCION 24 DE ABRIL DEL 2026'!C:X,22,0)</f>
        <v>0</v>
      </c>
      <c r="AJ349" s="30">
        <f>VLOOKUP(B:B,'EJECUCION 24 DE ABRIL DEL 2026'!C:Y,23,0)</f>
        <v>0</v>
      </c>
      <c r="AK349" s="30">
        <f>VLOOKUP(B:B,'EJECUCION 24 DE ABRIL DEL 2026'!C:Z,24,0)</f>
        <v>0</v>
      </c>
      <c r="AL349" s="30">
        <f>VLOOKUP(B:B,'EJECUCION 24 DE ABRIL DEL 2026'!C:AA,25,0)</f>
        <v>0</v>
      </c>
      <c r="AM349" s="30">
        <f>VLOOKUP(B:B,'EJECUCION 24 DE ABRIL DEL 2026'!C:AB,26,0)</f>
        <v>0</v>
      </c>
      <c r="AN349" s="30">
        <f>VLOOKUP(B:B,'EJECUCION 24 DE ABRIL DEL 2026'!C:AC,27,0)</f>
        <v>0</v>
      </c>
      <c r="AO349" s="32" t="str">
        <f t="shared" si="4"/>
        <v>#DIV/0!</v>
      </c>
      <c r="AP349" s="28" t="str">
        <f>VLOOKUP(T:T,'TOTAL POR PROYECTOS'!B:I,8,0)</f>
        <v>Oficina de Migración y Frontera</v>
      </c>
      <c r="AQ349" s="8"/>
      <c r="AR349" s="8"/>
    </row>
    <row r="350" hidden="1">
      <c r="A350" s="27" t="str">
        <f t="shared" si="1"/>
        <v>459901820245400101601.2.1.0.00.12.3.2.02.02.0091.2.1.0.00</v>
      </c>
      <c r="B350" s="27" t="str">
        <f t="shared" si="2"/>
        <v>459901820245400101601.2.1.0.00.12.3.2.02.02.0091.2.1.0.0006040701|528</v>
      </c>
      <c r="C350" s="28" t="str">
        <f t="shared" si="3"/>
        <v>Oficina de Migración y Frontera</v>
      </c>
      <c r="D350" s="40" t="s">
        <v>336</v>
      </c>
      <c r="E350" s="40" t="s">
        <v>337</v>
      </c>
      <c r="F350" s="40" t="s">
        <v>1623</v>
      </c>
      <c r="G350" s="40" t="s">
        <v>117</v>
      </c>
      <c r="H350" s="40" t="s">
        <v>1640</v>
      </c>
      <c r="I350" s="40" t="s">
        <v>1641</v>
      </c>
      <c r="J350" s="40" t="s">
        <v>182</v>
      </c>
      <c r="K350" s="40" t="s">
        <v>183</v>
      </c>
      <c r="L350" s="40" t="s">
        <v>184</v>
      </c>
      <c r="M350" s="40" t="s">
        <v>185</v>
      </c>
      <c r="N350" s="40" t="s">
        <v>1043</v>
      </c>
      <c r="O350" s="40" t="s">
        <v>1044</v>
      </c>
      <c r="P350" s="40" t="s">
        <v>1642</v>
      </c>
      <c r="Q350" s="40" t="s">
        <v>117</v>
      </c>
      <c r="R350" s="40" t="s">
        <v>1643</v>
      </c>
      <c r="S350" s="40" t="s">
        <v>1070</v>
      </c>
      <c r="T350" s="40" t="s">
        <v>1644</v>
      </c>
      <c r="U350" s="29" t="str">
        <f>VLOOKUP(T:T,'TOTAL POR PROYECTOS'!B:C,2,0)</f>
        <v>Formulación e implementación del marco normativo de asuntos fronterizos en el municipio de San José De Cúcuta</v>
      </c>
      <c r="V350" s="40" t="s">
        <v>106</v>
      </c>
      <c r="W350" s="40" t="s">
        <v>107</v>
      </c>
      <c r="X350" s="40" t="s">
        <v>66</v>
      </c>
      <c r="Y350" s="40" t="s">
        <v>67</v>
      </c>
      <c r="Z350" s="40" t="s">
        <v>108</v>
      </c>
      <c r="AA350" s="40" t="s">
        <v>109</v>
      </c>
      <c r="AB350" s="30">
        <f>VLOOKUP(B:B,'EJECUCION 24 DE ABRIL DEL 2026'!C:Q,15,0)</f>
        <v>43200000</v>
      </c>
      <c r="AC350" s="30">
        <f>VLOOKUP(B:B,'EJECUCION 24 DE ABRIL DEL 2026'!C:R,16,0)</f>
        <v>0</v>
      </c>
      <c r="AD350" s="30">
        <f>VLOOKUP(B:B,'EJECUCION 24 DE ABRIL DEL 2026'!C:S,17,0)</f>
        <v>0</v>
      </c>
      <c r="AE350" s="31">
        <f>VLOOKUP(B:B,'EJECUCION 24 DE ABRIL DEL 2026'!C:T,18,0)</f>
        <v>0</v>
      </c>
      <c r="AF350" s="31">
        <f>VLOOKUP(B:B,'EJECUCION 24 DE ABRIL DEL 2026'!C:U,19,0)</f>
        <v>43200000</v>
      </c>
      <c r="AG350" s="30">
        <f>VLOOKUP(B:B,'EJECUCION 24 DE ABRIL DEL 2026'!C:V,20,0)</f>
        <v>0</v>
      </c>
      <c r="AH350" s="30">
        <f>VLOOKUP(B:B,'EJECUCION 24 DE ABRIL DEL 2026'!C:W,21,0)</f>
        <v>0</v>
      </c>
      <c r="AI350" s="30">
        <f>VLOOKUP(B:B,'EJECUCION 24 DE ABRIL DEL 2026'!C:X,22,0)</f>
        <v>0</v>
      </c>
      <c r="AJ350" s="30">
        <f>VLOOKUP(B:B,'EJECUCION 24 DE ABRIL DEL 2026'!C:Y,23,0)</f>
        <v>0</v>
      </c>
      <c r="AK350" s="30">
        <f>VLOOKUP(B:B,'EJECUCION 24 DE ABRIL DEL 2026'!C:Z,24,0)</f>
        <v>0</v>
      </c>
      <c r="AL350" s="30">
        <f>VLOOKUP(B:B,'EJECUCION 24 DE ABRIL DEL 2026'!C:AA,25,0)</f>
        <v>0</v>
      </c>
      <c r="AM350" s="30">
        <f>VLOOKUP(B:B,'EJECUCION 24 DE ABRIL DEL 2026'!C:AB,26,0)</f>
        <v>0</v>
      </c>
      <c r="AN350" s="30">
        <f>VLOOKUP(B:B,'EJECUCION 24 DE ABRIL DEL 2026'!C:AC,27,0)</f>
        <v>0</v>
      </c>
      <c r="AO350" s="32" t="str">
        <f t="shared" si="4"/>
        <v>#DIV/0!</v>
      </c>
      <c r="AP350" s="28" t="str">
        <f>VLOOKUP(T:T,'TOTAL POR PROYECTOS'!B:I,8,0)</f>
        <v>Oficina de Migración y Frontera</v>
      </c>
      <c r="AQ350" s="8"/>
      <c r="AR350" s="8"/>
    </row>
    <row r="351" hidden="1">
      <c r="A351" s="27" t="str">
        <f t="shared" si="1"/>
        <v>459903220245400101581.2.1.0.00.12.3.2.02.02.0091.2.1.0.00</v>
      </c>
      <c r="B351" s="27" t="str">
        <f t="shared" si="2"/>
        <v>459903220245400101581.2.1.0.00.12.3.2.02.02.0091.2.1.0.0006040601|516</v>
      </c>
      <c r="C351" s="28" t="str">
        <f t="shared" si="3"/>
        <v>Oficina de Migración y Frontera</v>
      </c>
      <c r="D351" s="40" t="s">
        <v>336</v>
      </c>
      <c r="E351" s="40" t="s">
        <v>337</v>
      </c>
      <c r="F351" s="40" t="s">
        <v>1613</v>
      </c>
      <c r="G351" s="40" t="s">
        <v>1645</v>
      </c>
      <c r="H351" s="40" t="s">
        <v>1646</v>
      </c>
      <c r="I351" s="40" t="s">
        <v>1647</v>
      </c>
      <c r="J351" s="40" t="s">
        <v>182</v>
      </c>
      <c r="K351" s="40" t="s">
        <v>183</v>
      </c>
      <c r="L351" s="40" t="s">
        <v>184</v>
      </c>
      <c r="M351" s="40" t="s">
        <v>185</v>
      </c>
      <c r="N351" s="40" t="s">
        <v>1043</v>
      </c>
      <c r="O351" s="40" t="s">
        <v>1044</v>
      </c>
      <c r="P351" s="40" t="s">
        <v>1648</v>
      </c>
      <c r="Q351" s="40" t="s">
        <v>1645</v>
      </c>
      <c r="R351" s="40" t="s">
        <v>1649</v>
      </c>
      <c r="S351" s="40" t="s">
        <v>1647</v>
      </c>
      <c r="T351" s="40" t="s">
        <v>1650</v>
      </c>
      <c r="U351" s="29" t="str">
        <f>VLOOKUP(T:T,'TOTAL POR PROYECTOS'!B:C,2,0)</f>
        <v>Formulación e implementación de la Politica Publica migratoria en el Municipio de San José De Cúcuta</v>
      </c>
      <c r="V351" s="40" t="s">
        <v>106</v>
      </c>
      <c r="W351" s="40" t="s">
        <v>107</v>
      </c>
      <c r="X351" s="40" t="s">
        <v>66</v>
      </c>
      <c r="Y351" s="40" t="s">
        <v>67</v>
      </c>
      <c r="Z351" s="40" t="s">
        <v>108</v>
      </c>
      <c r="AA351" s="40" t="s">
        <v>109</v>
      </c>
      <c r="AB351" s="30">
        <f>VLOOKUP(B:B,'EJECUCION 24 DE ABRIL DEL 2026'!C:Q,15,0)</f>
        <v>30400000</v>
      </c>
      <c r="AC351" s="30">
        <f>VLOOKUP(B:B,'EJECUCION 24 DE ABRIL DEL 2026'!C:R,16,0)</f>
        <v>0</v>
      </c>
      <c r="AD351" s="30">
        <f>VLOOKUP(B:B,'EJECUCION 24 DE ABRIL DEL 2026'!C:S,17,0)</f>
        <v>0</v>
      </c>
      <c r="AE351" s="31">
        <f>VLOOKUP(B:B,'EJECUCION 24 DE ABRIL DEL 2026'!C:T,18,0)</f>
        <v>0</v>
      </c>
      <c r="AF351" s="31">
        <f>VLOOKUP(B:B,'EJECUCION 24 DE ABRIL DEL 2026'!C:U,19,0)</f>
        <v>30400000</v>
      </c>
      <c r="AG351" s="30">
        <f>VLOOKUP(B:B,'EJECUCION 24 DE ABRIL DEL 2026'!C:V,20,0)</f>
        <v>0</v>
      </c>
      <c r="AH351" s="30">
        <f>VLOOKUP(B:B,'EJECUCION 24 DE ABRIL DEL 2026'!C:W,21,0)</f>
        <v>0</v>
      </c>
      <c r="AI351" s="30">
        <f>VLOOKUP(B:B,'EJECUCION 24 DE ABRIL DEL 2026'!C:X,22,0)</f>
        <v>0</v>
      </c>
      <c r="AJ351" s="30">
        <f>VLOOKUP(B:B,'EJECUCION 24 DE ABRIL DEL 2026'!C:Y,23,0)</f>
        <v>0</v>
      </c>
      <c r="AK351" s="30">
        <f>VLOOKUP(B:B,'EJECUCION 24 DE ABRIL DEL 2026'!C:Z,24,0)</f>
        <v>0</v>
      </c>
      <c r="AL351" s="30">
        <f>VLOOKUP(B:B,'EJECUCION 24 DE ABRIL DEL 2026'!C:AA,25,0)</f>
        <v>0</v>
      </c>
      <c r="AM351" s="30">
        <f>VLOOKUP(B:B,'EJECUCION 24 DE ABRIL DEL 2026'!C:AB,26,0)</f>
        <v>0</v>
      </c>
      <c r="AN351" s="30">
        <f>VLOOKUP(B:B,'EJECUCION 24 DE ABRIL DEL 2026'!C:AC,27,0)</f>
        <v>0</v>
      </c>
      <c r="AO351" s="32" t="str">
        <f t="shared" si="4"/>
        <v>#DIV/0!</v>
      </c>
      <c r="AP351" s="28" t="str">
        <f>VLOOKUP(T:T,'TOTAL POR PROYECTOS'!B:I,8,0)</f>
        <v>Oficina de Migración y Frontera</v>
      </c>
      <c r="AQ351" s="8"/>
      <c r="AR351" s="8"/>
    </row>
    <row r="352" hidden="1">
      <c r="A352" s="27" t="str">
        <f t="shared" si="1"/>
        <v>450202220245400101631.2.1.0.00.12.3.2.02.02.0091.2.1.0.00</v>
      </c>
      <c r="B352" s="27" t="str">
        <f t="shared" si="2"/>
        <v>450202220245400101631.2.1.0.00.12.3.2.02.02.0091.2.1.0.0006040702|529</v>
      </c>
      <c r="C352" s="28" t="str">
        <f t="shared" si="3"/>
        <v>Oficina de Migración y Frontera</v>
      </c>
      <c r="D352" s="40" t="s">
        <v>336</v>
      </c>
      <c r="E352" s="40" t="s">
        <v>337</v>
      </c>
      <c r="F352" s="40" t="s">
        <v>1623</v>
      </c>
      <c r="G352" s="40" t="s">
        <v>1651</v>
      </c>
      <c r="H352" s="40" t="s">
        <v>1652</v>
      </c>
      <c r="I352" s="40" t="s">
        <v>1415</v>
      </c>
      <c r="J352" s="40" t="s">
        <v>182</v>
      </c>
      <c r="K352" s="40" t="s">
        <v>183</v>
      </c>
      <c r="L352" s="40" t="s">
        <v>184</v>
      </c>
      <c r="M352" s="40" t="s">
        <v>185</v>
      </c>
      <c r="N352" s="40" t="s">
        <v>317</v>
      </c>
      <c r="O352" s="40" t="s">
        <v>318</v>
      </c>
      <c r="P352" s="40" t="s">
        <v>1413</v>
      </c>
      <c r="Q352" s="40" t="s">
        <v>200</v>
      </c>
      <c r="R352" s="40" t="s">
        <v>1414</v>
      </c>
      <c r="S352" s="40" t="s">
        <v>1415</v>
      </c>
      <c r="T352" s="40" t="s">
        <v>1653</v>
      </c>
      <c r="U352" s="29" t="str">
        <f>VLOOKUP(T:T,'TOTAL POR PROYECTOS'!B:C,2,0)</f>
        <v>Formulación e implementacion de coordinación institucional y capacidades técnicas para la gestión de asuntos internacionales y migratorios en San José De Cúcuta</v>
      </c>
      <c r="V352" s="40" t="s">
        <v>106</v>
      </c>
      <c r="W352" s="40" t="s">
        <v>107</v>
      </c>
      <c r="X352" s="40" t="s">
        <v>66</v>
      </c>
      <c r="Y352" s="40" t="s">
        <v>67</v>
      </c>
      <c r="Z352" s="40" t="s">
        <v>108</v>
      </c>
      <c r="AA352" s="40" t="s">
        <v>109</v>
      </c>
      <c r="AB352" s="30">
        <f>VLOOKUP(B:B,'EJECUCION 24 DE ABRIL DEL 2026'!C:Q,15,0)</f>
        <v>93600000</v>
      </c>
      <c r="AC352" s="30">
        <f>VLOOKUP(B:B,'EJECUCION 24 DE ABRIL DEL 2026'!C:R,16,0)</f>
        <v>0</v>
      </c>
      <c r="AD352" s="30">
        <f>VLOOKUP(B:B,'EJECUCION 24 DE ABRIL DEL 2026'!C:S,17,0)</f>
        <v>0</v>
      </c>
      <c r="AE352" s="31">
        <f>VLOOKUP(B:B,'EJECUCION 24 DE ABRIL DEL 2026'!C:T,18,0)</f>
        <v>0</v>
      </c>
      <c r="AF352" s="31">
        <f>VLOOKUP(B:B,'EJECUCION 24 DE ABRIL DEL 2026'!C:U,19,0)</f>
        <v>93600000</v>
      </c>
      <c r="AG352" s="30">
        <f>VLOOKUP(B:B,'EJECUCION 24 DE ABRIL DEL 2026'!C:V,20,0)</f>
        <v>0</v>
      </c>
      <c r="AH352" s="30">
        <f>VLOOKUP(B:B,'EJECUCION 24 DE ABRIL DEL 2026'!C:W,21,0)</f>
        <v>0</v>
      </c>
      <c r="AI352" s="30">
        <f>VLOOKUP(B:B,'EJECUCION 24 DE ABRIL DEL 2026'!C:X,22,0)</f>
        <v>0</v>
      </c>
      <c r="AJ352" s="30">
        <f>VLOOKUP(B:B,'EJECUCION 24 DE ABRIL DEL 2026'!C:Y,23,0)</f>
        <v>0</v>
      </c>
      <c r="AK352" s="30">
        <f>VLOOKUP(B:B,'EJECUCION 24 DE ABRIL DEL 2026'!C:Z,24,0)</f>
        <v>0</v>
      </c>
      <c r="AL352" s="30">
        <f>VLOOKUP(B:B,'EJECUCION 24 DE ABRIL DEL 2026'!C:AA,25,0)</f>
        <v>0</v>
      </c>
      <c r="AM352" s="30">
        <f>VLOOKUP(B:B,'EJECUCION 24 DE ABRIL DEL 2026'!C:AB,26,0)</f>
        <v>0</v>
      </c>
      <c r="AN352" s="30">
        <f>VLOOKUP(B:B,'EJECUCION 24 DE ABRIL DEL 2026'!C:AC,27,0)</f>
        <v>0</v>
      </c>
      <c r="AO352" s="32" t="str">
        <f t="shared" si="4"/>
        <v>#DIV/0!</v>
      </c>
      <c r="AP352" s="28" t="str">
        <f>VLOOKUP(T:T,'TOTAL POR PROYECTOS'!B:I,8,0)</f>
        <v>Oficina de Migración y Frontera</v>
      </c>
      <c r="AQ352" s="8"/>
      <c r="AR352" s="8"/>
    </row>
    <row r="353" hidden="1">
      <c r="A353" s="27" t="str">
        <f t="shared" si="1"/>
        <v>410305220245400100771.2.1.0.00.12.3.2.02.02.0091.2.1.0.00</v>
      </c>
      <c r="B353" s="27" t="str">
        <f t="shared" si="2"/>
        <v>410305220245400100771.2.1.0.00.12.3.2.02.02.0091.2.1.0.0006040602|517</v>
      </c>
      <c r="C353" s="28" t="str">
        <f t="shared" si="3"/>
        <v>Oficina de Migración y Frontera</v>
      </c>
      <c r="D353" s="40" t="s">
        <v>336</v>
      </c>
      <c r="E353" s="40" t="s">
        <v>337</v>
      </c>
      <c r="F353" s="40" t="s">
        <v>1613</v>
      </c>
      <c r="G353" s="40" t="s">
        <v>339</v>
      </c>
      <c r="H353" s="40" t="s">
        <v>1654</v>
      </c>
      <c r="I353" s="40" t="s">
        <v>1655</v>
      </c>
      <c r="J353" s="40" t="s">
        <v>302</v>
      </c>
      <c r="K353" s="40" t="s">
        <v>303</v>
      </c>
      <c r="L353" s="40" t="s">
        <v>304</v>
      </c>
      <c r="M353" s="40" t="s">
        <v>305</v>
      </c>
      <c r="N353" s="40" t="s">
        <v>306</v>
      </c>
      <c r="O353" s="40" t="s">
        <v>307</v>
      </c>
      <c r="P353" s="40" t="s">
        <v>342</v>
      </c>
      <c r="Q353" s="40" t="s">
        <v>339</v>
      </c>
      <c r="R353" s="40" t="s">
        <v>343</v>
      </c>
      <c r="S353" s="40" t="s">
        <v>344</v>
      </c>
      <c r="T353" s="40" t="s">
        <v>1656</v>
      </c>
      <c r="U353" s="29" t="str">
        <f>VLOOKUP(T:T,'TOTAL POR PROYECTOS'!B:C,2,0)</f>
        <v>Mejoramiento del acceso a servicios básicos para la reducción de la pobreza en población migrante retornada y de acogida residente en San José De Cúcuta</v>
      </c>
      <c r="V353" s="40" t="s">
        <v>106</v>
      </c>
      <c r="W353" s="40" t="s">
        <v>107</v>
      </c>
      <c r="X353" s="40" t="s">
        <v>66</v>
      </c>
      <c r="Y353" s="40" t="s">
        <v>67</v>
      </c>
      <c r="Z353" s="40" t="s">
        <v>108</v>
      </c>
      <c r="AA353" s="40" t="s">
        <v>109</v>
      </c>
      <c r="AB353" s="30">
        <f>VLOOKUP(B:B,'EJECUCION 24 DE ABRIL DEL 2026'!C:Q,15,0)</f>
        <v>57600000</v>
      </c>
      <c r="AC353" s="30">
        <f>VLOOKUP(B:B,'EJECUCION 24 DE ABRIL DEL 2026'!C:R,16,0)</f>
        <v>0</v>
      </c>
      <c r="AD353" s="30">
        <f>VLOOKUP(B:B,'EJECUCION 24 DE ABRIL DEL 2026'!C:S,17,0)</f>
        <v>0</v>
      </c>
      <c r="AE353" s="31">
        <f>VLOOKUP(B:B,'EJECUCION 24 DE ABRIL DEL 2026'!C:T,18,0)</f>
        <v>0</v>
      </c>
      <c r="AF353" s="31">
        <f>VLOOKUP(B:B,'EJECUCION 24 DE ABRIL DEL 2026'!C:U,19,0)</f>
        <v>57600000</v>
      </c>
      <c r="AG353" s="30">
        <f>VLOOKUP(B:B,'EJECUCION 24 DE ABRIL DEL 2026'!C:V,20,0)</f>
        <v>0</v>
      </c>
      <c r="AH353" s="30">
        <f>VLOOKUP(B:B,'EJECUCION 24 DE ABRIL DEL 2026'!C:W,21,0)</f>
        <v>0</v>
      </c>
      <c r="AI353" s="30">
        <f>VLOOKUP(B:B,'EJECUCION 24 DE ABRIL DEL 2026'!C:X,22,0)</f>
        <v>0</v>
      </c>
      <c r="AJ353" s="30">
        <f>VLOOKUP(B:B,'EJECUCION 24 DE ABRIL DEL 2026'!C:Y,23,0)</f>
        <v>0</v>
      </c>
      <c r="AK353" s="30">
        <f>VLOOKUP(B:B,'EJECUCION 24 DE ABRIL DEL 2026'!C:Z,24,0)</f>
        <v>0</v>
      </c>
      <c r="AL353" s="30">
        <f>VLOOKUP(B:B,'EJECUCION 24 DE ABRIL DEL 2026'!C:AA,25,0)</f>
        <v>0</v>
      </c>
      <c r="AM353" s="30">
        <f>VLOOKUP(B:B,'EJECUCION 24 DE ABRIL DEL 2026'!C:AB,26,0)</f>
        <v>0</v>
      </c>
      <c r="AN353" s="30">
        <f>VLOOKUP(B:B,'EJECUCION 24 DE ABRIL DEL 2026'!C:AC,27,0)</f>
        <v>0</v>
      </c>
      <c r="AO353" s="32" t="str">
        <f t="shared" si="4"/>
        <v>#DIV/0!</v>
      </c>
      <c r="AP353" s="28" t="str">
        <f>VLOOKUP(T:T,'TOTAL POR PROYECTOS'!B:I,8,0)</f>
        <v>Oficina de Migración y Frontera</v>
      </c>
      <c r="AQ353" s="8"/>
      <c r="AR353" s="8"/>
    </row>
    <row r="354" hidden="1">
      <c r="A354" s="27" t="str">
        <f t="shared" si="1"/>
        <v>350201920245400100341.2.1.0.00.12.3.2.02.02.0091.2.1.0.00</v>
      </c>
      <c r="B354" s="27" t="str">
        <f t="shared" si="2"/>
        <v>350201920245400100341.2.1.0.00.12.3.2.02.02.0091.2.1.0.0002030104|110</v>
      </c>
      <c r="C354" s="28" t="str">
        <f t="shared" si="3"/>
        <v>Oficina Emprendimiento y Acceso al Crédito - Banco del Progreso</v>
      </c>
      <c r="D354" s="40" t="s">
        <v>237</v>
      </c>
      <c r="E354" s="40" t="s">
        <v>238</v>
      </c>
      <c r="F354" s="40" t="s">
        <v>435</v>
      </c>
      <c r="G354" s="40" t="s">
        <v>240</v>
      </c>
      <c r="H354" s="40" t="s">
        <v>1657</v>
      </c>
      <c r="I354" s="40" t="s">
        <v>242</v>
      </c>
      <c r="J354" s="40" t="s">
        <v>243</v>
      </c>
      <c r="K354" s="40" t="s">
        <v>244</v>
      </c>
      <c r="L354" s="40" t="s">
        <v>245</v>
      </c>
      <c r="M354" s="40" t="s">
        <v>246</v>
      </c>
      <c r="N354" s="40" t="s">
        <v>247</v>
      </c>
      <c r="O354" s="40" t="s">
        <v>248</v>
      </c>
      <c r="P354" s="40" t="s">
        <v>249</v>
      </c>
      <c r="Q354" s="40" t="s">
        <v>240</v>
      </c>
      <c r="R354" s="40" t="s">
        <v>250</v>
      </c>
      <c r="S354" s="40" t="s">
        <v>242</v>
      </c>
      <c r="T354" s="40" t="s">
        <v>442</v>
      </c>
      <c r="U354" s="29" t="str">
        <f>VLOOKUP(T:T,'TOTAL POR PROYECTOS'!B:C,2,0)</f>
        <v>Fortalecimiento a la innovación y competitividad de las unidades productivas en edad temprana por medio de apoyo financiero y asistencia técnica empresarial. San José De Cúcuta</v>
      </c>
      <c r="V354" s="40" t="s">
        <v>106</v>
      </c>
      <c r="W354" s="40" t="s">
        <v>107</v>
      </c>
      <c r="X354" s="40" t="s">
        <v>66</v>
      </c>
      <c r="Y354" s="40" t="s">
        <v>67</v>
      </c>
      <c r="Z354" s="40" t="s">
        <v>108</v>
      </c>
      <c r="AA354" s="40" t="s">
        <v>109</v>
      </c>
      <c r="AB354" s="30">
        <f>VLOOKUP(B:B,'EJECUCION 24 DE ABRIL DEL 2026'!C:Q,15,0)</f>
        <v>228800000</v>
      </c>
      <c r="AC354" s="30">
        <f>VLOOKUP(B:B,'EJECUCION 24 DE ABRIL DEL 2026'!C:R,16,0)</f>
        <v>0</v>
      </c>
      <c r="AD354" s="30">
        <f>VLOOKUP(B:B,'EJECUCION 24 DE ABRIL DEL 2026'!C:S,17,0)</f>
        <v>0</v>
      </c>
      <c r="AE354" s="31">
        <f>VLOOKUP(B:B,'EJECUCION 24 DE ABRIL DEL 2026'!C:T,18,0)</f>
        <v>0</v>
      </c>
      <c r="AF354" s="31">
        <f>VLOOKUP(B:B,'EJECUCION 24 DE ABRIL DEL 2026'!C:U,19,0)</f>
        <v>0</v>
      </c>
      <c r="AG354" s="30">
        <f>VLOOKUP(B:B,'EJECUCION 24 DE ABRIL DEL 2026'!C:V,20,0)</f>
        <v>0</v>
      </c>
      <c r="AH354" s="30">
        <f>VLOOKUP(B:B,'EJECUCION 24 DE ABRIL DEL 2026'!C:W,21,0)</f>
        <v>0</v>
      </c>
      <c r="AI354" s="30">
        <f>VLOOKUP(B:B,'EJECUCION 24 DE ABRIL DEL 2026'!C:X,22,0)</f>
        <v>228800000</v>
      </c>
      <c r="AJ354" s="30">
        <f>VLOOKUP(B:B,'EJECUCION 24 DE ABRIL DEL 2026'!C:Y,23,0)</f>
        <v>228550000</v>
      </c>
      <c r="AK354" s="30">
        <f>VLOOKUP(B:B,'EJECUCION 24 DE ABRIL DEL 2026'!C:Z,24,0)</f>
        <v>228550000</v>
      </c>
      <c r="AL354" s="30">
        <f>VLOOKUP(B:B,'EJECUCION 24 DE ABRIL DEL 2026'!C:AA,25,0)</f>
        <v>110300000</v>
      </c>
      <c r="AM354" s="30">
        <f>VLOOKUP(B:B,'EJECUCION 24 DE ABRIL DEL 2026'!C:AB,26,0)</f>
        <v>70100000</v>
      </c>
      <c r="AN354" s="30">
        <f>VLOOKUP(B:B,'EJECUCION 24 DE ABRIL DEL 2026'!C:AC,27,0)</f>
        <v>250000</v>
      </c>
      <c r="AO354" s="32">
        <f t="shared" si="4"/>
        <v>0.4820804196</v>
      </c>
      <c r="AP354" s="28" t="str">
        <f>VLOOKUP(T:T,'TOTAL POR PROYECTOS'!B:I,8,0)</f>
        <v>Oficina Emprendimiento y Acceso al Crédito - Banco del Progreso</v>
      </c>
      <c r="AQ354" s="8"/>
      <c r="AR354" s="8"/>
    </row>
    <row r="355" hidden="1">
      <c r="A355" s="27" t="str">
        <f t="shared" si="1"/>
        <v>35020902025000000325171.2.1.0.00.12.3.2.02.02.0091.2.1.0.00</v>
      </c>
      <c r="B355" s="27" t="str">
        <f t="shared" si="2"/>
        <v>35020902025000000325171.2.1.0.00.12.3.2.02.02.0091.2.1.0.0002030102|108</v>
      </c>
      <c r="C355" s="28" t="str">
        <f t="shared" si="3"/>
        <v>Oficina Emprendimiento y Acceso al Crédito - Banco del Progreso</v>
      </c>
      <c r="D355" s="40" t="s">
        <v>237</v>
      </c>
      <c r="E355" s="40" t="s">
        <v>238</v>
      </c>
      <c r="F355" s="40" t="s">
        <v>435</v>
      </c>
      <c r="G355" s="40" t="s">
        <v>100</v>
      </c>
      <c r="H355" s="40" t="s">
        <v>1658</v>
      </c>
      <c r="I355" s="40" t="s">
        <v>1659</v>
      </c>
      <c r="J355" s="40" t="s">
        <v>243</v>
      </c>
      <c r="K355" s="40" t="s">
        <v>244</v>
      </c>
      <c r="L355" s="40" t="s">
        <v>245</v>
      </c>
      <c r="M355" s="40" t="s">
        <v>246</v>
      </c>
      <c r="N355" s="40" t="s">
        <v>247</v>
      </c>
      <c r="O355" s="40" t="s">
        <v>248</v>
      </c>
      <c r="P355" s="40" t="s">
        <v>1660</v>
      </c>
      <c r="Q355" s="40" t="s">
        <v>100</v>
      </c>
      <c r="R355" s="40" t="s">
        <v>1661</v>
      </c>
      <c r="S355" s="40" t="s">
        <v>1659</v>
      </c>
      <c r="T355" s="40" t="s">
        <v>1662</v>
      </c>
      <c r="U355" s="29" t="str">
        <f>VLOOKUP(T:T,'TOTAL POR PROYECTOS'!B:C,2,0)</f>
        <v>Servicio de apoyo para el desarrollo de capacidades en economía circular y sostenibilidad a través de la educación informal en emprendimiento la simplificación de trámites y la promoción de la formalización con el objetivo de mejorar la competitividad empresarial. San José De Cúcuta</v>
      </c>
      <c r="V355" s="40" t="s">
        <v>106</v>
      </c>
      <c r="W355" s="40" t="s">
        <v>107</v>
      </c>
      <c r="X355" s="40" t="s">
        <v>66</v>
      </c>
      <c r="Y355" s="40" t="s">
        <v>67</v>
      </c>
      <c r="Z355" s="40" t="s">
        <v>108</v>
      </c>
      <c r="AA355" s="40" t="s">
        <v>109</v>
      </c>
      <c r="AB355" s="30">
        <f>VLOOKUP(B:B,'EJECUCION 24 DE ABRIL DEL 2026'!C:Q,15,0)</f>
        <v>188600000</v>
      </c>
      <c r="AC355" s="30">
        <f>VLOOKUP(B:B,'EJECUCION 24 DE ABRIL DEL 2026'!C:R,16,0)</f>
        <v>0</v>
      </c>
      <c r="AD355" s="30">
        <f>VLOOKUP(B:B,'EJECUCION 24 DE ABRIL DEL 2026'!C:S,17,0)</f>
        <v>0</v>
      </c>
      <c r="AE355" s="31">
        <f>VLOOKUP(B:B,'EJECUCION 24 DE ABRIL DEL 2026'!C:T,18,0)</f>
        <v>0</v>
      </c>
      <c r="AF355" s="31">
        <f>VLOOKUP(B:B,'EJECUCION 24 DE ABRIL DEL 2026'!C:U,19,0)</f>
        <v>0</v>
      </c>
      <c r="AG355" s="30">
        <f>VLOOKUP(B:B,'EJECUCION 24 DE ABRIL DEL 2026'!C:V,20,0)</f>
        <v>0</v>
      </c>
      <c r="AH355" s="30">
        <f>VLOOKUP(B:B,'EJECUCION 24 DE ABRIL DEL 2026'!C:W,21,0)</f>
        <v>0</v>
      </c>
      <c r="AI355" s="30">
        <f>VLOOKUP(B:B,'EJECUCION 24 DE ABRIL DEL 2026'!C:X,22,0)</f>
        <v>188600000</v>
      </c>
      <c r="AJ355" s="30">
        <f>VLOOKUP(B:B,'EJECUCION 24 DE ABRIL DEL 2026'!C:Y,23,0)</f>
        <v>187670000</v>
      </c>
      <c r="AK355" s="30">
        <f>VLOOKUP(B:B,'EJECUCION 24 DE ABRIL DEL 2026'!C:Z,24,0)</f>
        <v>187670000</v>
      </c>
      <c r="AL355" s="30">
        <f>VLOOKUP(B:B,'EJECUCION 24 DE ABRIL DEL 2026'!C:AA,25,0)</f>
        <v>68470000</v>
      </c>
      <c r="AM355" s="30">
        <f>VLOOKUP(B:B,'EJECUCION 24 DE ABRIL DEL 2026'!C:AB,26,0)</f>
        <v>39350000</v>
      </c>
      <c r="AN355" s="30">
        <f>VLOOKUP(B:B,'EJECUCION 24 DE ABRIL DEL 2026'!C:AC,27,0)</f>
        <v>930000</v>
      </c>
      <c r="AO355" s="32">
        <f t="shared" si="4"/>
        <v>0.3630434783</v>
      </c>
      <c r="AP355" s="28" t="str">
        <f>VLOOKUP(T:T,'TOTAL POR PROYECTOS'!B:I,8,0)</f>
        <v>Oficina Emprendimiento y Acceso al Crédito - Banco del Progreso</v>
      </c>
      <c r="AQ355" s="8"/>
      <c r="AR355" s="8"/>
    </row>
    <row r="356" hidden="1">
      <c r="A356" s="27" t="str">
        <f t="shared" si="1"/>
        <v>35020952025000000325171.2.1.0.00.12.3.2.02.02.0091.2.1.0.00</v>
      </c>
      <c r="B356" s="27" t="str">
        <f t="shared" si="2"/>
        <v>35020952025000000325171.2.1.0.00.12.3.2.02.02.0091.2.1.0.0002030107|113</v>
      </c>
      <c r="C356" s="28" t="str">
        <f t="shared" si="3"/>
        <v>Oficina Emprendimiento y Acceso al Crédito - Banco del Progreso</v>
      </c>
      <c r="D356" s="40" t="s">
        <v>237</v>
      </c>
      <c r="E356" s="40" t="s">
        <v>238</v>
      </c>
      <c r="F356" s="40" t="s">
        <v>435</v>
      </c>
      <c r="G356" s="40" t="s">
        <v>1663</v>
      </c>
      <c r="H356" s="40" t="s">
        <v>1664</v>
      </c>
      <c r="I356" s="40" t="s">
        <v>1665</v>
      </c>
      <c r="J356" s="40" t="s">
        <v>243</v>
      </c>
      <c r="K356" s="40" t="s">
        <v>244</v>
      </c>
      <c r="L356" s="40" t="s">
        <v>245</v>
      </c>
      <c r="M356" s="40" t="s">
        <v>246</v>
      </c>
      <c r="N356" s="40" t="s">
        <v>247</v>
      </c>
      <c r="O356" s="40" t="s">
        <v>248</v>
      </c>
      <c r="P356" s="40" t="s">
        <v>1666</v>
      </c>
      <c r="Q356" s="40" t="s">
        <v>1667</v>
      </c>
      <c r="R356" s="40" t="s">
        <v>1668</v>
      </c>
      <c r="S356" s="40" t="s">
        <v>1665</v>
      </c>
      <c r="T356" s="40" t="s">
        <v>1662</v>
      </c>
      <c r="U356" s="29" t="str">
        <f>VLOOKUP(T:T,'TOTAL POR PROYECTOS'!B:C,2,0)</f>
        <v>Servicio de apoyo para el desarrollo de capacidades en economía circular y sostenibilidad a través de la educación informal en emprendimiento la simplificación de trámites y la promoción de la formalización con el objetivo de mejorar la competitividad empresarial. San José De Cúcuta</v>
      </c>
      <c r="V356" s="40" t="s">
        <v>106</v>
      </c>
      <c r="W356" s="40" t="s">
        <v>107</v>
      </c>
      <c r="X356" s="40" t="s">
        <v>66</v>
      </c>
      <c r="Y356" s="40" t="s">
        <v>67</v>
      </c>
      <c r="Z356" s="40" t="s">
        <v>108</v>
      </c>
      <c r="AA356" s="40" t="s">
        <v>109</v>
      </c>
      <c r="AB356" s="30">
        <f>VLOOKUP(B:B,'EJECUCION 24 DE ABRIL DEL 2026'!C:Q,15,0)</f>
        <v>122300000</v>
      </c>
      <c r="AC356" s="30">
        <f>VLOOKUP(B:B,'EJECUCION 24 DE ABRIL DEL 2026'!C:R,16,0)</f>
        <v>0</v>
      </c>
      <c r="AD356" s="30">
        <f>VLOOKUP(B:B,'EJECUCION 24 DE ABRIL DEL 2026'!C:S,17,0)</f>
        <v>0</v>
      </c>
      <c r="AE356" s="31">
        <f>VLOOKUP(B:B,'EJECUCION 24 DE ABRIL DEL 2026'!C:T,18,0)</f>
        <v>0</v>
      </c>
      <c r="AF356" s="31">
        <f>VLOOKUP(B:B,'EJECUCION 24 DE ABRIL DEL 2026'!C:U,19,0)</f>
        <v>0</v>
      </c>
      <c r="AG356" s="30">
        <f>VLOOKUP(B:B,'EJECUCION 24 DE ABRIL DEL 2026'!C:V,20,0)</f>
        <v>0</v>
      </c>
      <c r="AH356" s="30">
        <f>VLOOKUP(B:B,'EJECUCION 24 DE ABRIL DEL 2026'!C:W,21,0)</f>
        <v>0</v>
      </c>
      <c r="AI356" s="30">
        <f>VLOOKUP(B:B,'EJECUCION 24 DE ABRIL DEL 2026'!C:X,22,0)</f>
        <v>122300000</v>
      </c>
      <c r="AJ356" s="30">
        <f>VLOOKUP(B:B,'EJECUCION 24 DE ABRIL DEL 2026'!C:Y,23,0)</f>
        <v>122062500</v>
      </c>
      <c r="AK356" s="30">
        <f>VLOOKUP(B:B,'EJECUCION 24 DE ABRIL DEL 2026'!C:Z,24,0)</f>
        <v>122062500</v>
      </c>
      <c r="AL356" s="30">
        <f>VLOOKUP(B:B,'EJECUCION 24 DE ABRIL DEL 2026'!C:AA,25,0)</f>
        <v>47750000</v>
      </c>
      <c r="AM356" s="30">
        <f>VLOOKUP(B:B,'EJECUCION 24 DE ABRIL DEL 2026'!C:AB,26,0)</f>
        <v>34600000</v>
      </c>
      <c r="AN356" s="30">
        <f>VLOOKUP(B:B,'EJECUCION 24 DE ABRIL DEL 2026'!C:AC,27,0)</f>
        <v>237500</v>
      </c>
      <c r="AO356" s="32">
        <f t="shared" si="4"/>
        <v>0.3904333606</v>
      </c>
      <c r="AP356" s="28" t="str">
        <f>VLOOKUP(T:T,'TOTAL POR PROYECTOS'!B:I,8,0)</f>
        <v>Oficina Emprendimiento y Acceso al Crédito - Banco del Progreso</v>
      </c>
      <c r="AQ356" s="8"/>
      <c r="AR356" s="8"/>
    </row>
    <row r="357" hidden="1">
      <c r="A357" s="27" t="str">
        <f t="shared" si="1"/>
        <v>400301720245400101191.2.4.6.00.42.3.2.02.02.0051.2.4.6.00</v>
      </c>
      <c r="B357" s="27" t="str">
        <f t="shared" si="2"/>
        <v>400301720245400101191.2.4.6.00.42.3.2.02.02.0051.2.4.6.0004040103|386</v>
      </c>
      <c r="C357" s="28" t="str">
        <f t="shared" si="3"/>
        <v>Secretaría de Infraestructura</v>
      </c>
      <c r="D357" s="40" t="s">
        <v>135</v>
      </c>
      <c r="E357" s="40" t="s">
        <v>1669</v>
      </c>
      <c r="F357" s="40" t="s">
        <v>1670</v>
      </c>
      <c r="G357" s="40" t="s">
        <v>1671</v>
      </c>
      <c r="H357" s="40" t="s">
        <v>1672</v>
      </c>
      <c r="I357" s="40" t="s">
        <v>1671</v>
      </c>
      <c r="J357" s="40" t="s">
        <v>141</v>
      </c>
      <c r="K357" s="40" t="s">
        <v>142</v>
      </c>
      <c r="L357" s="40" t="s">
        <v>143</v>
      </c>
      <c r="M357" s="40" t="s">
        <v>1673</v>
      </c>
      <c r="N357" s="40" t="s">
        <v>1674</v>
      </c>
      <c r="O357" s="40" t="s">
        <v>1675</v>
      </c>
      <c r="P357" s="40" t="s">
        <v>1676</v>
      </c>
      <c r="Q357" s="40" t="s">
        <v>1677</v>
      </c>
      <c r="R357" s="40" t="s">
        <v>1678</v>
      </c>
      <c r="S357" s="40" t="s">
        <v>1677</v>
      </c>
      <c r="T357" s="40" t="s">
        <v>1679</v>
      </c>
      <c r="U357" s="29" t="str">
        <f>VLOOKUP(T:T,'TOTAL POR PROYECTOS'!B:C,2,0)</f>
        <v>Construcción optimización mejoramiento yo mantenimiento de los sistemas de acueducto para el área urbana y área rural del Municipio de San José De Cúcuta</v>
      </c>
      <c r="V357" s="40" t="s">
        <v>1680</v>
      </c>
      <c r="W357" s="40" t="s">
        <v>1681</v>
      </c>
      <c r="X357" s="40" t="s">
        <v>627</v>
      </c>
      <c r="Y357" s="40" t="s">
        <v>628</v>
      </c>
      <c r="Z357" s="40" t="s">
        <v>1682</v>
      </c>
      <c r="AA357" s="40" t="s">
        <v>1683</v>
      </c>
      <c r="AB357" s="30">
        <f>VLOOKUP(B:B,'EJECUCION 24 DE ABRIL DEL 2026'!C:Q,15,0)</f>
        <v>2913407635</v>
      </c>
      <c r="AC357" s="30">
        <f>VLOOKUP(B:B,'EJECUCION 24 DE ABRIL DEL 2026'!C:R,16,0)</f>
        <v>0</v>
      </c>
      <c r="AD357" s="30">
        <f>VLOOKUP(B:B,'EJECUCION 24 DE ABRIL DEL 2026'!C:S,17,0)</f>
        <v>0</v>
      </c>
      <c r="AE357" s="31">
        <f>VLOOKUP(B:B,'EJECUCION 24 DE ABRIL DEL 2026'!C:T,18,0)</f>
        <v>0</v>
      </c>
      <c r="AF357" s="31">
        <f>VLOOKUP(B:B,'EJECUCION 24 DE ABRIL DEL 2026'!C:U,19,0)</f>
        <v>350000000</v>
      </c>
      <c r="AG357" s="30">
        <f>VLOOKUP(B:B,'EJECUCION 24 DE ABRIL DEL 2026'!C:V,20,0)</f>
        <v>0</v>
      </c>
      <c r="AH357" s="30">
        <f>VLOOKUP(B:B,'EJECUCION 24 DE ABRIL DEL 2026'!C:W,21,0)</f>
        <v>0</v>
      </c>
      <c r="AI357" s="30">
        <f>VLOOKUP(B:B,'EJECUCION 24 DE ABRIL DEL 2026'!C:X,22,0)</f>
        <v>2563407635</v>
      </c>
      <c r="AJ357" s="30">
        <f>VLOOKUP(B:B,'EJECUCION 24 DE ABRIL DEL 2026'!C:Y,23,0)</f>
        <v>0</v>
      </c>
      <c r="AK357" s="30">
        <f>VLOOKUP(B:B,'EJECUCION 24 DE ABRIL DEL 2026'!C:Z,24,0)</f>
        <v>0</v>
      </c>
      <c r="AL357" s="30">
        <f>VLOOKUP(B:B,'EJECUCION 24 DE ABRIL DEL 2026'!C:AA,25,0)</f>
        <v>0</v>
      </c>
      <c r="AM357" s="30">
        <f>VLOOKUP(B:B,'EJECUCION 24 DE ABRIL DEL 2026'!C:AB,26,0)</f>
        <v>0</v>
      </c>
      <c r="AN357" s="30">
        <f>VLOOKUP(B:B,'EJECUCION 24 DE ABRIL DEL 2026'!C:AC,27,0)</f>
        <v>2563407635</v>
      </c>
      <c r="AO357" s="32">
        <f t="shared" si="4"/>
        <v>0</v>
      </c>
      <c r="AP357" s="28" t="str">
        <f>VLOOKUP(T:T,'TOTAL POR PROYECTOS'!B:I,8,0)</f>
        <v>Secretaría de Infraestructura</v>
      </c>
      <c r="AQ357" s="8"/>
      <c r="AR357" s="8"/>
    </row>
    <row r="358" hidden="1">
      <c r="A358" s="27" t="str">
        <f t="shared" si="1"/>
        <v>400302020245400101181.2.4.3.032.3.2.02.02.0051.2.4.3.03</v>
      </c>
      <c r="B358" s="27" t="str">
        <f t="shared" si="2"/>
        <v>400302020245400101181.2.4.3.032.3.2.02.02.0051.2.4.3.0304040104|387</v>
      </c>
      <c r="C358" s="28" t="str">
        <f t="shared" si="3"/>
        <v>Secretaría de Infraestructura</v>
      </c>
      <c r="D358" s="40" t="s">
        <v>135</v>
      </c>
      <c r="E358" s="40" t="s">
        <v>1669</v>
      </c>
      <c r="F358" s="40" t="s">
        <v>1670</v>
      </c>
      <c r="G358" s="40" t="s">
        <v>1684</v>
      </c>
      <c r="H358" s="40" t="s">
        <v>1685</v>
      </c>
      <c r="I358" s="40" t="s">
        <v>1684</v>
      </c>
      <c r="J358" s="40" t="s">
        <v>141</v>
      </c>
      <c r="K358" s="40" t="s">
        <v>142</v>
      </c>
      <c r="L358" s="40" t="s">
        <v>143</v>
      </c>
      <c r="M358" s="40" t="s">
        <v>1673</v>
      </c>
      <c r="N358" s="40" t="s">
        <v>1674</v>
      </c>
      <c r="O358" s="40" t="s">
        <v>1675</v>
      </c>
      <c r="P358" s="40" t="s">
        <v>1686</v>
      </c>
      <c r="Q358" s="40" t="s">
        <v>1687</v>
      </c>
      <c r="R358" s="40" t="s">
        <v>1688</v>
      </c>
      <c r="S358" s="40" t="s">
        <v>1687</v>
      </c>
      <c r="T358" s="40" t="s">
        <v>1689</v>
      </c>
      <c r="U358" s="29" t="str">
        <f>VLOOKUP(T:T,'TOTAL POR PROYECTOS'!B:C,2,0)</f>
        <v>Construcción optimización mejoramiento yo mantenimiento de los sistemas de alcantarillado sanitario yo pluvial en el área urbana y área rural del Municipio de San José De Cúcuta</v>
      </c>
      <c r="V358" s="40" t="s">
        <v>333</v>
      </c>
      <c r="W358" s="40" t="s">
        <v>334</v>
      </c>
      <c r="X358" s="40" t="s">
        <v>627</v>
      </c>
      <c r="Y358" s="40" t="s">
        <v>628</v>
      </c>
      <c r="Z358" s="40" t="s">
        <v>333</v>
      </c>
      <c r="AA358" s="40" t="s">
        <v>335</v>
      </c>
      <c r="AB358" s="30">
        <f>VLOOKUP(B:B,'EJECUCION 24 DE ABRIL DEL 2026'!C:Q,15,0)</f>
        <v>3000000000</v>
      </c>
      <c r="AC358" s="30">
        <f>VLOOKUP(B:B,'EJECUCION 24 DE ABRIL DEL 2026'!C:R,16,0)</f>
        <v>0</v>
      </c>
      <c r="AD358" s="30">
        <f>VLOOKUP(B:B,'EJECUCION 24 DE ABRIL DEL 2026'!C:S,17,0)</f>
        <v>0</v>
      </c>
      <c r="AE358" s="31">
        <f>VLOOKUP(B:B,'EJECUCION 24 DE ABRIL DEL 2026'!C:T,18,0)</f>
        <v>0</v>
      </c>
      <c r="AF358" s="31">
        <f>VLOOKUP(B:B,'EJECUCION 24 DE ABRIL DEL 2026'!C:U,19,0)</f>
        <v>0</v>
      </c>
      <c r="AG358" s="30">
        <f>VLOOKUP(B:B,'EJECUCION 24 DE ABRIL DEL 2026'!C:V,20,0)</f>
        <v>0</v>
      </c>
      <c r="AH358" s="30">
        <f>VLOOKUP(B:B,'EJECUCION 24 DE ABRIL DEL 2026'!C:W,21,0)</f>
        <v>0</v>
      </c>
      <c r="AI358" s="30">
        <f>VLOOKUP(B:B,'EJECUCION 24 DE ABRIL DEL 2026'!C:X,22,0)</f>
        <v>3000000000</v>
      </c>
      <c r="AJ358" s="30">
        <f>VLOOKUP(B:B,'EJECUCION 24 DE ABRIL DEL 2026'!C:Y,23,0)</f>
        <v>112000000</v>
      </c>
      <c r="AK358" s="30">
        <f>VLOOKUP(B:B,'EJECUCION 24 DE ABRIL DEL 2026'!C:Z,24,0)</f>
        <v>111990488.3</v>
      </c>
      <c r="AL358" s="30">
        <f>VLOOKUP(B:B,'EJECUCION 24 DE ABRIL DEL 2026'!C:AA,25,0)</f>
        <v>0</v>
      </c>
      <c r="AM358" s="30">
        <f>VLOOKUP(B:B,'EJECUCION 24 DE ABRIL DEL 2026'!C:AB,26,0)</f>
        <v>0</v>
      </c>
      <c r="AN358" s="30">
        <f>VLOOKUP(B:B,'EJECUCION 24 DE ABRIL DEL 2026'!C:AC,27,0)</f>
        <v>2888009512</v>
      </c>
      <c r="AO358" s="32">
        <f t="shared" si="4"/>
        <v>0</v>
      </c>
      <c r="AP358" s="28" t="str">
        <f>VLOOKUP(T:T,'TOTAL POR PROYECTOS'!B:I,8,0)</f>
        <v>Secretaría de Infraestructura</v>
      </c>
      <c r="AQ358" s="8"/>
      <c r="AR358" s="8"/>
    </row>
    <row r="359" hidden="1">
      <c r="A359" s="27" t="str">
        <f t="shared" si="1"/>
        <v>240211620245400100051.3.1.1.052.3.2.02.02.0081.3.1.1.05</v>
      </c>
      <c r="B359" s="27" t="str">
        <f t="shared" si="2"/>
        <v>240211620245400100051.3.1.1.052.3.2.02.02.0081.3.1.1.0505020101|428</v>
      </c>
      <c r="C359" s="28" t="str">
        <f t="shared" si="3"/>
        <v>Secretaría de Infraestructura</v>
      </c>
      <c r="D359" s="40" t="s">
        <v>162</v>
      </c>
      <c r="E359" s="40" t="s">
        <v>1690</v>
      </c>
      <c r="F359" s="40" t="s">
        <v>1691</v>
      </c>
      <c r="G359" s="40" t="s">
        <v>1692</v>
      </c>
      <c r="H359" s="40" t="s">
        <v>1693</v>
      </c>
      <c r="I359" s="40" t="s">
        <v>1692</v>
      </c>
      <c r="J359" s="40" t="s">
        <v>168</v>
      </c>
      <c r="K359" s="40" t="s">
        <v>169</v>
      </c>
      <c r="L359" s="40" t="s">
        <v>170</v>
      </c>
      <c r="M359" s="40" t="s">
        <v>171</v>
      </c>
      <c r="N359" s="40" t="s">
        <v>1694</v>
      </c>
      <c r="O359" s="40" t="s">
        <v>1695</v>
      </c>
      <c r="P359" s="40" t="s">
        <v>1696</v>
      </c>
      <c r="Q359" s="40" t="s">
        <v>1692</v>
      </c>
      <c r="R359" s="40" t="s">
        <v>1697</v>
      </c>
      <c r="S359" s="40" t="s">
        <v>1692</v>
      </c>
      <c r="T359" s="40" t="s">
        <v>1698</v>
      </c>
      <c r="U359" s="29" t="str">
        <f>VLOOKUP(T:T,'TOTAL POR PROYECTOS'!B:C,2,0)</f>
        <v>Construcción mejoramiento rehabilitación y mantenimiento de la malla vial urbana municipio de Cúcuta</v>
      </c>
      <c r="V359" s="40" t="s">
        <v>1699</v>
      </c>
      <c r="W359" s="40" t="s">
        <v>1700</v>
      </c>
      <c r="X359" s="40" t="s">
        <v>98</v>
      </c>
      <c r="Y359" s="40" t="s">
        <v>99</v>
      </c>
      <c r="Z359" s="40" t="s">
        <v>1699</v>
      </c>
      <c r="AA359" s="40" t="s">
        <v>1701</v>
      </c>
      <c r="AB359" s="30">
        <f>VLOOKUP(B:B,'EJECUCION 24 DE ABRIL DEL 2026'!C:Q,15,0)</f>
        <v>32000000000</v>
      </c>
      <c r="AC359" s="30">
        <f>VLOOKUP(B:B,'EJECUCION 24 DE ABRIL DEL 2026'!C:R,16,0)</f>
        <v>0</v>
      </c>
      <c r="AD359" s="30">
        <f>VLOOKUP(B:B,'EJECUCION 24 DE ABRIL DEL 2026'!C:S,17,0)</f>
        <v>0</v>
      </c>
      <c r="AE359" s="31">
        <f>VLOOKUP(B:B,'EJECUCION 24 DE ABRIL DEL 2026'!C:T,18,0)</f>
        <v>0</v>
      </c>
      <c r="AF359" s="31">
        <f>VLOOKUP(B:B,'EJECUCION 24 DE ABRIL DEL 2026'!C:U,19,0)</f>
        <v>0</v>
      </c>
      <c r="AG359" s="30">
        <f>VLOOKUP(B:B,'EJECUCION 24 DE ABRIL DEL 2026'!C:V,20,0)</f>
        <v>0</v>
      </c>
      <c r="AH359" s="30">
        <f>VLOOKUP(B:B,'EJECUCION 24 DE ABRIL DEL 2026'!C:W,21,0)</f>
        <v>0</v>
      </c>
      <c r="AI359" s="30">
        <f>VLOOKUP(B:B,'EJECUCION 24 DE ABRIL DEL 2026'!C:X,22,0)</f>
        <v>32000000000</v>
      </c>
      <c r="AJ359" s="30">
        <f>VLOOKUP(B:B,'EJECUCION 24 DE ABRIL DEL 2026'!C:Y,23,0)</f>
        <v>31030000000</v>
      </c>
      <c r="AK359" s="30">
        <f>VLOOKUP(B:B,'EJECUCION 24 DE ABRIL DEL 2026'!C:Z,24,0)</f>
        <v>31030000000</v>
      </c>
      <c r="AL359" s="30">
        <f>VLOOKUP(B:B,'EJECUCION 24 DE ABRIL DEL 2026'!C:AA,25,0)</f>
        <v>0</v>
      </c>
      <c r="AM359" s="30">
        <f>VLOOKUP(B:B,'EJECUCION 24 DE ABRIL DEL 2026'!C:AB,26,0)</f>
        <v>0</v>
      </c>
      <c r="AN359" s="30">
        <f>VLOOKUP(B:B,'EJECUCION 24 DE ABRIL DEL 2026'!C:AC,27,0)</f>
        <v>970000000</v>
      </c>
      <c r="AO359" s="32">
        <f t="shared" si="4"/>
        <v>0</v>
      </c>
      <c r="AP359" s="28" t="str">
        <f>VLOOKUP(T:T,'TOTAL POR PROYECTOS'!B:I,8,0)</f>
        <v>Secretaría de Infraestructura</v>
      </c>
      <c r="AQ359" s="8"/>
      <c r="AR359" s="8"/>
    </row>
    <row r="360" hidden="1">
      <c r="A360" s="27" t="str">
        <f t="shared" si="1"/>
        <v>240213520245400100051.3.1.1.052.3.2.02.02.0081.3.1.1.05</v>
      </c>
      <c r="B360" s="27" t="str">
        <f t="shared" si="2"/>
        <v>240213520245400100051.3.1.1.052.3.2.02.02.0081.3.1.1.0505020108|435</v>
      </c>
      <c r="C360" s="28" t="str">
        <f t="shared" si="3"/>
        <v>Secretaría de Infraestructura</v>
      </c>
      <c r="D360" s="40" t="s">
        <v>162</v>
      </c>
      <c r="E360" s="40" t="s">
        <v>1690</v>
      </c>
      <c r="F360" s="40" t="s">
        <v>1691</v>
      </c>
      <c r="G360" s="40" t="s">
        <v>1702</v>
      </c>
      <c r="H360" s="40" t="s">
        <v>1703</v>
      </c>
      <c r="I360" s="40" t="s">
        <v>1704</v>
      </c>
      <c r="J360" s="40" t="s">
        <v>168</v>
      </c>
      <c r="K360" s="40" t="s">
        <v>169</v>
      </c>
      <c r="L360" s="40" t="s">
        <v>170</v>
      </c>
      <c r="M360" s="40" t="s">
        <v>171</v>
      </c>
      <c r="N360" s="40" t="s">
        <v>1694</v>
      </c>
      <c r="O360" s="40" t="s">
        <v>1695</v>
      </c>
      <c r="P360" s="40" t="s">
        <v>1705</v>
      </c>
      <c r="Q360" s="40" t="s">
        <v>1702</v>
      </c>
      <c r="R360" s="40" t="s">
        <v>1706</v>
      </c>
      <c r="S360" s="40" t="s">
        <v>1704</v>
      </c>
      <c r="T360" s="40" t="s">
        <v>1698</v>
      </c>
      <c r="U360" s="29" t="str">
        <f>VLOOKUP(T:T,'TOTAL POR PROYECTOS'!B:C,2,0)</f>
        <v>Construcción mejoramiento rehabilitación y mantenimiento de la malla vial urbana municipio de Cúcuta</v>
      </c>
      <c r="V360" s="40" t="s">
        <v>1699</v>
      </c>
      <c r="W360" s="40" t="s">
        <v>1700</v>
      </c>
      <c r="X360" s="40" t="s">
        <v>98</v>
      </c>
      <c r="Y360" s="40" t="s">
        <v>99</v>
      </c>
      <c r="Z360" s="40" t="s">
        <v>1699</v>
      </c>
      <c r="AA360" s="40" t="s">
        <v>1701</v>
      </c>
      <c r="AB360" s="30">
        <f>VLOOKUP(B:B,'EJECUCION 24 DE ABRIL DEL 2026'!C:Q,15,0)</f>
        <v>25500000000</v>
      </c>
      <c r="AC360" s="30">
        <f>VLOOKUP(B:B,'EJECUCION 24 DE ABRIL DEL 2026'!C:R,16,0)</f>
        <v>0</v>
      </c>
      <c r="AD360" s="30">
        <f>VLOOKUP(B:B,'EJECUCION 24 DE ABRIL DEL 2026'!C:S,17,0)</f>
        <v>0</v>
      </c>
      <c r="AE360" s="31">
        <f>VLOOKUP(B:B,'EJECUCION 24 DE ABRIL DEL 2026'!C:T,18,0)</f>
        <v>0</v>
      </c>
      <c r="AF360" s="31">
        <f>VLOOKUP(B:B,'EJECUCION 24 DE ABRIL DEL 2026'!C:U,19,0)</f>
        <v>0</v>
      </c>
      <c r="AG360" s="30">
        <f>VLOOKUP(B:B,'EJECUCION 24 DE ABRIL DEL 2026'!C:V,20,0)</f>
        <v>0</v>
      </c>
      <c r="AH360" s="30">
        <f>VLOOKUP(B:B,'EJECUCION 24 DE ABRIL DEL 2026'!C:W,21,0)</f>
        <v>0</v>
      </c>
      <c r="AI360" s="30">
        <f>VLOOKUP(B:B,'EJECUCION 24 DE ABRIL DEL 2026'!C:X,22,0)</f>
        <v>25500000000</v>
      </c>
      <c r="AJ360" s="30">
        <f>VLOOKUP(B:B,'EJECUCION 24 DE ABRIL DEL 2026'!C:Y,23,0)</f>
        <v>25000000000</v>
      </c>
      <c r="AK360" s="30">
        <f>VLOOKUP(B:B,'EJECUCION 24 DE ABRIL DEL 2026'!C:Z,24,0)</f>
        <v>25000000000</v>
      </c>
      <c r="AL360" s="30">
        <f>VLOOKUP(B:B,'EJECUCION 24 DE ABRIL DEL 2026'!C:AA,25,0)</f>
        <v>0</v>
      </c>
      <c r="AM360" s="30">
        <f>VLOOKUP(B:B,'EJECUCION 24 DE ABRIL DEL 2026'!C:AB,26,0)</f>
        <v>0</v>
      </c>
      <c r="AN360" s="30">
        <f>VLOOKUP(B:B,'EJECUCION 24 DE ABRIL DEL 2026'!C:AC,27,0)</f>
        <v>500000000</v>
      </c>
      <c r="AO360" s="32">
        <f t="shared" si="4"/>
        <v>0</v>
      </c>
      <c r="AP360" s="28" t="str">
        <f>VLOOKUP(T:T,'TOTAL POR PROYECTOS'!B:I,8,0)</f>
        <v>Secretaría de Infraestructura</v>
      </c>
      <c r="AQ360" s="8"/>
      <c r="AR360" s="8"/>
    </row>
    <row r="361" hidden="1">
      <c r="A361" s="27" t="str">
        <f t="shared" si="1"/>
        <v>240211620245400100411.3.2.2.082.3.2.02.02.0051.3.2.2.08</v>
      </c>
      <c r="B361" s="27" t="str">
        <f t="shared" si="2"/>
        <v>240211620245400100411.3.2.2.082.3.2.02.02.0051.3.2.2.0805020101|428</v>
      </c>
      <c r="C361" s="28" t="str">
        <f t="shared" si="3"/>
        <v>Secretaría de Infraestructura</v>
      </c>
      <c r="D361" s="40" t="s">
        <v>162</v>
      </c>
      <c r="E361" s="40" t="s">
        <v>1690</v>
      </c>
      <c r="F361" s="40" t="s">
        <v>1691</v>
      </c>
      <c r="G361" s="40" t="s">
        <v>1692</v>
      </c>
      <c r="H361" s="40" t="s">
        <v>1693</v>
      </c>
      <c r="I361" s="40" t="s">
        <v>1692</v>
      </c>
      <c r="J361" s="40" t="s">
        <v>168</v>
      </c>
      <c r="K361" s="40" t="s">
        <v>169</v>
      </c>
      <c r="L361" s="40" t="s">
        <v>170</v>
      </c>
      <c r="M361" s="40" t="s">
        <v>171</v>
      </c>
      <c r="N361" s="40" t="s">
        <v>1694</v>
      </c>
      <c r="O361" s="40" t="s">
        <v>1695</v>
      </c>
      <c r="P361" s="40" t="s">
        <v>1696</v>
      </c>
      <c r="Q361" s="40" t="s">
        <v>1692</v>
      </c>
      <c r="R361" s="40" t="s">
        <v>1697</v>
      </c>
      <c r="S361" s="40" t="s">
        <v>1692</v>
      </c>
      <c r="T361" s="40" t="s">
        <v>1707</v>
      </c>
      <c r="U361" s="29" t="str">
        <f>VLOOKUP(T:T,'TOTAL POR PROYECTOS'!B:C,2,0)</f>
        <v>Rehabilitación mejoramiento construcción yo inventario y caracterización de la infraestructura vial vehicular no vehicular y de otros transportes alternativos en el área urbana en el municipio San José De Cúcuta</v>
      </c>
      <c r="V361" s="40" t="s">
        <v>1708</v>
      </c>
      <c r="W361" s="40" t="s">
        <v>1709</v>
      </c>
      <c r="X361" s="40" t="s">
        <v>627</v>
      </c>
      <c r="Y361" s="40" t="s">
        <v>628</v>
      </c>
      <c r="Z361" s="40" t="s">
        <v>1708</v>
      </c>
      <c r="AA361" s="40" t="s">
        <v>1710</v>
      </c>
      <c r="AB361" s="30">
        <f>VLOOKUP(B:B,'EJECUCION 24 DE ABRIL DEL 2026'!C:Q,15,0)</f>
        <v>192586336.8</v>
      </c>
      <c r="AC361" s="30">
        <f>VLOOKUP(B:B,'EJECUCION 24 DE ABRIL DEL 2026'!C:R,16,0)</f>
        <v>0</v>
      </c>
      <c r="AD361" s="30">
        <f>VLOOKUP(B:B,'EJECUCION 24 DE ABRIL DEL 2026'!C:S,17,0)</f>
        <v>0</v>
      </c>
      <c r="AE361" s="31">
        <f>VLOOKUP(B:B,'EJECUCION 24 DE ABRIL DEL 2026'!C:T,18,0)</f>
        <v>0</v>
      </c>
      <c r="AF361" s="31">
        <f>VLOOKUP(B:B,'EJECUCION 24 DE ABRIL DEL 2026'!C:U,19,0)</f>
        <v>192586336.8</v>
      </c>
      <c r="AG361" s="30">
        <f>VLOOKUP(B:B,'EJECUCION 24 DE ABRIL DEL 2026'!C:V,20,0)</f>
        <v>0</v>
      </c>
      <c r="AH361" s="30">
        <f>VLOOKUP(B:B,'EJECUCION 24 DE ABRIL DEL 2026'!C:W,21,0)</f>
        <v>0</v>
      </c>
      <c r="AI361" s="30">
        <f>VLOOKUP(B:B,'EJECUCION 24 DE ABRIL DEL 2026'!C:X,22,0)</f>
        <v>0</v>
      </c>
      <c r="AJ361" s="30">
        <f>VLOOKUP(B:B,'EJECUCION 24 DE ABRIL DEL 2026'!C:Y,23,0)</f>
        <v>0</v>
      </c>
      <c r="AK361" s="30">
        <f>VLOOKUP(B:B,'EJECUCION 24 DE ABRIL DEL 2026'!C:Z,24,0)</f>
        <v>0</v>
      </c>
      <c r="AL361" s="30">
        <f>VLOOKUP(B:B,'EJECUCION 24 DE ABRIL DEL 2026'!C:AA,25,0)</f>
        <v>0</v>
      </c>
      <c r="AM361" s="30">
        <f>VLOOKUP(B:B,'EJECUCION 24 DE ABRIL DEL 2026'!C:AB,26,0)</f>
        <v>0</v>
      </c>
      <c r="AN361" s="30">
        <f>VLOOKUP(B:B,'EJECUCION 24 DE ABRIL DEL 2026'!C:AC,27,0)</f>
        <v>0</v>
      </c>
      <c r="AO361" s="32" t="str">
        <f t="shared" si="4"/>
        <v>#DIV/0!</v>
      </c>
      <c r="AP361" s="28" t="str">
        <f>VLOOKUP(T:T,'TOTAL POR PROYECTOS'!B:I,8,0)</f>
        <v>Secretaría de Infraestructura</v>
      </c>
      <c r="AQ361" s="8"/>
      <c r="AR361" s="8"/>
    </row>
    <row r="362" hidden="1">
      <c r="A362" s="27" t="str">
        <f t="shared" si="1"/>
        <v>240211620245400100411.2.3.1.162.3.2.02.02.0051.2.3.1.16</v>
      </c>
      <c r="B362" s="27" t="str">
        <f t="shared" si="2"/>
        <v>240211620245400100411.2.3.1.162.3.2.02.02.0051.2.3.1.1605020101|428</v>
      </c>
      <c r="C362" s="28" t="str">
        <f t="shared" si="3"/>
        <v>Secretaría de Infraestructura</v>
      </c>
      <c r="D362" s="40" t="s">
        <v>162</v>
      </c>
      <c r="E362" s="40" t="s">
        <v>1690</v>
      </c>
      <c r="F362" s="40" t="s">
        <v>1691</v>
      </c>
      <c r="G362" s="40" t="s">
        <v>1692</v>
      </c>
      <c r="H362" s="40" t="s">
        <v>1693</v>
      </c>
      <c r="I362" s="40" t="s">
        <v>1692</v>
      </c>
      <c r="J362" s="40" t="s">
        <v>168</v>
      </c>
      <c r="K362" s="40" t="s">
        <v>169</v>
      </c>
      <c r="L362" s="40" t="s">
        <v>170</v>
      </c>
      <c r="M362" s="40" t="s">
        <v>171</v>
      </c>
      <c r="N362" s="40" t="s">
        <v>1694</v>
      </c>
      <c r="O362" s="40" t="s">
        <v>1695</v>
      </c>
      <c r="P362" s="40" t="s">
        <v>1696</v>
      </c>
      <c r="Q362" s="40" t="s">
        <v>1692</v>
      </c>
      <c r="R362" s="40" t="s">
        <v>1697</v>
      </c>
      <c r="S362" s="40" t="s">
        <v>1692</v>
      </c>
      <c r="T362" s="40" t="s">
        <v>1707</v>
      </c>
      <c r="U362" s="29" t="str">
        <f>VLOOKUP(T:T,'TOTAL POR PROYECTOS'!B:C,2,0)</f>
        <v>Rehabilitación mejoramiento construcción yo inventario y caracterización de la infraestructura vial vehicular no vehicular y de otros transportes alternativos en el área urbana en el municipio San José De Cúcuta</v>
      </c>
      <c r="V362" s="40" t="s">
        <v>1711</v>
      </c>
      <c r="W362" s="40" t="s">
        <v>1712</v>
      </c>
      <c r="X362" s="40" t="s">
        <v>627</v>
      </c>
      <c r="Y362" s="40" t="s">
        <v>628</v>
      </c>
      <c r="Z362" s="40" t="s">
        <v>1711</v>
      </c>
      <c r="AA362" s="40" t="s">
        <v>1713</v>
      </c>
      <c r="AB362" s="30">
        <f>VLOOKUP(B:B,'EJECUCION 24 DE ABRIL DEL 2026'!C:Q,15,0)</f>
        <v>1895654735</v>
      </c>
      <c r="AC362" s="30">
        <f>VLOOKUP(B:B,'EJECUCION 24 DE ABRIL DEL 2026'!C:R,16,0)</f>
        <v>0</v>
      </c>
      <c r="AD362" s="30">
        <f>VLOOKUP(B:B,'EJECUCION 24 DE ABRIL DEL 2026'!C:S,17,0)</f>
        <v>0</v>
      </c>
      <c r="AE362" s="31">
        <f>VLOOKUP(B:B,'EJECUCION 24 DE ABRIL DEL 2026'!C:T,18,0)</f>
        <v>0</v>
      </c>
      <c r="AF362" s="31">
        <f>VLOOKUP(B:B,'EJECUCION 24 DE ABRIL DEL 2026'!C:U,19,0)</f>
        <v>0</v>
      </c>
      <c r="AG362" s="30">
        <f>VLOOKUP(B:B,'EJECUCION 24 DE ABRIL DEL 2026'!C:V,20,0)</f>
        <v>0</v>
      </c>
      <c r="AH362" s="30">
        <f>VLOOKUP(B:B,'EJECUCION 24 DE ABRIL DEL 2026'!C:W,21,0)</f>
        <v>0</v>
      </c>
      <c r="AI362" s="30">
        <f>VLOOKUP(B:B,'EJECUCION 24 DE ABRIL DEL 2026'!C:X,22,0)</f>
        <v>1895654735</v>
      </c>
      <c r="AJ362" s="30">
        <f>VLOOKUP(B:B,'EJECUCION 24 DE ABRIL DEL 2026'!C:Y,23,0)</f>
        <v>0</v>
      </c>
      <c r="AK362" s="30">
        <f>VLOOKUP(B:B,'EJECUCION 24 DE ABRIL DEL 2026'!C:Z,24,0)</f>
        <v>0</v>
      </c>
      <c r="AL362" s="30">
        <f>VLOOKUP(B:B,'EJECUCION 24 DE ABRIL DEL 2026'!C:AA,25,0)</f>
        <v>0</v>
      </c>
      <c r="AM362" s="30">
        <f>VLOOKUP(B:B,'EJECUCION 24 DE ABRIL DEL 2026'!C:AB,26,0)</f>
        <v>0</v>
      </c>
      <c r="AN362" s="30">
        <f>VLOOKUP(B:B,'EJECUCION 24 DE ABRIL DEL 2026'!C:AC,27,0)</f>
        <v>1895654735</v>
      </c>
      <c r="AO362" s="32">
        <f t="shared" si="4"/>
        <v>0</v>
      </c>
      <c r="AP362" s="28" t="str">
        <f>VLOOKUP(T:T,'TOTAL POR PROYECTOS'!B:I,8,0)</f>
        <v>Secretaría de Infraestructura</v>
      </c>
      <c r="AQ362" s="8"/>
      <c r="AR362" s="8"/>
    </row>
    <row r="363" hidden="1">
      <c r="A363" s="27" t="str">
        <f t="shared" si="1"/>
        <v>240211620245400100411.2.4.3.032.3.2.02.02.0051.2.4.3.03</v>
      </c>
      <c r="B363" s="27" t="str">
        <f t="shared" si="2"/>
        <v>240211620245400100411.2.4.3.032.3.2.02.02.0051.2.4.3.0305020101|428</v>
      </c>
      <c r="C363" s="28" t="str">
        <f t="shared" si="3"/>
        <v>Secretaría de Infraestructura</v>
      </c>
      <c r="D363" s="40" t="s">
        <v>162</v>
      </c>
      <c r="E363" s="40" t="s">
        <v>1690</v>
      </c>
      <c r="F363" s="40" t="s">
        <v>1691</v>
      </c>
      <c r="G363" s="40" t="s">
        <v>1692</v>
      </c>
      <c r="H363" s="40" t="s">
        <v>1693</v>
      </c>
      <c r="I363" s="40" t="s">
        <v>1692</v>
      </c>
      <c r="J363" s="40" t="s">
        <v>168</v>
      </c>
      <c r="K363" s="40" t="s">
        <v>169</v>
      </c>
      <c r="L363" s="40" t="s">
        <v>170</v>
      </c>
      <c r="M363" s="40" t="s">
        <v>171</v>
      </c>
      <c r="N363" s="40" t="s">
        <v>1694</v>
      </c>
      <c r="O363" s="40" t="s">
        <v>1695</v>
      </c>
      <c r="P363" s="40" t="s">
        <v>1696</v>
      </c>
      <c r="Q363" s="40" t="s">
        <v>1692</v>
      </c>
      <c r="R363" s="40" t="s">
        <v>1697</v>
      </c>
      <c r="S363" s="40" t="s">
        <v>1692</v>
      </c>
      <c r="T363" s="40" t="s">
        <v>1707</v>
      </c>
      <c r="U363" s="29" t="str">
        <f>VLOOKUP(T:T,'TOTAL POR PROYECTOS'!B:C,2,0)</f>
        <v>Rehabilitación mejoramiento construcción yo inventario y caracterización de la infraestructura vial vehicular no vehicular y de otros transportes alternativos en el área urbana en el municipio San José De Cúcuta</v>
      </c>
      <c r="V363" s="40" t="s">
        <v>333</v>
      </c>
      <c r="W363" s="40" t="s">
        <v>334</v>
      </c>
      <c r="X363" s="40" t="s">
        <v>627</v>
      </c>
      <c r="Y363" s="40" t="s">
        <v>628</v>
      </c>
      <c r="Z363" s="40" t="s">
        <v>333</v>
      </c>
      <c r="AA363" s="40" t="s">
        <v>335</v>
      </c>
      <c r="AB363" s="30">
        <f>VLOOKUP(B:B,'EJECUCION 24 DE ABRIL DEL 2026'!C:Q,15,0)</f>
        <v>234000000</v>
      </c>
      <c r="AC363" s="30">
        <f>VLOOKUP(B:B,'EJECUCION 24 DE ABRIL DEL 2026'!C:R,16,0)</f>
        <v>0</v>
      </c>
      <c r="AD363" s="30">
        <f>VLOOKUP(B:B,'EJECUCION 24 DE ABRIL DEL 2026'!C:S,17,0)</f>
        <v>0</v>
      </c>
      <c r="AE363" s="31">
        <f>VLOOKUP(B:B,'EJECUCION 24 DE ABRIL DEL 2026'!C:T,18,0)</f>
        <v>0</v>
      </c>
      <c r="AF363" s="31">
        <f>VLOOKUP(B:B,'EJECUCION 24 DE ABRIL DEL 2026'!C:U,19,0)</f>
        <v>41413663.22</v>
      </c>
      <c r="AG363" s="30">
        <f>VLOOKUP(B:B,'EJECUCION 24 DE ABRIL DEL 2026'!C:V,20,0)</f>
        <v>0</v>
      </c>
      <c r="AH363" s="30">
        <f>VLOOKUP(B:B,'EJECUCION 24 DE ABRIL DEL 2026'!C:W,21,0)</f>
        <v>0</v>
      </c>
      <c r="AI363" s="30">
        <f>VLOOKUP(B:B,'EJECUCION 24 DE ABRIL DEL 2026'!C:X,22,0)</f>
        <v>192586336.8</v>
      </c>
      <c r="AJ363" s="30">
        <f>VLOOKUP(B:B,'EJECUCION 24 DE ABRIL DEL 2026'!C:Y,23,0)</f>
        <v>0</v>
      </c>
      <c r="AK363" s="30">
        <f>VLOOKUP(B:B,'EJECUCION 24 DE ABRIL DEL 2026'!C:Z,24,0)</f>
        <v>0</v>
      </c>
      <c r="AL363" s="30">
        <f>VLOOKUP(B:B,'EJECUCION 24 DE ABRIL DEL 2026'!C:AA,25,0)</f>
        <v>0</v>
      </c>
      <c r="AM363" s="30">
        <f>VLOOKUP(B:B,'EJECUCION 24 DE ABRIL DEL 2026'!C:AB,26,0)</f>
        <v>0</v>
      </c>
      <c r="AN363" s="30">
        <f>VLOOKUP(B:B,'EJECUCION 24 DE ABRIL DEL 2026'!C:AC,27,0)</f>
        <v>192586336.8</v>
      </c>
      <c r="AO363" s="32">
        <f t="shared" si="4"/>
        <v>0</v>
      </c>
      <c r="AP363" s="28" t="str">
        <f>VLOOKUP(T:T,'TOTAL POR PROYECTOS'!B:I,8,0)</f>
        <v>Secretaría de Infraestructura</v>
      </c>
      <c r="AQ363" s="8"/>
      <c r="AR363" s="8"/>
    </row>
    <row r="364" hidden="1">
      <c r="A364" s="27" t="str">
        <f t="shared" si="1"/>
        <v>240211720245400100411.2.1.0.00.12.3.2.02.02.0091.2.1.0.00</v>
      </c>
      <c r="B364" s="27" t="str">
        <f t="shared" si="2"/>
        <v>240211720245400100411.2.1.0.00.12.3.2.02.02.0091.2.1.0.0005020105|432</v>
      </c>
      <c r="C364" s="28" t="str">
        <f t="shared" si="3"/>
        <v>Secretaría de Infraestructura</v>
      </c>
      <c r="D364" s="40" t="s">
        <v>162</v>
      </c>
      <c r="E364" s="40" t="s">
        <v>1690</v>
      </c>
      <c r="F364" s="40" t="s">
        <v>1691</v>
      </c>
      <c r="G364" s="40" t="s">
        <v>1714</v>
      </c>
      <c r="H364" s="40" t="s">
        <v>1715</v>
      </c>
      <c r="I364" s="40" t="s">
        <v>1716</v>
      </c>
      <c r="J364" s="40" t="s">
        <v>168</v>
      </c>
      <c r="K364" s="40" t="s">
        <v>169</v>
      </c>
      <c r="L364" s="40" t="s">
        <v>170</v>
      </c>
      <c r="M364" s="40" t="s">
        <v>171</v>
      </c>
      <c r="N364" s="40" t="s">
        <v>1694</v>
      </c>
      <c r="O364" s="40" t="s">
        <v>1695</v>
      </c>
      <c r="P364" s="40" t="s">
        <v>1717</v>
      </c>
      <c r="Q364" s="40" t="s">
        <v>1718</v>
      </c>
      <c r="R364" s="40" t="s">
        <v>1719</v>
      </c>
      <c r="S364" s="40" t="s">
        <v>1716</v>
      </c>
      <c r="T364" s="40" t="s">
        <v>1707</v>
      </c>
      <c r="U364" s="29" t="str">
        <f>VLOOKUP(T:T,'TOTAL POR PROYECTOS'!B:C,2,0)</f>
        <v>Rehabilitación mejoramiento construcción yo inventario y caracterización de la infraestructura vial vehicular no vehicular y de otros transportes alternativos en el área urbana en el municipio San José De Cúcuta</v>
      </c>
      <c r="V364" s="40" t="s">
        <v>106</v>
      </c>
      <c r="W364" s="40" t="s">
        <v>107</v>
      </c>
      <c r="X364" s="40" t="s">
        <v>66</v>
      </c>
      <c r="Y364" s="40" t="s">
        <v>67</v>
      </c>
      <c r="Z364" s="40" t="s">
        <v>108</v>
      </c>
      <c r="AA364" s="40" t="s">
        <v>109</v>
      </c>
      <c r="AB364" s="30">
        <f>VLOOKUP(B:B,'EJECUCION 24 DE ABRIL DEL 2026'!C:Q,15,0)</f>
        <v>408000000</v>
      </c>
      <c r="AC364" s="30">
        <f>VLOOKUP(B:B,'EJECUCION 24 DE ABRIL DEL 2026'!C:R,16,0)</f>
        <v>0</v>
      </c>
      <c r="AD364" s="30">
        <f>VLOOKUP(B:B,'EJECUCION 24 DE ABRIL DEL 2026'!C:S,17,0)</f>
        <v>0</v>
      </c>
      <c r="AE364" s="31">
        <f>VLOOKUP(B:B,'EJECUCION 24 DE ABRIL DEL 2026'!C:T,18,0)</f>
        <v>0</v>
      </c>
      <c r="AF364" s="31">
        <f>VLOOKUP(B:B,'EJECUCION 24 DE ABRIL DEL 2026'!C:U,19,0)</f>
        <v>0</v>
      </c>
      <c r="AG364" s="30">
        <f>VLOOKUP(B:B,'EJECUCION 24 DE ABRIL DEL 2026'!C:V,20,0)</f>
        <v>0</v>
      </c>
      <c r="AH364" s="30">
        <f>VLOOKUP(B:B,'EJECUCION 24 DE ABRIL DEL 2026'!C:W,21,0)</f>
        <v>0</v>
      </c>
      <c r="AI364" s="30">
        <f>VLOOKUP(B:B,'EJECUCION 24 DE ABRIL DEL 2026'!C:X,22,0)</f>
        <v>408000000</v>
      </c>
      <c r="AJ364" s="30">
        <f>VLOOKUP(B:B,'EJECUCION 24 DE ABRIL DEL 2026'!C:Y,23,0)</f>
        <v>373950000</v>
      </c>
      <c r="AK364" s="30">
        <f>VLOOKUP(B:B,'EJECUCION 24 DE ABRIL DEL 2026'!C:Z,24,0)</f>
        <v>285600000</v>
      </c>
      <c r="AL364" s="30">
        <f>VLOOKUP(B:B,'EJECUCION 24 DE ABRIL DEL 2026'!C:AA,25,0)</f>
        <v>161900000</v>
      </c>
      <c r="AM364" s="30">
        <f>VLOOKUP(B:B,'EJECUCION 24 DE ABRIL DEL 2026'!C:AB,26,0)</f>
        <v>124800000</v>
      </c>
      <c r="AN364" s="30">
        <f>VLOOKUP(B:B,'EJECUCION 24 DE ABRIL DEL 2026'!C:AC,27,0)</f>
        <v>122400000</v>
      </c>
      <c r="AO364" s="32">
        <f t="shared" si="4"/>
        <v>0.3968137255</v>
      </c>
      <c r="AP364" s="28" t="str">
        <f>VLOOKUP(T:T,'TOTAL POR PROYECTOS'!B:I,8,0)</f>
        <v>Secretaría de Infraestructura</v>
      </c>
      <c r="AQ364" s="8"/>
      <c r="AR364" s="8"/>
    </row>
    <row r="365" hidden="1">
      <c r="A365" s="27" t="str">
        <f t="shared" si="1"/>
        <v>240211220245400100431.2.4.3.032.3.2.02.02.0051.2.4.3.03</v>
      </c>
      <c r="B365" s="27" t="str">
        <f t="shared" si="2"/>
        <v>240211220245400100431.2.4.3.032.3.2.02.02.0051.2.4.3.0305020102|429</v>
      </c>
      <c r="C365" s="28" t="str">
        <f t="shared" si="3"/>
        <v>Secretaría de Infraestructura</v>
      </c>
      <c r="D365" s="40" t="s">
        <v>162</v>
      </c>
      <c r="E365" s="40" t="s">
        <v>1690</v>
      </c>
      <c r="F365" s="40" t="s">
        <v>1691</v>
      </c>
      <c r="G365" s="40" t="s">
        <v>1720</v>
      </c>
      <c r="H365" s="40" t="s">
        <v>1721</v>
      </c>
      <c r="I365" s="40" t="s">
        <v>1722</v>
      </c>
      <c r="J365" s="40" t="s">
        <v>168</v>
      </c>
      <c r="K365" s="40" t="s">
        <v>169</v>
      </c>
      <c r="L365" s="40" t="s">
        <v>170</v>
      </c>
      <c r="M365" s="40" t="s">
        <v>171</v>
      </c>
      <c r="N365" s="40" t="s">
        <v>1694</v>
      </c>
      <c r="O365" s="40" t="s">
        <v>1695</v>
      </c>
      <c r="P365" s="40" t="s">
        <v>1723</v>
      </c>
      <c r="Q365" s="40" t="s">
        <v>1720</v>
      </c>
      <c r="R365" s="40" t="s">
        <v>1724</v>
      </c>
      <c r="S365" s="40" t="s">
        <v>1722</v>
      </c>
      <c r="T365" s="40" t="s">
        <v>1725</v>
      </c>
      <c r="U365" s="29" t="str">
        <f>VLOOKUP(T:T,'TOTAL POR PROYECTOS'!B:C,2,0)</f>
        <v>Construcción mantenimiento y mejoramiento de la infraestructura vial en la zona rural del municipio de San José De Cúcuta</v>
      </c>
      <c r="V365" s="40" t="s">
        <v>333</v>
      </c>
      <c r="W365" s="40" t="s">
        <v>334</v>
      </c>
      <c r="X365" s="40" t="s">
        <v>627</v>
      </c>
      <c r="Y365" s="40" t="s">
        <v>628</v>
      </c>
      <c r="Z365" s="40" t="s">
        <v>333</v>
      </c>
      <c r="AA365" s="40" t="s">
        <v>335</v>
      </c>
      <c r="AB365" s="30">
        <f>VLOOKUP(B:B,'EJECUCION 24 DE ABRIL DEL 2026'!C:Q,15,0)</f>
        <v>1413780000</v>
      </c>
      <c r="AC365" s="30">
        <f>VLOOKUP(B:B,'EJECUCION 24 DE ABRIL DEL 2026'!C:R,16,0)</f>
        <v>0</v>
      </c>
      <c r="AD365" s="30">
        <f>VLOOKUP(B:B,'EJECUCION 24 DE ABRIL DEL 2026'!C:S,17,0)</f>
        <v>0</v>
      </c>
      <c r="AE365" s="31">
        <f>VLOOKUP(B:B,'EJECUCION 24 DE ABRIL DEL 2026'!C:T,18,0)</f>
        <v>0</v>
      </c>
      <c r="AF365" s="31">
        <f>VLOOKUP(B:B,'EJECUCION 24 DE ABRIL DEL 2026'!C:U,19,0)</f>
        <v>0</v>
      </c>
      <c r="AG365" s="30">
        <f>VLOOKUP(B:B,'EJECUCION 24 DE ABRIL DEL 2026'!C:V,20,0)</f>
        <v>0</v>
      </c>
      <c r="AH365" s="30">
        <f>VLOOKUP(B:B,'EJECUCION 24 DE ABRIL DEL 2026'!C:W,21,0)</f>
        <v>0</v>
      </c>
      <c r="AI365" s="30">
        <f>VLOOKUP(B:B,'EJECUCION 24 DE ABRIL DEL 2026'!C:X,22,0)</f>
        <v>1413780000</v>
      </c>
      <c r="AJ365" s="30">
        <f>VLOOKUP(B:B,'EJECUCION 24 DE ABRIL DEL 2026'!C:Y,23,0)</f>
        <v>0</v>
      </c>
      <c r="AK365" s="30">
        <f>VLOOKUP(B:B,'EJECUCION 24 DE ABRIL DEL 2026'!C:Z,24,0)</f>
        <v>0</v>
      </c>
      <c r="AL365" s="30">
        <f>VLOOKUP(B:B,'EJECUCION 24 DE ABRIL DEL 2026'!C:AA,25,0)</f>
        <v>0</v>
      </c>
      <c r="AM365" s="30">
        <f>VLOOKUP(B:B,'EJECUCION 24 DE ABRIL DEL 2026'!C:AB,26,0)</f>
        <v>0</v>
      </c>
      <c r="AN365" s="30">
        <f>VLOOKUP(B:B,'EJECUCION 24 DE ABRIL DEL 2026'!C:AC,27,0)</f>
        <v>1413780000</v>
      </c>
      <c r="AO365" s="32">
        <f t="shared" si="4"/>
        <v>0</v>
      </c>
      <c r="AP365" s="28" t="str">
        <f>VLOOKUP(T:T,'TOTAL POR PROYECTOS'!B:I,8,0)</f>
        <v>Secretaría de Infraestructura</v>
      </c>
      <c r="AQ365" s="8"/>
      <c r="AR365" s="8"/>
    </row>
    <row r="366" hidden="1">
      <c r="A366" s="27" t="str">
        <f t="shared" si="1"/>
        <v>240211220245400100431.2.1.0.00.12.3.2.02.02.0061.2.1.0.00</v>
      </c>
      <c r="B366" s="27" t="str">
        <f t="shared" si="2"/>
        <v>240211220245400100431.2.1.0.00.12.3.2.02.02.0061.2.1.0.0005020102|429</v>
      </c>
      <c r="C366" s="28" t="str">
        <f t="shared" si="3"/>
        <v>Secretaría de Infraestructura</v>
      </c>
      <c r="D366" s="40" t="s">
        <v>162</v>
      </c>
      <c r="E366" s="40" t="s">
        <v>1690</v>
      </c>
      <c r="F366" s="40" t="s">
        <v>1691</v>
      </c>
      <c r="G366" s="40" t="s">
        <v>1720</v>
      </c>
      <c r="H366" s="40" t="s">
        <v>1721</v>
      </c>
      <c r="I366" s="40" t="s">
        <v>1722</v>
      </c>
      <c r="J366" s="40" t="s">
        <v>168</v>
      </c>
      <c r="K366" s="40" t="s">
        <v>169</v>
      </c>
      <c r="L366" s="40" t="s">
        <v>170</v>
      </c>
      <c r="M366" s="40" t="s">
        <v>171</v>
      </c>
      <c r="N366" s="40" t="s">
        <v>1694</v>
      </c>
      <c r="O366" s="40" t="s">
        <v>1695</v>
      </c>
      <c r="P366" s="40" t="s">
        <v>1723</v>
      </c>
      <c r="Q366" s="40" t="s">
        <v>1720</v>
      </c>
      <c r="R366" s="40" t="s">
        <v>1724</v>
      </c>
      <c r="S366" s="40" t="s">
        <v>1722</v>
      </c>
      <c r="T366" s="40" t="s">
        <v>1725</v>
      </c>
      <c r="U366" s="29" t="str">
        <f>VLOOKUP(T:T,'TOTAL POR PROYECTOS'!B:C,2,0)</f>
        <v>Construcción mantenimiento y mejoramiento de la infraestructura vial en la zona rural del municipio de San José De Cúcuta</v>
      </c>
      <c r="V366" s="40" t="s">
        <v>106</v>
      </c>
      <c r="W366" s="40" t="s">
        <v>107</v>
      </c>
      <c r="X366" s="40" t="s">
        <v>582</v>
      </c>
      <c r="Y366" s="40" t="s">
        <v>583</v>
      </c>
      <c r="Z366" s="40" t="s">
        <v>108</v>
      </c>
      <c r="AA366" s="40" t="s">
        <v>109</v>
      </c>
      <c r="AB366" s="30">
        <f>VLOOKUP(B:B,'EJECUCION 24 DE ABRIL DEL 2026'!C:Q,15,0)</f>
        <v>109731200</v>
      </c>
      <c r="AC366" s="30">
        <f>VLOOKUP(B:B,'EJECUCION 24 DE ABRIL DEL 2026'!C:R,16,0)</f>
        <v>0</v>
      </c>
      <c r="AD366" s="30">
        <f>VLOOKUP(B:B,'EJECUCION 24 DE ABRIL DEL 2026'!C:S,17,0)</f>
        <v>0</v>
      </c>
      <c r="AE366" s="31">
        <f>VLOOKUP(B:B,'EJECUCION 24 DE ABRIL DEL 2026'!C:T,18,0)</f>
        <v>7229000</v>
      </c>
      <c r="AF366" s="31">
        <f>VLOOKUP(B:B,'EJECUCION 24 DE ABRIL DEL 2026'!C:U,19,0)</f>
        <v>0</v>
      </c>
      <c r="AG366" s="30">
        <f>VLOOKUP(B:B,'EJECUCION 24 DE ABRIL DEL 2026'!C:V,20,0)</f>
        <v>0</v>
      </c>
      <c r="AH366" s="30">
        <f>VLOOKUP(B:B,'EJECUCION 24 DE ABRIL DEL 2026'!C:W,21,0)</f>
        <v>0</v>
      </c>
      <c r="AI366" s="30">
        <f>VLOOKUP(B:B,'EJECUCION 24 DE ABRIL DEL 2026'!C:X,22,0)</f>
        <v>116960200</v>
      </c>
      <c r="AJ366" s="30">
        <f>VLOOKUP(B:B,'EJECUCION 24 DE ABRIL DEL 2026'!C:Y,23,0)</f>
        <v>116960200</v>
      </c>
      <c r="AK366" s="30">
        <f>VLOOKUP(B:B,'EJECUCION 24 DE ABRIL DEL 2026'!C:Z,24,0)</f>
        <v>0</v>
      </c>
      <c r="AL366" s="30">
        <f>VLOOKUP(B:B,'EJECUCION 24 DE ABRIL DEL 2026'!C:AA,25,0)</f>
        <v>0</v>
      </c>
      <c r="AM366" s="30">
        <f>VLOOKUP(B:B,'EJECUCION 24 DE ABRIL DEL 2026'!C:AB,26,0)</f>
        <v>0</v>
      </c>
      <c r="AN366" s="30">
        <f>VLOOKUP(B:B,'EJECUCION 24 DE ABRIL DEL 2026'!C:AC,27,0)</f>
        <v>116960200</v>
      </c>
      <c r="AO366" s="32">
        <f t="shared" si="4"/>
        <v>0</v>
      </c>
      <c r="AP366" s="28" t="str">
        <f>VLOOKUP(T:T,'TOTAL POR PROYECTOS'!B:I,8,0)</f>
        <v>Secretaría de Infraestructura</v>
      </c>
      <c r="AQ366" s="8"/>
      <c r="AR366" s="8"/>
    </row>
    <row r="367" hidden="1">
      <c r="A367" s="27" t="str">
        <f t="shared" si="1"/>
        <v>240211720245400100431.2.1.0.00.12.3.2.02.02.0091.2.1.0.00</v>
      </c>
      <c r="B367" s="27" t="str">
        <f t="shared" si="2"/>
        <v>240211720245400100431.2.1.0.00.12.3.2.02.02.0091.2.1.0.0005020106|433</v>
      </c>
      <c r="C367" s="28" t="str">
        <f t="shared" si="3"/>
        <v>Secretaría de Infraestructura</v>
      </c>
      <c r="D367" s="40" t="s">
        <v>162</v>
      </c>
      <c r="E367" s="40" t="s">
        <v>1690</v>
      </c>
      <c r="F367" s="40" t="s">
        <v>1691</v>
      </c>
      <c r="G367" s="40" t="s">
        <v>1718</v>
      </c>
      <c r="H367" s="40" t="s">
        <v>1726</v>
      </c>
      <c r="I367" s="40" t="s">
        <v>1727</v>
      </c>
      <c r="J367" s="40" t="s">
        <v>168</v>
      </c>
      <c r="K367" s="40" t="s">
        <v>169</v>
      </c>
      <c r="L367" s="40" t="s">
        <v>170</v>
      </c>
      <c r="M367" s="40" t="s">
        <v>171</v>
      </c>
      <c r="N367" s="40" t="s">
        <v>1694</v>
      </c>
      <c r="O367" s="40" t="s">
        <v>1695</v>
      </c>
      <c r="P367" s="40" t="s">
        <v>1717</v>
      </c>
      <c r="Q367" s="40" t="s">
        <v>1718</v>
      </c>
      <c r="R367" s="40" t="s">
        <v>1719</v>
      </c>
      <c r="S367" s="40" t="s">
        <v>1716</v>
      </c>
      <c r="T367" s="40" t="s">
        <v>1725</v>
      </c>
      <c r="U367" s="29" t="str">
        <f>VLOOKUP(T:T,'TOTAL POR PROYECTOS'!B:C,2,0)</f>
        <v>Construcción mantenimiento y mejoramiento de la infraestructura vial en la zona rural del municipio de San José De Cúcuta</v>
      </c>
      <c r="V367" s="40" t="s">
        <v>106</v>
      </c>
      <c r="W367" s="40" t="s">
        <v>107</v>
      </c>
      <c r="X367" s="40" t="s">
        <v>66</v>
      </c>
      <c r="Y367" s="40" t="s">
        <v>67</v>
      </c>
      <c r="Z367" s="40" t="s">
        <v>108</v>
      </c>
      <c r="AA367" s="40" t="s">
        <v>109</v>
      </c>
      <c r="AB367" s="30">
        <f>VLOOKUP(B:B,'EJECUCION 24 DE ABRIL DEL 2026'!C:Q,15,0)</f>
        <v>286000000</v>
      </c>
      <c r="AC367" s="30">
        <f>VLOOKUP(B:B,'EJECUCION 24 DE ABRIL DEL 2026'!C:R,16,0)</f>
        <v>0</v>
      </c>
      <c r="AD367" s="30">
        <f>VLOOKUP(B:B,'EJECUCION 24 DE ABRIL DEL 2026'!C:S,17,0)</f>
        <v>0</v>
      </c>
      <c r="AE367" s="31">
        <f>VLOOKUP(B:B,'EJECUCION 24 DE ABRIL DEL 2026'!C:T,18,0)</f>
        <v>0</v>
      </c>
      <c r="AF367" s="31">
        <f>VLOOKUP(B:B,'EJECUCION 24 DE ABRIL DEL 2026'!C:U,19,0)</f>
        <v>7229000</v>
      </c>
      <c r="AG367" s="30">
        <f>VLOOKUP(B:B,'EJECUCION 24 DE ABRIL DEL 2026'!C:V,20,0)</f>
        <v>0</v>
      </c>
      <c r="AH367" s="30">
        <f>VLOOKUP(B:B,'EJECUCION 24 DE ABRIL DEL 2026'!C:W,21,0)</f>
        <v>0</v>
      </c>
      <c r="AI367" s="30">
        <f>VLOOKUP(B:B,'EJECUCION 24 DE ABRIL DEL 2026'!C:X,22,0)</f>
        <v>278771000</v>
      </c>
      <c r="AJ367" s="30">
        <f>VLOOKUP(B:B,'EJECUCION 24 DE ABRIL DEL 2026'!C:Y,23,0)</f>
        <v>259900000</v>
      </c>
      <c r="AK367" s="30">
        <f>VLOOKUP(B:B,'EJECUCION 24 DE ABRIL DEL 2026'!C:Z,24,0)</f>
        <v>200200000</v>
      </c>
      <c r="AL367" s="30">
        <f>VLOOKUP(B:B,'EJECUCION 24 DE ABRIL DEL 2026'!C:AA,25,0)</f>
        <v>99800000</v>
      </c>
      <c r="AM367" s="30">
        <f>VLOOKUP(B:B,'EJECUCION 24 DE ABRIL DEL 2026'!C:AB,26,0)</f>
        <v>74300000</v>
      </c>
      <c r="AN367" s="30">
        <f>VLOOKUP(B:B,'EJECUCION 24 DE ABRIL DEL 2026'!C:AC,27,0)</f>
        <v>78571000</v>
      </c>
      <c r="AO367" s="32">
        <f t="shared" si="4"/>
        <v>0.3579999354</v>
      </c>
      <c r="AP367" s="28" t="str">
        <f>VLOOKUP(T:T,'TOTAL POR PROYECTOS'!B:I,8,0)</f>
        <v>Secretaría de Infraestructura</v>
      </c>
      <c r="AQ367" s="8"/>
      <c r="AR367" s="8"/>
    </row>
    <row r="368" hidden="1">
      <c r="A368" s="27" t="str">
        <f t="shared" si="1"/>
        <v>24090542025000000322601.2.1.0.00.12.3.2.02.02.0091.2.1.0.00</v>
      </c>
      <c r="B368" s="27" t="str">
        <f t="shared" si="2"/>
        <v>24090542025000000322601.2.1.0.00.12.3.2.02.02.0091.2.1.0.0005020107|434</v>
      </c>
      <c r="C368" s="28" t="str">
        <f t="shared" si="3"/>
        <v>Secretaría de Infraestructura</v>
      </c>
      <c r="D368" s="40" t="s">
        <v>162</v>
      </c>
      <c r="E368" s="40" t="s">
        <v>1690</v>
      </c>
      <c r="F368" s="40" t="s">
        <v>1691</v>
      </c>
      <c r="G368" s="40" t="s">
        <v>1728</v>
      </c>
      <c r="H368" s="40" t="s">
        <v>1729</v>
      </c>
      <c r="I368" s="40" t="s">
        <v>1730</v>
      </c>
      <c r="J368" s="40" t="s">
        <v>168</v>
      </c>
      <c r="K368" s="40" t="s">
        <v>169</v>
      </c>
      <c r="L368" s="40" t="s">
        <v>170</v>
      </c>
      <c r="M368" s="40" t="s">
        <v>171</v>
      </c>
      <c r="N368" s="40" t="s">
        <v>172</v>
      </c>
      <c r="O368" s="40" t="s">
        <v>173</v>
      </c>
      <c r="P368" s="40" t="s">
        <v>1731</v>
      </c>
      <c r="Q368" s="40" t="s">
        <v>1728</v>
      </c>
      <c r="R368" s="40" t="s">
        <v>1732</v>
      </c>
      <c r="S368" s="40" t="s">
        <v>1730</v>
      </c>
      <c r="T368" s="40" t="s">
        <v>1733</v>
      </c>
      <c r="U368" s="29" t="str">
        <f>VLOOKUP(T:T,'TOTAL POR PROYECTOS'!B:C,2,0)</f>
        <v>Servicio de seguimiento ambiental a obras de infraestructura en el municipio de San José De Cúcuta</v>
      </c>
      <c r="V368" s="40" t="s">
        <v>106</v>
      </c>
      <c r="W368" s="40" t="s">
        <v>107</v>
      </c>
      <c r="X368" s="40" t="s">
        <v>66</v>
      </c>
      <c r="Y368" s="40" t="s">
        <v>67</v>
      </c>
      <c r="Z368" s="40" t="s">
        <v>108</v>
      </c>
      <c r="AA368" s="40" t="s">
        <v>109</v>
      </c>
      <c r="AB368" s="30">
        <f>VLOOKUP(B:B,'EJECUCION 24 DE ABRIL DEL 2026'!C:Q,15,0)</f>
        <v>985400000</v>
      </c>
      <c r="AC368" s="30">
        <f>VLOOKUP(B:B,'EJECUCION 24 DE ABRIL DEL 2026'!C:R,16,0)</f>
        <v>0</v>
      </c>
      <c r="AD368" s="30">
        <f>VLOOKUP(B:B,'EJECUCION 24 DE ABRIL DEL 2026'!C:S,17,0)</f>
        <v>0</v>
      </c>
      <c r="AE368" s="31">
        <f>VLOOKUP(B:B,'EJECUCION 24 DE ABRIL DEL 2026'!C:T,18,0)</f>
        <v>0</v>
      </c>
      <c r="AF368" s="31">
        <f>VLOOKUP(B:B,'EJECUCION 24 DE ABRIL DEL 2026'!C:U,19,0)</f>
        <v>0</v>
      </c>
      <c r="AG368" s="30">
        <f>VLOOKUP(B:B,'EJECUCION 24 DE ABRIL DEL 2026'!C:V,20,0)</f>
        <v>0</v>
      </c>
      <c r="AH368" s="30">
        <f>VLOOKUP(B:B,'EJECUCION 24 DE ABRIL DEL 2026'!C:W,21,0)</f>
        <v>0</v>
      </c>
      <c r="AI368" s="30">
        <f>VLOOKUP(B:B,'EJECUCION 24 DE ABRIL DEL 2026'!C:X,22,0)</f>
        <v>985400000</v>
      </c>
      <c r="AJ368" s="30">
        <f>VLOOKUP(B:B,'EJECUCION 24 DE ABRIL DEL 2026'!C:Y,23,0)</f>
        <v>855425000</v>
      </c>
      <c r="AK368" s="30">
        <f>VLOOKUP(B:B,'EJECUCION 24 DE ABRIL DEL 2026'!C:Z,24,0)</f>
        <v>724150000</v>
      </c>
      <c r="AL368" s="30">
        <f>VLOOKUP(B:B,'EJECUCION 24 DE ABRIL DEL 2026'!C:AA,25,0)</f>
        <v>311500000</v>
      </c>
      <c r="AM368" s="30">
        <f>VLOOKUP(B:B,'EJECUCION 24 DE ABRIL DEL 2026'!C:AB,26,0)</f>
        <v>190100000</v>
      </c>
      <c r="AN368" s="30">
        <f>VLOOKUP(B:B,'EJECUCION 24 DE ABRIL DEL 2026'!C:AC,27,0)</f>
        <v>261250000</v>
      </c>
      <c r="AO368" s="32">
        <f t="shared" si="4"/>
        <v>0.3161152831</v>
      </c>
      <c r="AP368" s="28" t="str">
        <f>VLOOKUP(T:T,'TOTAL POR PROYECTOS'!B:I,8,0)</f>
        <v>Secretaría de Infraestructura</v>
      </c>
      <c r="AQ368" s="8"/>
      <c r="AR368" s="8"/>
    </row>
    <row r="369" hidden="1">
      <c r="A369" s="27" t="str">
        <f t="shared" si="1"/>
        <v>24090542025000000322601.2.1.0.00.12.3.2.02.02.0061.2.1.0.00</v>
      </c>
      <c r="B369" s="27" t="str">
        <f t="shared" si="2"/>
        <v>24090542025000000322601.2.1.0.00.12.3.2.02.02.0061.2.1.0.0005020107|434</v>
      </c>
      <c r="C369" s="28" t="str">
        <f t="shared" si="3"/>
        <v>Secretaría de Infraestructura</v>
      </c>
      <c r="D369" s="40" t="s">
        <v>162</v>
      </c>
      <c r="E369" s="40" t="s">
        <v>1690</v>
      </c>
      <c r="F369" s="40" t="s">
        <v>1691</v>
      </c>
      <c r="G369" s="40" t="s">
        <v>1728</v>
      </c>
      <c r="H369" s="40" t="s">
        <v>1729</v>
      </c>
      <c r="I369" s="40" t="s">
        <v>1730</v>
      </c>
      <c r="J369" s="40" t="s">
        <v>168</v>
      </c>
      <c r="K369" s="40" t="s">
        <v>169</v>
      </c>
      <c r="L369" s="40" t="s">
        <v>170</v>
      </c>
      <c r="M369" s="40" t="s">
        <v>171</v>
      </c>
      <c r="N369" s="40" t="s">
        <v>172</v>
      </c>
      <c r="O369" s="40" t="s">
        <v>173</v>
      </c>
      <c r="P369" s="40" t="s">
        <v>1731</v>
      </c>
      <c r="Q369" s="40" t="s">
        <v>1728</v>
      </c>
      <c r="R369" s="40" t="s">
        <v>1732</v>
      </c>
      <c r="S369" s="40" t="s">
        <v>1730</v>
      </c>
      <c r="T369" s="40" t="s">
        <v>1733</v>
      </c>
      <c r="U369" s="29" t="str">
        <f>VLOOKUP(T:T,'TOTAL POR PROYECTOS'!B:C,2,0)</f>
        <v>Servicio de seguimiento ambiental a obras de infraestructura en el municipio de San José De Cúcuta</v>
      </c>
      <c r="V369" s="40" t="s">
        <v>106</v>
      </c>
      <c r="W369" s="40" t="s">
        <v>107</v>
      </c>
      <c r="X369" s="40" t="s">
        <v>582</v>
      </c>
      <c r="Y369" s="40" t="s">
        <v>583</v>
      </c>
      <c r="Z369" s="40" t="s">
        <v>108</v>
      </c>
      <c r="AA369" s="40" t="s">
        <v>109</v>
      </c>
      <c r="AB369" s="30">
        <f>VLOOKUP(B:B,'EJECUCION 24 DE ABRIL DEL 2026'!C:Q,15,0)</f>
        <v>55120000</v>
      </c>
      <c r="AC369" s="30">
        <f>VLOOKUP(B:B,'EJECUCION 24 DE ABRIL DEL 2026'!C:R,16,0)</f>
        <v>0</v>
      </c>
      <c r="AD369" s="30">
        <f>VLOOKUP(B:B,'EJECUCION 24 DE ABRIL DEL 2026'!C:S,17,0)</f>
        <v>0</v>
      </c>
      <c r="AE369" s="31">
        <f>VLOOKUP(B:B,'EJECUCION 24 DE ABRIL DEL 2026'!C:T,18,0)</f>
        <v>0</v>
      </c>
      <c r="AF369" s="31">
        <f>VLOOKUP(B:B,'EJECUCION 24 DE ABRIL DEL 2026'!C:U,19,0)</f>
        <v>0</v>
      </c>
      <c r="AG369" s="30">
        <f>VLOOKUP(B:B,'EJECUCION 24 DE ABRIL DEL 2026'!C:V,20,0)</f>
        <v>0</v>
      </c>
      <c r="AH369" s="30">
        <f>VLOOKUP(B:B,'EJECUCION 24 DE ABRIL DEL 2026'!C:W,21,0)</f>
        <v>0</v>
      </c>
      <c r="AI369" s="30">
        <f>VLOOKUP(B:B,'EJECUCION 24 DE ABRIL DEL 2026'!C:X,22,0)</f>
        <v>55120000</v>
      </c>
      <c r="AJ369" s="30">
        <f>VLOOKUP(B:B,'EJECUCION 24 DE ABRIL DEL 2026'!C:Y,23,0)</f>
        <v>55120000</v>
      </c>
      <c r="AK369" s="30">
        <f>VLOOKUP(B:B,'EJECUCION 24 DE ABRIL DEL 2026'!C:Z,24,0)</f>
        <v>0</v>
      </c>
      <c r="AL369" s="30">
        <f>VLOOKUP(B:B,'EJECUCION 24 DE ABRIL DEL 2026'!C:AA,25,0)</f>
        <v>0</v>
      </c>
      <c r="AM369" s="30">
        <f>VLOOKUP(B:B,'EJECUCION 24 DE ABRIL DEL 2026'!C:AB,26,0)</f>
        <v>0</v>
      </c>
      <c r="AN369" s="30">
        <f>VLOOKUP(B:B,'EJECUCION 24 DE ABRIL DEL 2026'!C:AC,27,0)</f>
        <v>55120000</v>
      </c>
      <c r="AO369" s="32">
        <f t="shared" si="4"/>
        <v>0</v>
      </c>
      <c r="AP369" s="28" t="str">
        <f>VLOOKUP(T:T,'TOTAL POR PROYECTOS'!B:I,8,0)</f>
        <v>Secretaría de Infraestructura</v>
      </c>
      <c r="AQ369" s="8"/>
      <c r="AR369" s="8"/>
    </row>
    <row r="370" hidden="1">
      <c r="A370" s="27" t="str">
        <f t="shared" si="1"/>
        <v>350200920245400100931.2.1.0.00.12.3.2.02.02.0091.2.1.0.00</v>
      </c>
      <c r="B370" s="27" t="str">
        <f t="shared" si="2"/>
        <v>350200920245400100931.2.1.0.00.12.3.2.02.02.0091.2.1.0.0002030203|118</v>
      </c>
      <c r="C370" s="28" t="str">
        <f t="shared" si="3"/>
        <v>Oficina Emprendimiento y Acceso al Crédito - Banco del Progreso</v>
      </c>
      <c r="D370" s="40" t="s">
        <v>237</v>
      </c>
      <c r="E370" s="40" t="s">
        <v>238</v>
      </c>
      <c r="F370" s="40" t="s">
        <v>239</v>
      </c>
      <c r="G370" s="40" t="s">
        <v>276</v>
      </c>
      <c r="H370" s="40" t="s">
        <v>1734</v>
      </c>
      <c r="I370" s="40" t="s">
        <v>1735</v>
      </c>
      <c r="J370" s="40" t="s">
        <v>243</v>
      </c>
      <c r="K370" s="40" t="s">
        <v>244</v>
      </c>
      <c r="L370" s="40" t="s">
        <v>245</v>
      </c>
      <c r="M370" s="40" t="s">
        <v>246</v>
      </c>
      <c r="N370" s="40" t="s">
        <v>247</v>
      </c>
      <c r="O370" s="40" t="s">
        <v>248</v>
      </c>
      <c r="P370" s="40" t="s">
        <v>279</v>
      </c>
      <c r="Q370" s="40" t="s">
        <v>276</v>
      </c>
      <c r="R370" s="40" t="s">
        <v>280</v>
      </c>
      <c r="S370" s="40" t="s">
        <v>281</v>
      </c>
      <c r="T370" s="40" t="s">
        <v>1736</v>
      </c>
      <c r="U370" s="29" t="str">
        <f>VLOOKUP(T:T,'TOTAL POR PROYECTOS'!B:C,2,0)</f>
        <v>Fortalecimiento del ecosistema emprendedor de Cúcuta mediante el fomento de apoyo financiero a la producción local la innovación tecnológica y la transferencia de metodologías de aumento de productividad San José De Cúcuta</v>
      </c>
      <c r="V370" s="40" t="s">
        <v>106</v>
      </c>
      <c r="W370" s="40" t="s">
        <v>107</v>
      </c>
      <c r="X370" s="40" t="s">
        <v>66</v>
      </c>
      <c r="Y370" s="40" t="s">
        <v>67</v>
      </c>
      <c r="Z370" s="40" t="s">
        <v>108</v>
      </c>
      <c r="AA370" s="40" t="s">
        <v>109</v>
      </c>
      <c r="AB370" s="30">
        <f>VLOOKUP(B:B,'EJECUCION 24 DE ABRIL DEL 2026'!C:Q,15,0)</f>
        <v>72200000</v>
      </c>
      <c r="AC370" s="30">
        <f>VLOOKUP(B:B,'EJECUCION 24 DE ABRIL DEL 2026'!C:R,16,0)</f>
        <v>0</v>
      </c>
      <c r="AD370" s="30">
        <f>VLOOKUP(B:B,'EJECUCION 24 DE ABRIL DEL 2026'!C:S,17,0)</f>
        <v>0</v>
      </c>
      <c r="AE370" s="31">
        <f>VLOOKUP(B:B,'EJECUCION 24 DE ABRIL DEL 2026'!C:T,18,0)</f>
        <v>0</v>
      </c>
      <c r="AF370" s="31">
        <f>VLOOKUP(B:B,'EJECUCION 24 DE ABRIL DEL 2026'!C:U,19,0)</f>
        <v>0</v>
      </c>
      <c r="AG370" s="30">
        <f>VLOOKUP(B:B,'EJECUCION 24 DE ABRIL DEL 2026'!C:V,20,0)</f>
        <v>0</v>
      </c>
      <c r="AH370" s="30">
        <f>VLOOKUP(B:B,'EJECUCION 24 DE ABRIL DEL 2026'!C:W,21,0)</f>
        <v>0</v>
      </c>
      <c r="AI370" s="30">
        <f>VLOOKUP(B:B,'EJECUCION 24 DE ABRIL DEL 2026'!C:X,22,0)</f>
        <v>72200000</v>
      </c>
      <c r="AJ370" s="30">
        <f>VLOOKUP(B:B,'EJECUCION 24 DE ABRIL DEL 2026'!C:Y,23,0)</f>
        <v>72100000</v>
      </c>
      <c r="AK370" s="30">
        <f>VLOOKUP(B:B,'EJECUCION 24 DE ABRIL DEL 2026'!C:Z,24,0)</f>
        <v>72100000</v>
      </c>
      <c r="AL370" s="30">
        <f>VLOOKUP(B:B,'EJECUCION 24 DE ABRIL DEL 2026'!C:AA,25,0)</f>
        <v>29200000</v>
      </c>
      <c r="AM370" s="30">
        <f>VLOOKUP(B:B,'EJECUCION 24 DE ABRIL DEL 2026'!C:AB,26,0)</f>
        <v>18150000</v>
      </c>
      <c r="AN370" s="30">
        <f>VLOOKUP(B:B,'EJECUCION 24 DE ABRIL DEL 2026'!C:AC,27,0)</f>
        <v>100000</v>
      </c>
      <c r="AO370" s="32">
        <f t="shared" si="4"/>
        <v>0.404432133</v>
      </c>
      <c r="AP370" s="28" t="str">
        <f>VLOOKUP(T:T,'TOTAL POR PROYECTOS'!B:I,8,0)</f>
        <v>Oficina Emprendimiento y Acceso al Crédito - Banco del Progreso</v>
      </c>
      <c r="AQ370" s="8"/>
      <c r="AR370" s="8"/>
    </row>
    <row r="371" hidden="1">
      <c r="A371" s="27" t="str">
        <f t="shared" si="1"/>
        <v>36020032025000000324991.2.1.0.00.12.3.2.02.02.0091.2.1.0.00</v>
      </c>
      <c r="B371" s="27" t="str">
        <f t="shared" si="2"/>
        <v>36020032025000000324991.2.1.0.00.12.3.2.02.02.0091.2.1.0.0002030106|112</v>
      </c>
      <c r="C371" s="28" t="str">
        <f t="shared" si="3"/>
        <v>Oficina Emprendimiento y Acceso al Crédito - Banco del Progreso</v>
      </c>
      <c r="D371" s="40" t="s">
        <v>237</v>
      </c>
      <c r="E371" s="40" t="s">
        <v>238</v>
      </c>
      <c r="F371" s="40" t="s">
        <v>435</v>
      </c>
      <c r="G371" s="40" t="s">
        <v>1737</v>
      </c>
      <c r="H371" s="40" t="s">
        <v>1738</v>
      </c>
      <c r="I371" s="40" t="s">
        <v>1739</v>
      </c>
      <c r="J371" s="40" t="s">
        <v>1003</v>
      </c>
      <c r="K371" s="40" t="s">
        <v>1004</v>
      </c>
      <c r="L371" s="40" t="s">
        <v>1005</v>
      </c>
      <c r="M371" s="40" t="s">
        <v>1006</v>
      </c>
      <c r="N371" s="40" t="s">
        <v>1007</v>
      </c>
      <c r="O371" s="40" t="s">
        <v>1008</v>
      </c>
      <c r="P371" s="40" t="s">
        <v>1740</v>
      </c>
      <c r="Q371" s="40" t="s">
        <v>1737</v>
      </c>
      <c r="R371" s="40" t="s">
        <v>1741</v>
      </c>
      <c r="S371" s="40" t="s">
        <v>1739</v>
      </c>
      <c r="T371" s="40" t="s">
        <v>1742</v>
      </c>
      <c r="U371" s="29" t="str">
        <f>VLOOKUP(T:T,'TOTAL POR PROYECTOS'!B:C,2,0)</f>
        <v>Servicio de gestión para emprendimientos solidarios en el municipio de San José De Cúcuta</v>
      </c>
      <c r="V371" s="40" t="s">
        <v>106</v>
      </c>
      <c r="W371" s="40" t="s">
        <v>107</v>
      </c>
      <c r="X371" s="40" t="s">
        <v>66</v>
      </c>
      <c r="Y371" s="40" t="s">
        <v>67</v>
      </c>
      <c r="Z371" s="40" t="s">
        <v>108</v>
      </c>
      <c r="AA371" s="40" t="s">
        <v>109</v>
      </c>
      <c r="AB371" s="30">
        <f>VLOOKUP(B:B,'EJECUCION 24 DE ABRIL DEL 2026'!C:Q,15,0)</f>
        <v>202726992</v>
      </c>
      <c r="AC371" s="30">
        <f>VLOOKUP(B:B,'EJECUCION 24 DE ABRIL DEL 2026'!C:R,16,0)</f>
        <v>0</v>
      </c>
      <c r="AD371" s="30">
        <f>VLOOKUP(B:B,'EJECUCION 24 DE ABRIL DEL 2026'!C:S,17,0)</f>
        <v>0</v>
      </c>
      <c r="AE371" s="31">
        <f>VLOOKUP(B:B,'EJECUCION 24 DE ABRIL DEL 2026'!C:T,18,0)</f>
        <v>0</v>
      </c>
      <c r="AF371" s="31">
        <f>VLOOKUP(B:B,'EJECUCION 24 DE ABRIL DEL 2026'!C:U,19,0)</f>
        <v>0</v>
      </c>
      <c r="AG371" s="30">
        <f>VLOOKUP(B:B,'EJECUCION 24 DE ABRIL DEL 2026'!C:V,20,0)</f>
        <v>0</v>
      </c>
      <c r="AH371" s="30">
        <f>VLOOKUP(B:B,'EJECUCION 24 DE ABRIL DEL 2026'!C:W,21,0)</f>
        <v>0</v>
      </c>
      <c r="AI371" s="30">
        <f>VLOOKUP(B:B,'EJECUCION 24 DE ABRIL DEL 2026'!C:X,22,0)</f>
        <v>202726992</v>
      </c>
      <c r="AJ371" s="30">
        <f>VLOOKUP(B:B,'EJECUCION 24 DE ABRIL DEL 2026'!C:Y,23,0)</f>
        <v>202668970</v>
      </c>
      <c r="AK371" s="30">
        <f>VLOOKUP(B:B,'EJECUCION 24 DE ABRIL DEL 2026'!C:Z,24,0)</f>
        <v>202668970</v>
      </c>
      <c r="AL371" s="30">
        <f>VLOOKUP(B:B,'EJECUCION 24 DE ABRIL DEL 2026'!C:AA,25,0)</f>
        <v>95710840</v>
      </c>
      <c r="AM371" s="30">
        <f>VLOOKUP(B:B,'EJECUCION 24 DE ABRIL DEL 2026'!C:AB,26,0)</f>
        <v>69210840</v>
      </c>
      <c r="AN371" s="30">
        <f>VLOOKUP(B:B,'EJECUCION 24 DE ABRIL DEL 2026'!C:AC,27,0)</f>
        <v>58022</v>
      </c>
      <c r="AO371" s="32">
        <f t="shared" si="4"/>
        <v>0.4721169049</v>
      </c>
      <c r="AP371" s="28" t="str">
        <f>VLOOKUP(T:T,'TOTAL POR PROYECTOS'!B:I,8,0)</f>
        <v>Oficina Emprendimiento y Acceso al Crédito - Banco del Progreso</v>
      </c>
      <c r="AQ371" s="8"/>
      <c r="AR371" s="8"/>
    </row>
    <row r="372" hidden="1">
      <c r="A372" s="27" t="str">
        <f t="shared" si="1"/>
        <v>40020202025000000228021.2.3.2.09.12.3.2.02.02.0081.2.3.2.09</v>
      </c>
      <c r="B372" s="27" t="str">
        <f t="shared" si="2"/>
        <v>40020202025000000228021.2.3.2.09.12.3.2.02.02.0081.2.3.2.0904030304|383</v>
      </c>
      <c r="C372" s="28" t="str">
        <f t="shared" si="3"/>
        <v>Secretaría de Infraestructura</v>
      </c>
      <c r="D372" s="40" t="s">
        <v>135</v>
      </c>
      <c r="E372" s="40" t="s">
        <v>323</v>
      </c>
      <c r="F372" s="40" t="s">
        <v>443</v>
      </c>
      <c r="G372" s="40" t="s">
        <v>1352</v>
      </c>
      <c r="H372" s="40" t="s">
        <v>1743</v>
      </c>
      <c r="I372" s="40" t="s">
        <v>1352</v>
      </c>
      <c r="J372" s="40" t="s">
        <v>141</v>
      </c>
      <c r="K372" s="40" t="s">
        <v>142</v>
      </c>
      <c r="L372" s="40" t="s">
        <v>143</v>
      </c>
      <c r="M372" s="40" t="s">
        <v>144</v>
      </c>
      <c r="N372" s="40" t="s">
        <v>448</v>
      </c>
      <c r="O372" s="40" t="s">
        <v>449</v>
      </c>
      <c r="P372" s="40" t="s">
        <v>1354</v>
      </c>
      <c r="Q372" s="40" t="s">
        <v>1355</v>
      </c>
      <c r="R372" s="40" t="s">
        <v>1356</v>
      </c>
      <c r="S372" s="40" t="s">
        <v>1355</v>
      </c>
      <c r="T372" s="40" t="s">
        <v>1744</v>
      </c>
      <c r="U372" s="29" t="str">
        <f>VLOOKUP(T:T,'TOTAL POR PROYECTOS'!B:C,2,0)</f>
        <v>Adecuación del espacio público en el municipio de San José De Cúcuta</v>
      </c>
      <c r="V372" s="40" t="s">
        <v>1109</v>
      </c>
      <c r="W372" s="40" t="s">
        <v>1110</v>
      </c>
      <c r="X372" s="40" t="s">
        <v>98</v>
      </c>
      <c r="Y372" s="40" t="s">
        <v>99</v>
      </c>
      <c r="Z372" s="40" t="s">
        <v>1111</v>
      </c>
      <c r="AA372" s="40" t="s">
        <v>1112</v>
      </c>
      <c r="AB372" s="30">
        <f>VLOOKUP(B:B,'EJECUCION 24 DE ABRIL DEL 2026'!C:Q,15,0)</f>
        <v>18398121435</v>
      </c>
      <c r="AC372" s="30">
        <f>VLOOKUP(B:B,'EJECUCION 24 DE ABRIL DEL 2026'!C:R,16,0)</f>
        <v>0</v>
      </c>
      <c r="AD372" s="30">
        <f>VLOOKUP(B:B,'EJECUCION 24 DE ABRIL DEL 2026'!C:S,17,0)</f>
        <v>0</v>
      </c>
      <c r="AE372" s="31">
        <f>VLOOKUP(B:B,'EJECUCION 24 DE ABRIL DEL 2026'!C:T,18,0)</f>
        <v>0</v>
      </c>
      <c r="AF372" s="31">
        <f>VLOOKUP(B:B,'EJECUCION 24 DE ABRIL DEL 2026'!C:U,19,0)</f>
        <v>650000000</v>
      </c>
      <c r="AG372" s="30">
        <f>VLOOKUP(B:B,'EJECUCION 24 DE ABRIL DEL 2026'!C:V,20,0)</f>
        <v>0</v>
      </c>
      <c r="AH372" s="30">
        <f>VLOOKUP(B:B,'EJECUCION 24 DE ABRIL DEL 2026'!C:W,21,0)</f>
        <v>0</v>
      </c>
      <c r="AI372" s="30">
        <f>VLOOKUP(B:B,'EJECUCION 24 DE ABRIL DEL 2026'!C:X,22,0)</f>
        <v>17748121435</v>
      </c>
      <c r="AJ372" s="30">
        <f>VLOOKUP(B:B,'EJECUCION 24 DE ABRIL DEL 2026'!C:Y,23,0)</f>
        <v>0</v>
      </c>
      <c r="AK372" s="30">
        <f>VLOOKUP(B:B,'EJECUCION 24 DE ABRIL DEL 2026'!C:Z,24,0)</f>
        <v>0</v>
      </c>
      <c r="AL372" s="30">
        <f>VLOOKUP(B:B,'EJECUCION 24 DE ABRIL DEL 2026'!C:AA,25,0)</f>
        <v>0</v>
      </c>
      <c r="AM372" s="30">
        <f>VLOOKUP(B:B,'EJECUCION 24 DE ABRIL DEL 2026'!C:AB,26,0)</f>
        <v>0</v>
      </c>
      <c r="AN372" s="30">
        <f>VLOOKUP(B:B,'EJECUCION 24 DE ABRIL DEL 2026'!C:AC,27,0)</f>
        <v>17748121435</v>
      </c>
      <c r="AO372" s="32">
        <f t="shared" si="4"/>
        <v>0</v>
      </c>
      <c r="AP372" s="28" t="str">
        <f>VLOOKUP(T:T,'TOTAL POR PROYECTOS'!B:I,8,0)</f>
        <v>Secretaría de Infraestructura</v>
      </c>
      <c r="AQ372" s="8"/>
      <c r="AR372" s="8"/>
    </row>
    <row r="373" hidden="1">
      <c r="A373" s="27" t="str">
        <f t="shared" si="1"/>
        <v>40020202025000000228021.2.4.3.032.3.2.02.02.0081.2.4.3.03</v>
      </c>
      <c r="B373" s="27" t="str">
        <f t="shared" si="2"/>
        <v>40020202025000000228021.2.4.3.032.3.2.02.02.0081.2.4.3.0304030304|383</v>
      </c>
      <c r="C373" s="28" t="str">
        <f t="shared" si="3"/>
        <v>Secretaría de Infraestructura</v>
      </c>
      <c r="D373" s="40" t="s">
        <v>135</v>
      </c>
      <c r="E373" s="40" t="s">
        <v>323</v>
      </c>
      <c r="F373" s="40" t="s">
        <v>443</v>
      </c>
      <c r="G373" s="40" t="s">
        <v>1352</v>
      </c>
      <c r="H373" s="40" t="s">
        <v>1743</v>
      </c>
      <c r="I373" s="40" t="s">
        <v>1352</v>
      </c>
      <c r="J373" s="40" t="s">
        <v>141</v>
      </c>
      <c r="K373" s="40" t="s">
        <v>142</v>
      </c>
      <c r="L373" s="40" t="s">
        <v>143</v>
      </c>
      <c r="M373" s="40" t="s">
        <v>144</v>
      </c>
      <c r="N373" s="40" t="s">
        <v>448</v>
      </c>
      <c r="O373" s="40" t="s">
        <v>449</v>
      </c>
      <c r="P373" s="40" t="s">
        <v>1354</v>
      </c>
      <c r="Q373" s="40" t="s">
        <v>1355</v>
      </c>
      <c r="R373" s="40" t="s">
        <v>1356</v>
      </c>
      <c r="S373" s="40" t="s">
        <v>1355</v>
      </c>
      <c r="T373" s="40" t="s">
        <v>1744</v>
      </c>
      <c r="U373" s="29" t="str">
        <f>VLOOKUP(T:T,'TOTAL POR PROYECTOS'!B:C,2,0)</f>
        <v>Adecuación del espacio público en el municipio de San José De Cúcuta</v>
      </c>
      <c r="V373" s="40" t="s">
        <v>333</v>
      </c>
      <c r="W373" s="40" t="s">
        <v>334</v>
      </c>
      <c r="X373" s="40" t="s">
        <v>98</v>
      </c>
      <c r="Y373" s="40" t="s">
        <v>99</v>
      </c>
      <c r="Z373" s="40" t="s">
        <v>333</v>
      </c>
      <c r="AA373" s="40" t="s">
        <v>335</v>
      </c>
      <c r="AB373" s="30">
        <f>VLOOKUP(B:B,'EJECUCION 24 DE ABRIL DEL 2026'!C:Q,15,0)</f>
        <v>6242335370</v>
      </c>
      <c r="AC373" s="30">
        <f>VLOOKUP(B:B,'EJECUCION 24 DE ABRIL DEL 2026'!C:R,16,0)</f>
        <v>0</v>
      </c>
      <c r="AD373" s="30">
        <f>VLOOKUP(B:B,'EJECUCION 24 DE ABRIL DEL 2026'!C:S,17,0)</f>
        <v>0</v>
      </c>
      <c r="AE373" s="31">
        <f>VLOOKUP(B:B,'EJECUCION 24 DE ABRIL DEL 2026'!C:T,18,0)</f>
        <v>500000000</v>
      </c>
      <c r="AF373" s="31">
        <f>VLOOKUP(B:B,'EJECUCION 24 DE ABRIL DEL 2026'!C:U,19,0)</f>
        <v>2020000000</v>
      </c>
      <c r="AG373" s="30">
        <f>VLOOKUP(B:B,'EJECUCION 24 DE ABRIL DEL 2026'!C:V,20,0)</f>
        <v>0</v>
      </c>
      <c r="AH373" s="30">
        <f>VLOOKUP(B:B,'EJECUCION 24 DE ABRIL DEL 2026'!C:W,21,0)</f>
        <v>0</v>
      </c>
      <c r="AI373" s="30">
        <f>VLOOKUP(B:B,'EJECUCION 24 DE ABRIL DEL 2026'!C:X,22,0)</f>
        <v>4722335370</v>
      </c>
      <c r="AJ373" s="30">
        <f>VLOOKUP(B:B,'EJECUCION 24 DE ABRIL DEL 2026'!C:Y,23,0)</f>
        <v>542700000</v>
      </c>
      <c r="AK373" s="30">
        <f>VLOOKUP(B:B,'EJECUCION 24 DE ABRIL DEL 2026'!C:Z,24,0)</f>
        <v>542700000</v>
      </c>
      <c r="AL373" s="30">
        <f>VLOOKUP(B:B,'EJECUCION 24 DE ABRIL DEL 2026'!C:AA,25,0)</f>
        <v>15900000</v>
      </c>
      <c r="AM373" s="30">
        <f>VLOOKUP(B:B,'EJECUCION 24 DE ABRIL DEL 2026'!C:AB,26,0)</f>
        <v>10100000</v>
      </c>
      <c r="AN373" s="30">
        <f>VLOOKUP(B:B,'EJECUCION 24 DE ABRIL DEL 2026'!C:AC,27,0)</f>
        <v>4179635370</v>
      </c>
      <c r="AO373" s="32">
        <f t="shared" si="4"/>
        <v>0.003366978148</v>
      </c>
      <c r="AP373" s="28" t="str">
        <f>VLOOKUP(T:T,'TOTAL POR PROYECTOS'!B:I,8,0)</f>
        <v>Secretaría de Infraestructura</v>
      </c>
      <c r="AQ373" s="8"/>
      <c r="AR373" s="8"/>
    </row>
    <row r="374" hidden="1">
      <c r="A374" s="27" t="str">
        <f t="shared" si="1"/>
        <v>350203920245400101331.2.1.0.00.12.3.2.02.02.0091.2.1.0.00</v>
      </c>
      <c r="B374" s="27" t="str">
        <f t="shared" si="2"/>
        <v>350203920245400101331.2.1.0.00.12.3.2.02.02.0091.2.1.0.0002010101|65</v>
      </c>
      <c r="C374" s="28" t="str">
        <f t="shared" si="3"/>
        <v>Oficina de Promoción Turística</v>
      </c>
      <c r="D374" s="40" t="s">
        <v>237</v>
      </c>
      <c r="E374" s="40" t="s">
        <v>1745</v>
      </c>
      <c r="F374" s="40" t="s">
        <v>1746</v>
      </c>
      <c r="G374" s="40" t="s">
        <v>1747</v>
      </c>
      <c r="H374" s="40" t="s">
        <v>1748</v>
      </c>
      <c r="I374" s="40" t="s">
        <v>1749</v>
      </c>
      <c r="J374" s="40" t="s">
        <v>243</v>
      </c>
      <c r="K374" s="40" t="s">
        <v>244</v>
      </c>
      <c r="L374" s="40" t="s">
        <v>245</v>
      </c>
      <c r="M374" s="40" t="s">
        <v>1750</v>
      </c>
      <c r="N374" s="40" t="s">
        <v>247</v>
      </c>
      <c r="O374" s="40" t="s">
        <v>248</v>
      </c>
      <c r="P374" s="40" t="s">
        <v>1751</v>
      </c>
      <c r="Q374" s="40" t="s">
        <v>1747</v>
      </c>
      <c r="R374" s="40" t="s">
        <v>1752</v>
      </c>
      <c r="S374" s="40" t="s">
        <v>1749</v>
      </c>
      <c r="T374" s="40" t="s">
        <v>1753</v>
      </c>
      <c r="U374" s="29" t="str">
        <f>VLOOKUP(T:T,'TOTAL POR PROYECTOS'!B:C,2,0)</f>
        <v>Consolidación del sector turístico a través de la estrategia Cúcuta Ciudad Destino en el municipio de San José De Cúcuta</v>
      </c>
      <c r="V374" s="40" t="s">
        <v>106</v>
      </c>
      <c r="W374" s="40" t="s">
        <v>107</v>
      </c>
      <c r="X374" s="40" t="s">
        <v>66</v>
      </c>
      <c r="Y374" s="40" t="s">
        <v>67</v>
      </c>
      <c r="Z374" s="40" t="s">
        <v>108</v>
      </c>
      <c r="AA374" s="40" t="s">
        <v>109</v>
      </c>
      <c r="AB374" s="30">
        <f>VLOOKUP(B:B,'EJECUCION 24 DE ABRIL DEL 2026'!C:Q,15,0)</f>
        <v>174000000</v>
      </c>
      <c r="AC374" s="30">
        <f>VLOOKUP(B:B,'EJECUCION 24 DE ABRIL DEL 2026'!C:R,16,0)</f>
        <v>0</v>
      </c>
      <c r="AD374" s="30">
        <f>VLOOKUP(B:B,'EJECUCION 24 DE ABRIL DEL 2026'!C:S,17,0)</f>
        <v>0</v>
      </c>
      <c r="AE374" s="31">
        <f>VLOOKUP(B:B,'EJECUCION 24 DE ABRIL DEL 2026'!C:T,18,0)</f>
        <v>45900000</v>
      </c>
      <c r="AF374" s="31">
        <f>VLOOKUP(B:B,'EJECUCION 24 DE ABRIL DEL 2026'!C:U,19,0)</f>
        <v>0</v>
      </c>
      <c r="AG374" s="30">
        <f>VLOOKUP(B:B,'EJECUCION 24 DE ABRIL DEL 2026'!C:V,20,0)</f>
        <v>0</v>
      </c>
      <c r="AH374" s="30">
        <f>VLOOKUP(B:B,'EJECUCION 24 DE ABRIL DEL 2026'!C:W,21,0)</f>
        <v>0</v>
      </c>
      <c r="AI374" s="30">
        <f>VLOOKUP(B:B,'EJECUCION 24 DE ABRIL DEL 2026'!C:X,22,0)</f>
        <v>219900000</v>
      </c>
      <c r="AJ374" s="30">
        <f>VLOOKUP(B:B,'EJECUCION 24 DE ABRIL DEL 2026'!C:Y,23,0)</f>
        <v>177150000</v>
      </c>
      <c r="AK374" s="30">
        <f>VLOOKUP(B:B,'EJECUCION 24 DE ABRIL DEL 2026'!C:Z,24,0)</f>
        <v>177150000</v>
      </c>
      <c r="AL374" s="30">
        <f>VLOOKUP(B:B,'EJECUCION 24 DE ABRIL DEL 2026'!C:AA,25,0)</f>
        <v>56550000</v>
      </c>
      <c r="AM374" s="30">
        <f>VLOOKUP(B:B,'EJECUCION 24 DE ABRIL DEL 2026'!C:AB,26,0)</f>
        <v>35900000</v>
      </c>
      <c r="AN374" s="30">
        <f>VLOOKUP(B:B,'EJECUCION 24 DE ABRIL DEL 2026'!C:AC,27,0)</f>
        <v>42750000</v>
      </c>
      <c r="AO374" s="32">
        <f t="shared" si="4"/>
        <v>0.2571623465</v>
      </c>
      <c r="AP374" s="28" t="str">
        <f>VLOOKUP(T:T,'TOTAL POR PROYECTOS'!B:I,8,0)</f>
        <v>Oficina de Promoción Turística</v>
      </c>
      <c r="AQ374" s="8"/>
      <c r="AR374" s="8"/>
    </row>
    <row r="375" hidden="1">
      <c r="A375" s="27" t="str">
        <f t="shared" si="1"/>
        <v>350204620245400101331.2.1.0.00.12.3.2.02.02.0091.2.1.0.00</v>
      </c>
      <c r="B375" s="27" t="str">
        <f t="shared" si="2"/>
        <v>350204620245400101331.2.1.0.00.12.3.2.02.02.0091.2.1.0.0002010102|66</v>
      </c>
      <c r="C375" s="28" t="str">
        <f t="shared" si="3"/>
        <v>Oficina de Promoción Turística</v>
      </c>
      <c r="D375" s="40" t="s">
        <v>237</v>
      </c>
      <c r="E375" s="40" t="s">
        <v>1745</v>
      </c>
      <c r="F375" s="40" t="s">
        <v>1746</v>
      </c>
      <c r="G375" s="40" t="s">
        <v>1754</v>
      </c>
      <c r="H375" s="40" t="s">
        <v>1755</v>
      </c>
      <c r="I375" s="40" t="s">
        <v>1756</v>
      </c>
      <c r="J375" s="40" t="s">
        <v>243</v>
      </c>
      <c r="K375" s="40" t="s">
        <v>244</v>
      </c>
      <c r="L375" s="40" t="s">
        <v>245</v>
      </c>
      <c r="M375" s="40" t="s">
        <v>1750</v>
      </c>
      <c r="N375" s="40" t="s">
        <v>247</v>
      </c>
      <c r="O375" s="40" t="s">
        <v>248</v>
      </c>
      <c r="P375" s="40" t="s">
        <v>1757</v>
      </c>
      <c r="Q375" s="40" t="s">
        <v>1754</v>
      </c>
      <c r="R375" s="40" t="s">
        <v>1758</v>
      </c>
      <c r="S375" s="40" t="s">
        <v>1756</v>
      </c>
      <c r="T375" s="40" t="s">
        <v>1753</v>
      </c>
      <c r="U375" s="29" t="str">
        <f>VLOOKUP(T:T,'TOTAL POR PROYECTOS'!B:C,2,0)</f>
        <v>Consolidación del sector turístico a través de la estrategia Cúcuta Ciudad Destino en el municipio de San José De Cúcuta</v>
      </c>
      <c r="V375" s="40" t="s">
        <v>106</v>
      </c>
      <c r="W375" s="40" t="s">
        <v>107</v>
      </c>
      <c r="X375" s="40" t="s">
        <v>66</v>
      </c>
      <c r="Y375" s="40" t="s">
        <v>67</v>
      </c>
      <c r="Z375" s="40" t="s">
        <v>108</v>
      </c>
      <c r="AA375" s="40" t="s">
        <v>109</v>
      </c>
      <c r="AB375" s="30">
        <f>VLOOKUP(B:B,'EJECUCION 24 DE ABRIL DEL 2026'!C:Q,15,0)</f>
        <v>216100000</v>
      </c>
      <c r="AC375" s="30">
        <f>VLOOKUP(B:B,'EJECUCION 24 DE ABRIL DEL 2026'!C:R,16,0)</f>
        <v>0</v>
      </c>
      <c r="AD375" s="30">
        <f>VLOOKUP(B:B,'EJECUCION 24 DE ABRIL DEL 2026'!C:S,17,0)</f>
        <v>0</v>
      </c>
      <c r="AE375" s="31">
        <f>VLOOKUP(B:B,'EJECUCION 24 DE ABRIL DEL 2026'!C:T,18,0)</f>
        <v>26150000</v>
      </c>
      <c r="AF375" s="31">
        <f>VLOOKUP(B:B,'EJECUCION 24 DE ABRIL DEL 2026'!C:U,19,0)</f>
        <v>100000</v>
      </c>
      <c r="AG375" s="30">
        <f>VLOOKUP(B:B,'EJECUCION 24 DE ABRIL DEL 2026'!C:V,20,0)</f>
        <v>0</v>
      </c>
      <c r="AH375" s="30">
        <f>VLOOKUP(B:B,'EJECUCION 24 DE ABRIL DEL 2026'!C:W,21,0)</f>
        <v>0</v>
      </c>
      <c r="AI375" s="30">
        <f>VLOOKUP(B:B,'EJECUCION 24 DE ABRIL DEL 2026'!C:X,22,0)</f>
        <v>242150000</v>
      </c>
      <c r="AJ375" s="30">
        <f>VLOOKUP(B:B,'EJECUCION 24 DE ABRIL DEL 2026'!C:Y,23,0)</f>
        <v>242050000</v>
      </c>
      <c r="AK375" s="30">
        <f>VLOOKUP(B:B,'EJECUCION 24 DE ABRIL DEL 2026'!C:Z,24,0)</f>
        <v>223100000</v>
      </c>
      <c r="AL375" s="30">
        <f>VLOOKUP(B:B,'EJECUCION 24 DE ABRIL DEL 2026'!C:AA,25,0)</f>
        <v>136100000</v>
      </c>
      <c r="AM375" s="30">
        <f>VLOOKUP(B:B,'EJECUCION 24 DE ABRIL DEL 2026'!C:AB,26,0)</f>
        <v>125100000</v>
      </c>
      <c r="AN375" s="30">
        <f>VLOOKUP(B:B,'EJECUCION 24 DE ABRIL DEL 2026'!C:AC,27,0)</f>
        <v>19050000</v>
      </c>
      <c r="AO375" s="32">
        <f t="shared" si="4"/>
        <v>0.5620483172</v>
      </c>
      <c r="AP375" s="28" t="str">
        <f>VLOOKUP(T:T,'TOTAL POR PROYECTOS'!B:I,8,0)</f>
        <v>Oficina de Promoción Turística</v>
      </c>
      <c r="AQ375" s="8"/>
      <c r="AR375" s="8"/>
    </row>
    <row r="376" hidden="1">
      <c r="A376" s="27" t="str">
        <f t="shared" si="1"/>
        <v>350204920245400101331.2.1.0.00.12.3.2.02.02.0091.2.1.0.00</v>
      </c>
      <c r="B376" s="27" t="str">
        <f t="shared" si="2"/>
        <v>350204920245400101331.2.1.0.00.12.3.2.02.02.0091.2.1.0.0002010103|67</v>
      </c>
      <c r="C376" s="28" t="str">
        <f t="shared" si="3"/>
        <v>Oficina de Promoción Turística</v>
      </c>
      <c r="D376" s="40" t="s">
        <v>237</v>
      </c>
      <c r="E376" s="40" t="s">
        <v>1745</v>
      </c>
      <c r="F376" s="40" t="s">
        <v>1746</v>
      </c>
      <c r="G376" s="40" t="s">
        <v>1759</v>
      </c>
      <c r="H376" s="40" t="s">
        <v>1760</v>
      </c>
      <c r="I376" s="40" t="s">
        <v>1761</v>
      </c>
      <c r="J376" s="40" t="s">
        <v>243</v>
      </c>
      <c r="K376" s="40" t="s">
        <v>244</v>
      </c>
      <c r="L376" s="40" t="s">
        <v>245</v>
      </c>
      <c r="M376" s="40" t="s">
        <v>1750</v>
      </c>
      <c r="N376" s="40" t="s">
        <v>247</v>
      </c>
      <c r="O376" s="40" t="s">
        <v>248</v>
      </c>
      <c r="P376" s="40" t="s">
        <v>1762</v>
      </c>
      <c r="Q376" s="40" t="s">
        <v>1759</v>
      </c>
      <c r="R376" s="40" t="s">
        <v>1763</v>
      </c>
      <c r="S376" s="40" t="s">
        <v>1761</v>
      </c>
      <c r="T376" s="40" t="s">
        <v>1753</v>
      </c>
      <c r="U376" s="29" t="str">
        <f>VLOOKUP(T:T,'TOTAL POR PROYECTOS'!B:C,2,0)</f>
        <v>Consolidación del sector turístico a través de la estrategia Cúcuta Ciudad Destino en el municipio de San José De Cúcuta</v>
      </c>
      <c r="V376" s="40" t="s">
        <v>106</v>
      </c>
      <c r="W376" s="40" t="s">
        <v>107</v>
      </c>
      <c r="X376" s="40" t="s">
        <v>66</v>
      </c>
      <c r="Y376" s="40" t="s">
        <v>67</v>
      </c>
      <c r="Z376" s="40" t="s">
        <v>108</v>
      </c>
      <c r="AA376" s="40" t="s">
        <v>109</v>
      </c>
      <c r="AB376" s="30">
        <f>VLOOKUP(B:B,'EJECUCION 24 DE ABRIL DEL 2026'!C:Q,15,0)</f>
        <v>377900000</v>
      </c>
      <c r="AC376" s="30">
        <f>VLOOKUP(B:B,'EJECUCION 24 DE ABRIL DEL 2026'!C:R,16,0)</f>
        <v>0</v>
      </c>
      <c r="AD376" s="30">
        <f>VLOOKUP(B:B,'EJECUCION 24 DE ABRIL DEL 2026'!C:S,17,0)</f>
        <v>0</v>
      </c>
      <c r="AE376" s="31">
        <f>VLOOKUP(B:B,'EJECUCION 24 DE ABRIL DEL 2026'!C:T,18,0)</f>
        <v>32100000</v>
      </c>
      <c r="AF376" s="31">
        <f>VLOOKUP(B:B,'EJECUCION 24 DE ABRIL DEL 2026'!C:U,19,0)</f>
        <v>122050000</v>
      </c>
      <c r="AG376" s="30">
        <f>VLOOKUP(B:B,'EJECUCION 24 DE ABRIL DEL 2026'!C:V,20,0)</f>
        <v>0</v>
      </c>
      <c r="AH376" s="30">
        <f>VLOOKUP(B:B,'EJECUCION 24 DE ABRIL DEL 2026'!C:W,21,0)</f>
        <v>0</v>
      </c>
      <c r="AI376" s="30">
        <f>VLOOKUP(B:B,'EJECUCION 24 DE ABRIL DEL 2026'!C:X,22,0)</f>
        <v>287950000</v>
      </c>
      <c r="AJ376" s="30">
        <f>VLOOKUP(B:B,'EJECUCION 24 DE ABRIL DEL 2026'!C:Y,23,0)</f>
        <v>285550000</v>
      </c>
      <c r="AK376" s="30">
        <f>VLOOKUP(B:B,'EJECUCION 24 DE ABRIL DEL 2026'!C:Z,24,0)</f>
        <v>223300000</v>
      </c>
      <c r="AL376" s="30">
        <f>VLOOKUP(B:B,'EJECUCION 24 DE ABRIL DEL 2026'!C:AA,25,0)</f>
        <v>49700000</v>
      </c>
      <c r="AM376" s="30">
        <f>VLOOKUP(B:B,'EJECUCION 24 DE ABRIL DEL 2026'!C:AB,26,0)</f>
        <v>28100000</v>
      </c>
      <c r="AN376" s="30">
        <f>VLOOKUP(B:B,'EJECUCION 24 DE ABRIL DEL 2026'!C:AC,27,0)</f>
        <v>64650000</v>
      </c>
      <c r="AO376" s="32">
        <f t="shared" si="4"/>
        <v>0.1725994096</v>
      </c>
      <c r="AP376" s="28" t="str">
        <f>VLOOKUP(T:T,'TOTAL POR PROYECTOS'!B:I,8,0)</f>
        <v>Oficina de Promoción Turística</v>
      </c>
      <c r="AQ376" s="8"/>
      <c r="AR376" s="8"/>
    </row>
    <row r="377" hidden="1">
      <c r="A377" s="27" t="str">
        <f t="shared" si="1"/>
        <v>350209420245400101331.2.1.0.00.12.3.2.02.02.0091.2.1.0.00</v>
      </c>
      <c r="B377" s="27" t="str">
        <f t="shared" si="2"/>
        <v>350209420245400101331.2.1.0.00.12.3.2.02.02.0091.2.1.0.0002010104|68</v>
      </c>
      <c r="C377" s="28" t="str">
        <f t="shared" si="3"/>
        <v>Oficina de Promoción Turística</v>
      </c>
      <c r="D377" s="40" t="s">
        <v>237</v>
      </c>
      <c r="E377" s="40" t="s">
        <v>1745</v>
      </c>
      <c r="F377" s="40" t="s">
        <v>1746</v>
      </c>
      <c r="G377" s="40" t="s">
        <v>1764</v>
      </c>
      <c r="H377" s="40" t="s">
        <v>1765</v>
      </c>
      <c r="I377" s="40" t="s">
        <v>1766</v>
      </c>
      <c r="J377" s="40" t="s">
        <v>243</v>
      </c>
      <c r="K377" s="40" t="s">
        <v>244</v>
      </c>
      <c r="L377" s="40" t="s">
        <v>245</v>
      </c>
      <c r="M377" s="40" t="s">
        <v>1750</v>
      </c>
      <c r="N377" s="40" t="s">
        <v>247</v>
      </c>
      <c r="O377" s="40" t="s">
        <v>248</v>
      </c>
      <c r="P377" s="40" t="s">
        <v>1767</v>
      </c>
      <c r="Q377" s="40" t="s">
        <v>1764</v>
      </c>
      <c r="R377" s="40" t="s">
        <v>1768</v>
      </c>
      <c r="S377" s="40" t="s">
        <v>1766</v>
      </c>
      <c r="T377" s="40" t="s">
        <v>1753</v>
      </c>
      <c r="U377" s="29" t="str">
        <f>VLOOKUP(T:T,'TOTAL POR PROYECTOS'!B:C,2,0)</f>
        <v>Consolidación del sector turístico a través de la estrategia Cúcuta Ciudad Destino en el municipio de San José De Cúcuta</v>
      </c>
      <c r="V377" s="40" t="s">
        <v>106</v>
      </c>
      <c r="W377" s="40" t="s">
        <v>107</v>
      </c>
      <c r="X377" s="40" t="s">
        <v>66</v>
      </c>
      <c r="Y377" s="40" t="s">
        <v>67</v>
      </c>
      <c r="Z377" s="40" t="s">
        <v>108</v>
      </c>
      <c r="AA377" s="40" t="s">
        <v>109</v>
      </c>
      <c r="AB377" s="30">
        <f>VLOOKUP(B:B,'EJECUCION 24 DE ABRIL DEL 2026'!C:Q,15,0)</f>
        <v>32000000</v>
      </c>
      <c r="AC377" s="30">
        <f>VLOOKUP(B:B,'EJECUCION 24 DE ABRIL DEL 2026'!C:R,16,0)</f>
        <v>0</v>
      </c>
      <c r="AD377" s="30">
        <f>VLOOKUP(B:B,'EJECUCION 24 DE ABRIL DEL 2026'!C:S,17,0)</f>
        <v>0</v>
      </c>
      <c r="AE377" s="31">
        <f>VLOOKUP(B:B,'EJECUCION 24 DE ABRIL DEL 2026'!C:T,18,0)</f>
        <v>0</v>
      </c>
      <c r="AF377" s="31">
        <f>VLOOKUP(B:B,'EJECUCION 24 DE ABRIL DEL 2026'!C:U,19,0)</f>
        <v>32000000</v>
      </c>
      <c r="AG377" s="30">
        <f>VLOOKUP(B:B,'EJECUCION 24 DE ABRIL DEL 2026'!C:V,20,0)</f>
        <v>0</v>
      </c>
      <c r="AH377" s="30">
        <f>VLOOKUP(B:B,'EJECUCION 24 DE ABRIL DEL 2026'!C:W,21,0)</f>
        <v>0</v>
      </c>
      <c r="AI377" s="30">
        <f>VLOOKUP(B:B,'EJECUCION 24 DE ABRIL DEL 2026'!C:X,22,0)</f>
        <v>0</v>
      </c>
      <c r="AJ377" s="30">
        <f>VLOOKUP(B:B,'EJECUCION 24 DE ABRIL DEL 2026'!C:Y,23,0)</f>
        <v>0</v>
      </c>
      <c r="AK377" s="30">
        <f>VLOOKUP(B:B,'EJECUCION 24 DE ABRIL DEL 2026'!C:Z,24,0)</f>
        <v>0</v>
      </c>
      <c r="AL377" s="30">
        <f>VLOOKUP(B:B,'EJECUCION 24 DE ABRIL DEL 2026'!C:AA,25,0)</f>
        <v>0</v>
      </c>
      <c r="AM377" s="30">
        <f>VLOOKUP(B:B,'EJECUCION 24 DE ABRIL DEL 2026'!C:AB,26,0)</f>
        <v>0</v>
      </c>
      <c r="AN377" s="30">
        <f>VLOOKUP(B:B,'EJECUCION 24 DE ABRIL DEL 2026'!C:AC,27,0)</f>
        <v>0</v>
      </c>
      <c r="AO377" s="32" t="str">
        <f t="shared" si="4"/>
        <v>#DIV/0!</v>
      </c>
      <c r="AP377" s="28" t="str">
        <f>VLOOKUP(T:T,'TOTAL POR PROYECTOS'!B:I,8,0)</f>
        <v>Oficina de Promoción Turística</v>
      </c>
      <c r="AQ377" s="8"/>
      <c r="AR377" s="8"/>
    </row>
    <row r="378" hidden="1">
      <c r="A378" s="27" t="str">
        <f t="shared" si="1"/>
        <v>17091062025000000307771.2.1.0.00.12.3.2.02.02.0091.2.1.0.00</v>
      </c>
      <c r="B378" s="27" t="str">
        <f t="shared" si="2"/>
        <v>17091062025000000307771.2.1.0.00.12.3.2.02.02.0091.2.1.0.0002040102|122</v>
      </c>
      <c r="C378" s="28" t="str">
        <f t="shared" si="3"/>
        <v>Secretaría de Desarrollo Rural y Agropecuario</v>
      </c>
      <c r="D378" s="40" t="s">
        <v>237</v>
      </c>
      <c r="E378" s="40" t="s">
        <v>252</v>
      </c>
      <c r="F378" s="40" t="s">
        <v>253</v>
      </c>
      <c r="G378" s="40" t="s">
        <v>1769</v>
      </c>
      <c r="H378" s="40" t="s">
        <v>1770</v>
      </c>
      <c r="I378" s="40" t="s">
        <v>1771</v>
      </c>
      <c r="J378" s="40" t="s">
        <v>257</v>
      </c>
      <c r="K378" s="40" t="s">
        <v>258</v>
      </c>
      <c r="L378" s="40" t="s">
        <v>259</v>
      </c>
      <c r="M378" s="40" t="s">
        <v>260</v>
      </c>
      <c r="N378" s="40" t="s">
        <v>1772</v>
      </c>
      <c r="O378" s="40" t="s">
        <v>1773</v>
      </c>
      <c r="P378" s="40" t="s">
        <v>1774</v>
      </c>
      <c r="Q378" s="40" t="s">
        <v>1769</v>
      </c>
      <c r="R378" s="40" t="s">
        <v>1775</v>
      </c>
      <c r="S378" s="40" t="s">
        <v>1776</v>
      </c>
      <c r="T378" s="40" t="s">
        <v>1777</v>
      </c>
      <c r="U378" s="29" t="str">
        <f>VLOOKUP(T:T,'TOTAL POR PROYECTOS'!B:C,2,0)</f>
        <v>Apoyo a los procesos de comercialización de las cadenas productivas agrícolas, pecuarias, forestales, pesqueras y acuícolas de los productores del municipio San José De Cúcuta</v>
      </c>
      <c r="V378" s="40" t="s">
        <v>106</v>
      </c>
      <c r="W378" s="40" t="s">
        <v>107</v>
      </c>
      <c r="X378" s="40" t="s">
        <v>66</v>
      </c>
      <c r="Y378" s="40" t="s">
        <v>67</v>
      </c>
      <c r="Z378" s="40" t="s">
        <v>108</v>
      </c>
      <c r="AA378" s="40" t="s">
        <v>109</v>
      </c>
      <c r="AB378" s="30">
        <f>VLOOKUP(B:B,'EJECUCION 24 DE ABRIL DEL 2026'!C:Q,15,0)</f>
        <v>314400000</v>
      </c>
      <c r="AC378" s="30">
        <f>VLOOKUP(B:B,'EJECUCION 24 DE ABRIL DEL 2026'!C:R,16,0)</f>
        <v>0</v>
      </c>
      <c r="AD378" s="30">
        <f>VLOOKUP(B:B,'EJECUCION 24 DE ABRIL DEL 2026'!C:S,17,0)</f>
        <v>0</v>
      </c>
      <c r="AE378" s="31">
        <f>VLOOKUP(B:B,'EJECUCION 24 DE ABRIL DEL 2026'!C:T,18,0)</f>
        <v>0</v>
      </c>
      <c r="AF378" s="31">
        <f>VLOOKUP(B:B,'EJECUCION 24 DE ABRIL DEL 2026'!C:U,19,0)</f>
        <v>0</v>
      </c>
      <c r="AG378" s="30">
        <f>VLOOKUP(B:B,'EJECUCION 24 DE ABRIL DEL 2026'!C:V,20,0)</f>
        <v>0</v>
      </c>
      <c r="AH378" s="30">
        <f>VLOOKUP(B:B,'EJECUCION 24 DE ABRIL DEL 2026'!C:W,21,0)</f>
        <v>0</v>
      </c>
      <c r="AI378" s="30">
        <f>VLOOKUP(B:B,'EJECUCION 24 DE ABRIL DEL 2026'!C:X,22,0)</f>
        <v>314400000</v>
      </c>
      <c r="AJ378" s="30">
        <f>VLOOKUP(B:B,'EJECUCION 24 DE ABRIL DEL 2026'!C:Y,23,0)</f>
        <v>265737500</v>
      </c>
      <c r="AK378" s="30">
        <f>VLOOKUP(B:B,'EJECUCION 24 DE ABRIL DEL 2026'!C:Z,24,0)</f>
        <v>108937500</v>
      </c>
      <c r="AL378" s="30">
        <f>VLOOKUP(B:B,'EJECUCION 24 DE ABRIL DEL 2026'!C:AA,25,0)</f>
        <v>34625000</v>
      </c>
      <c r="AM378" s="30">
        <f>VLOOKUP(B:B,'EJECUCION 24 DE ABRIL DEL 2026'!C:AB,26,0)</f>
        <v>25200000</v>
      </c>
      <c r="AN378" s="30">
        <f>VLOOKUP(B:B,'EJECUCION 24 DE ABRIL DEL 2026'!C:AC,27,0)</f>
        <v>205462500</v>
      </c>
      <c r="AO378" s="32">
        <f t="shared" si="4"/>
        <v>0.1101304071</v>
      </c>
      <c r="AP378" s="28" t="str">
        <f>VLOOKUP(T:T,'TOTAL POR PROYECTOS'!B:I,8,0)</f>
        <v>Secretaría de Desarrollo Rural y Agropecuario</v>
      </c>
      <c r="AQ378" s="8"/>
      <c r="AR378" s="8"/>
    </row>
    <row r="379" hidden="1">
      <c r="A379" s="27" t="str">
        <f t="shared" si="1"/>
        <v>170203820245400100781.2.1.0.00.12.3.2.02.02.0091.2.1.0.00</v>
      </c>
      <c r="B379" s="27" t="str">
        <f t="shared" si="2"/>
        <v>170203820245400100781.2.1.0.00.12.3.2.02.02.0091.2.1.0.0002040104|124</v>
      </c>
      <c r="C379" s="28" t="str">
        <f t="shared" si="3"/>
        <v>Secretaría de Desarrollo Rural y Agropecuario</v>
      </c>
      <c r="D379" s="40" t="s">
        <v>237</v>
      </c>
      <c r="E379" s="40" t="s">
        <v>252</v>
      </c>
      <c r="F379" s="40" t="s">
        <v>253</v>
      </c>
      <c r="G379" s="40" t="s">
        <v>1778</v>
      </c>
      <c r="H379" s="40" t="s">
        <v>1779</v>
      </c>
      <c r="I379" s="40" t="s">
        <v>1780</v>
      </c>
      <c r="J379" s="40" t="s">
        <v>257</v>
      </c>
      <c r="K379" s="40" t="s">
        <v>258</v>
      </c>
      <c r="L379" s="40" t="s">
        <v>259</v>
      </c>
      <c r="M379" s="40" t="s">
        <v>260</v>
      </c>
      <c r="N379" s="40" t="s">
        <v>261</v>
      </c>
      <c r="O379" s="40" t="s">
        <v>262</v>
      </c>
      <c r="P379" s="40" t="s">
        <v>1781</v>
      </c>
      <c r="Q379" s="40" t="s">
        <v>1778</v>
      </c>
      <c r="R379" s="40" t="s">
        <v>1782</v>
      </c>
      <c r="S379" s="40" t="s">
        <v>1783</v>
      </c>
      <c r="T379" s="40" t="s">
        <v>265</v>
      </c>
      <c r="U379" s="29" t="str">
        <f>VLOOKUP(T:T,'TOTAL POR PROYECTOS'!B:C,2,0)</f>
        <v>Servicio de apoyo a los productores rurales a partir del fortalecimiento de la ProducciónProductividad agropecuaria a las organizaciones de productores rurales y encadenamientos productivos yo clústeres agropecuarios del municipio de San José De Cúcuta</v>
      </c>
      <c r="V379" s="40" t="s">
        <v>106</v>
      </c>
      <c r="W379" s="40" t="s">
        <v>107</v>
      </c>
      <c r="X379" s="40" t="s">
        <v>66</v>
      </c>
      <c r="Y379" s="40" t="s">
        <v>67</v>
      </c>
      <c r="Z379" s="40" t="s">
        <v>108</v>
      </c>
      <c r="AA379" s="40" t="s">
        <v>109</v>
      </c>
      <c r="AB379" s="30">
        <f>VLOOKUP(B:B,'EJECUCION 24 DE ABRIL DEL 2026'!C:Q,15,0)</f>
        <v>50000000</v>
      </c>
      <c r="AC379" s="30">
        <f>VLOOKUP(B:B,'EJECUCION 24 DE ABRIL DEL 2026'!C:R,16,0)</f>
        <v>0</v>
      </c>
      <c r="AD379" s="30">
        <f>VLOOKUP(B:B,'EJECUCION 24 DE ABRIL DEL 2026'!C:S,17,0)</f>
        <v>0</v>
      </c>
      <c r="AE379" s="31">
        <f>VLOOKUP(B:B,'EJECUCION 24 DE ABRIL DEL 2026'!C:T,18,0)</f>
        <v>0</v>
      </c>
      <c r="AF379" s="31">
        <f>VLOOKUP(B:B,'EJECUCION 24 DE ABRIL DEL 2026'!C:U,19,0)</f>
        <v>21534000</v>
      </c>
      <c r="AG379" s="30">
        <f>VLOOKUP(B:B,'EJECUCION 24 DE ABRIL DEL 2026'!C:V,20,0)</f>
        <v>0</v>
      </c>
      <c r="AH379" s="30">
        <f>VLOOKUP(B:B,'EJECUCION 24 DE ABRIL DEL 2026'!C:W,21,0)</f>
        <v>0</v>
      </c>
      <c r="AI379" s="30">
        <f>VLOOKUP(B:B,'EJECUCION 24 DE ABRIL DEL 2026'!C:X,22,0)</f>
        <v>28466000</v>
      </c>
      <c r="AJ379" s="30">
        <f>VLOOKUP(B:B,'EJECUCION 24 DE ABRIL DEL 2026'!C:Y,23,0)</f>
        <v>23800000</v>
      </c>
      <c r="AK379" s="30">
        <f>VLOOKUP(B:B,'EJECUCION 24 DE ABRIL DEL 2026'!C:Z,24,0)</f>
        <v>23800000</v>
      </c>
      <c r="AL379" s="30">
        <f>VLOOKUP(B:B,'EJECUCION 24 DE ABRIL DEL 2026'!C:AA,25,0)</f>
        <v>2800000</v>
      </c>
      <c r="AM379" s="30">
        <f>VLOOKUP(B:B,'EJECUCION 24 DE ABRIL DEL 2026'!C:AB,26,0)</f>
        <v>2800000</v>
      </c>
      <c r="AN379" s="30">
        <f>VLOOKUP(B:B,'EJECUCION 24 DE ABRIL DEL 2026'!C:AC,27,0)</f>
        <v>4666000</v>
      </c>
      <c r="AO379" s="32">
        <f t="shared" si="4"/>
        <v>0.09836295932</v>
      </c>
      <c r="AP379" s="28" t="str">
        <f>VLOOKUP(T:T,'TOTAL POR PROYECTOS'!B:I,8,0)</f>
        <v>Secretaría de Desarrollo Rural y Agropecuario</v>
      </c>
      <c r="AQ379" s="8"/>
      <c r="AR379" s="8"/>
    </row>
    <row r="380" hidden="1">
      <c r="A380" s="27" t="str">
        <f t="shared" si="1"/>
        <v>170200720245400100781.2.4.3.032.3.2.02.02.0091.2.4.3.03</v>
      </c>
      <c r="B380" s="27" t="str">
        <f t="shared" si="2"/>
        <v>170200720245400100781.2.4.3.032.3.2.02.02.0091.2.4.3.0302040105|125</v>
      </c>
      <c r="C380" s="28" t="str">
        <f t="shared" si="3"/>
        <v>Secretaría de Desarrollo Rural y Agropecuario</v>
      </c>
      <c r="D380" s="40" t="s">
        <v>237</v>
      </c>
      <c r="E380" s="40" t="s">
        <v>252</v>
      </c>
      <c r="F380" s="40" t="s">
        <v>253</v>
      </c>
      <c r="G380" s="40" t="s">
        <v>454</v>
      </c>
      <c r="H380" s="40" t="s">
        <v>1784</v>
      </c>
      <c r="I380" s="40" t="s">
        <v>456</v>
      </c>
      <c r="J380" s="40" t="s">
        <v>257</v>
      </c>
      <c r="K380" s="40" t="s">
        <v>258</v>
      </c>
      <c r="L380" s="40" t="s">
        <v>259</v>
      </c>
      <c r="M380" s="40" t="s">
        <v>260</v>
      </c>
      <c r="N380" s="40" t="s">
        <v>261</v>
      </c>
      <c r="O380" s="40" t="s">
        <v>262</v>
      </c>
      <c r="P380" s="40" t="s">
        <v>457</v>
      </c>
      <c r="Q380" s="40" t="s">
        <v>454</v>
      </c>
      <c r="R380" s="40" t="s">
        <v>458</v>
      </c>
      <c r="S380" s="40" t="s">
        <v>456</v>
      </c>
      <c r="T380" s="40" t="s">
        <v>265</v>
      </c>
      <c r="U380" s="29" t="str">
        <f>VLOOKUP(T:T,'TOTAL POR PROYECTOS'!B:C,2,0)</f>
        <v>Servicio de apoyo a los productores rurales a partir del fortalecimiento de la ProducciónProductividad agropecuaria a las organizaciones de productores rurales y encadenamientos productivos yo clústeres agropecuarios del municipio de San José De Cúcuta</v>
      </c>
      <c r="V380" s="40" t="s">
        <v>333</v>
      </c>
      <c r="W380" s="40" t="s">
        <v>334</v>
      </c>
      <c r="X380" s="40" t="s">
        <v>66</v>
      </c>
      <c r="Y380" s="40" t="s">
        <v>67</v>
      </c>
      <c r="Z380" s="40" t="s">
        <v>333</v>
      </c>
      <c r="AA380" s="40" t="s">
        <v>335</v>
      </c>
      <c r="AB380" s="30">
        <f>VLOOKUP(B:B,'EJECUCION 24 DE ABRIL DEL 2026'!C:Q,15,0)</f>
        <v>150000000</v>
      </c>
      <c r="AC380" s="30">
        <f>VLOOKUP(B:B,'EJECUCION 24 DE ABRIL DEL 2026'!C:R,16,0)</f>
        <v>0</v>
      </c>
      <c r="AD380" s="30">
        <f>VLOOKUP(B:B,'EJECUCION 24 DE ABRIL DEL 2026'!C:S,17,0)</f>
        <v>0</v>
      </c>
      <c r="AE380" s="31">
        <f>VLOOKUP(B:B,'EJECUCION 24 DE ABRIL DEL 2026'!C:T,18,0)</f>
        <v>0</v>
      </c>
      <c r="AF380" s="31">
        <f>VLOOKUP(B:B,'EJECUCION 24 DE ABRIL DEL 2026'!C:U,19,0)</f>
        <v>0</v>
      </c>
      <c r="AG380" s="30">
        <f>VLOOKUP(B:B,'EJECUCION 24 DE ABRIL DEL 2026'!C:V,20,0)</f>
        <v>0</v>
      </c>
      <c r="AH380" s="30">
        <f>VLOOKUP(B:B,'EJECUCION 24 DE ABRIL DEL 2026'!C:W,21,0)</f>
        <v>0</v>
      </c>
      <c r="AI380" s="30">
        <f>VLOOKUP(B:B,'EJECUCION 24 DE ABRIL DEL 2026'!C:X,22,0)</f>
        <v>150000000</v>
      </c>
      <c r="AJ380" s="30">
        <f>VLOOKUP(B:B,'EJECUCION 24 DE ABRIL DEL 2026'!C:Y,23,0)</f>
        <v>150000000</v>
      </c>
      <c r="AK380" s="30">
        <f>VLOOKUP(B:B,'EJECUCION 24 DE ABRIL DEL 2026'!C:Z,24,0)</f>
        <v>150000000</v>
      </c>
      <c r="AL380" s="30">
        <f>VLOOKUP(B:B,'EJECUCION 24 DE ABRIL DEL 2026'!C:AA,25,0)</f>
        <v>75000000</v>
      </c>
      <c r="AM380" s="30">
        <f>VLOOKUP(B:B,'EJECUCION 24 DE ABRIL DEL 2026'!C:AB,26,0)</f>
        <v>0</v>
      </c>
      <c r="AN380" s="30">
        <f>VLOOKUP(B:B,'EJECUCION 24 DE ABRIL DEL 2026'!C:AC,27,0)</f>
        <v>0</v>
      </c>
      <c r="AO380" s="32">
        <f t="shared" si="4"/>
        <v>0.5</v>
      </c>
      <c r="AP380" s="28" t="str">
        <f>VLOOKUP(T:T,'TOTAL POR PROYECTOS'!B:I,8,0)</f>
        <v>Secretaría de Desarrollo Rural y Agropecuario</v>
      </c>
      <c r="AQ380" s="8"/>
      <c r="AR380" s="8"/>
    </row>
    <row r="381" hidden="1">
      <c r="A381" s="27" t="str">
        <f t="shared" si="1"/>
        <v>170804120245400100921.2.1.0.00.12.3.2.02.02.0061.2.1.0.00</v>
      </c>
      <c r="B381" s="27" t="str">
        <f t="shared" si="2"/>
        <v>170804120245400100921.2.1.0.00.12.3.2.02.02.0061.2.1.0.0002040108|128</v>
      </c>
      <c r="C381" s="28" t="str">
        <f t="shared" si="3"/>
        <v>Secretaría de Desarrollo Rural y Agropecuario</v>
      </c>
      <c r="D381" s="40" t="s">
        <v>237</v>
      </c>
      <c r="E381" s="40" t="s">
        <v>252</v>
      </c>
      <c r="F381" s="40" t="s">
        <v>253</v>
      </c>
      <c r="G381" s="40" t="s">
        <v>266</v>
      </c>
      <c r="H381" s="40" t="s">
        <v>267</v>
      </c>
      <c r="I381" s="40" t="s">
        <v>268</v>
      </c>
      <c r="J381" s="40" t="s">
        <v>257</v>
      </c>
      <c r="K381" s="40" t="s">
        <v>258</v>
      </c>
      <c r="L381" s="40" t="s">
        <v>259</v>
      </c>
      <c r="M381" s="40" t="s">
        <v>260</v>
      </c>
      <c r="N381" s="40" t="s">
        <v>269</v>
      </c>
      <c r="O381" s="40" t="s">
        <v>270</v>
      </c>
      <c r="P381" s="40" t="s">
        <v>271</v>
      </c>
      <c r="Q381" s="40" t="s">
        <v>266</v>
      </c>
      <c r="R381" s="40" t="s">
        <v>272</v>
      </c>
      <c r="S381" s="40" t="s">
        <v>268</v>
      </c>
      <c r="T381" s="40" t="s">
        <v>273</v>
      </c>
      <c r="U381" s="29" t="str">
        <f>VLOOKUP(T:T,'TOTAL POR PROYECTOS'!B:C,2,0)</f>
        <v>Fortalecimiento al sector agropecuario a partir de la difusión de transferencia de tecnología e implementación de procesos de extensión agropecuaria (asistencia técnica) en el municipio de San José De Cúcuta</v>
      </c>
      <c r="V381" s="40" t="s">
        <v>106</v>
      </c>
      <c r="W381" s="40" t="s">
        <v>107</v>
      </c>
      <c r="X381" s="40" t="s">
        <v>582</v>
      </c>
      <c r="Y381" s="40" t="s">
        <v>583</v>
      </c>
      <c r="Z381" s="40" t="s">
        <v>108</v>
      </c>
      <c r="AA381" s="40" t="s">
        <v>109</v>
      </c>
      <c r="AB381" s="30">
        <f>VLOOKUP(B:B,'EJECUCION 24 DE ABRIL DEL 2026'!C:Q,15,0)</f>
        <v>50880000</v>
      </c>
      <c r="AC381" s="30">
        <f>VLOOKUP(B:B,'EJECUCION 24 DE ABRIL DEL 2026'!C:R,16,0)</f>
        <v>0</v>
      </c>
      <c r="AD381" s="30">
        <f>VLOOKUP(B:B,'EJECUCION 24 DE ABRIL DEL 2026'!C:S,17,0)</f>
        <v>0</v>
      </c>
      <c r="AE381" s="31">
        <f>VLOOKUP(B:B,'EJECUCION 24 DE ABRIL DEL 2026'!C:T,18,0)</f>
        <v>0</v>
      </c>
      <c r="AF381" s="31">
        <f>VLOOKUP(B:B,'EJECUCION 24 DE ABRIL DEL 2026'!C:U,19,0)</f>
        <v>0</v>
      </c>
      <c r="AG381" s="30">
        <f>VLOOKUP(B:B,'EJECUCION 24 DE ABRIL DEL 2026'!C:V,20,0)</f>
        <v>0</v>
      </c>
      <c r="AH381" s="30">
        <f>VLOOKUP(B:B,'EJECUCION 24 DE ABRIL DEL 2026'!C:W,21,0)</f>
        <v>0</v>
      </c>
      <c r="AI381" s="30">
        <f>VLOOKUP(B:B,'EJECUCION 24 DE ABRIL DEL 2026'!C:X,22,0)</f>
        <v>50880000</v>
      </c>
      <c r="AJ381" s="30">
        <f>VLOOKUP(B:B,'EJECUCION 24 DE ABRIL DEL 2026'!C:Y,23,0)</f>
        <v>0</v>
      </c>
      <c r="AK381" s="30">
        <f>VLOOKUP(B:B,'EJECUCION 24 DE ABRIL DEL 2026'!C:Z,24,0)</f>
        <v>0</v>
      </c>
      <c r="AL381" s="30">
        <f>VLOOKUP(B:B,'EJECUCION 24 DE ABRIL DEL 2026'!C:AA,25,0)</f>
        <v>0</v>
      </c>
      <c r="AM381" s="30">
        <f>VLOOKUP(B:B,'EJECUCION 24 DE ABRIL DEL 2026'!C:AB,26,0)</f>
        <v>0</v>
      </c>
      <c r="AN381" s="30">
        <f>VLOOKUP(B:B,'EJECUCION 24 DE ABRIL DEL 2026'!C:AC,27,0)</f>
        <v>50880000</v>
      </c>
      <c r="AO381" s="32">
        <f t="shared" si="4"/>
        <v>0</v>
      </c>
      <c r="AP381" s="28" t="str">
        <f>VLOOKUP(T:T,'TOTAL POR PROYECTOS'!B:I,8,0)</f>
        <v>Secretaría de Desarrollo Rural y Agropecuario</v>
      </c>
      <c r="AQ381" s="8"/>
      <c r="AR381" s="8"/>
    </row>
    <row r="382" hidden="1">
      <c r="A382" s="27" t="str">
        <f t="shared" si="1"/>
        <v>170804120245400100921.2.4.3.032.3.2.02.02.0091.2.4.3.03</v>
      </c>
      <c r="B382" s="27" t="str">
        <f t="shared" si="2"/>
        <v>170804120245400100921.2.4.3.032.3.2.02.02.0091.2.4.3.0302040108|128</v>
      </c>
      <c r="C382" s="28" t="str">
        <f t="shared" si="3"/>
        <v>Secretaría de Desarrollo Rural y Agropecuario</v>
      </c>
      <c r="D382" s="40" t="s">
        <v>237</v>
      </c>
      <c r="E382" s="40" t="s">
        <v>252</v>
      </c>
      <c r="F382" s="40" t="s">
        <v>253</v>
      </c>
      <c r="G382" s="40" t="s">
        <v>266</v>
      </c>
      <c r="H382" s="40" t="s">
        <v>267</v>
      </c>
      <c r="I382" s="40" t="s">
        <v>268</v>
      </c>
      <c r="J382" s="40" t="s">
        <v>257</v>
      </c>
      <c r="K382" s="40" t="s">
        <v>258</v>
      </c>
      <c r="L382" s="40" t="s">
        <v>259</v>
      </c>
      <c r="M382" s="40" t="s">
        <v>260</v>
      </c>
      <c r="N382" s="40" t="s">
        <v>269</v>
      </c>
      <c r="O382" s="40" t="s">
        <v>270</v>
      </c>
      <c r="P382" s="40" t="s">
        <v>271</v>
      </c>
      <c r="Q382" s="40" t="s">
        <v>266</v>
      </c>
      <c r="R382" s="40" t="s">
        <v>272</v>
      </c>
      <c r="S382" s="40" t="s">
        <v>268</v>
      </c>
      <c r="T382" s="40" t="s">
        <v>273</v>
      </c>
      <c r="U382" s="29" t="str">
        <f>VLOOKUP(T:T,'TOTAL POR PROYECTOS'!B:C,2,0)</f>
        <v>Fortalecimiento al sector agropecuario a partir de la difusión de transferencia de tecnología e implementación de procesos de extensión agropecuaria (asistencia técnica) en el municipio de San José De Cúcuta</v>
      </c>
      <c r="V382" s="40" t="s">
        <v>333</v>
      </c>
      <c r="W382" s="40" t="s">
        <v>334</v>
      </c>
      <c r="X382" s="40" t="s">
        <v>66</v>
      </c>
      <c r="Y382" s="40" t="s">
        <v>67</v>
      </c>
      <c r="Z382" s="40" t="s">
        <v>333</v>
      </c>
      <c r="AA382" s="40" t="s">
        <v>335</v>
      </c>
      <c r="AB382" s="30">
        <f>VLOOKUP(B:B,'EJECUCION 24 DE ABRIL DEL 2026'!C:Q,15,0)</f>
        <v>188000000</v>
      </c>
      <c r="AC382" s="30">
        <f>VLOOKUP(B:B,'EJECUCION 24 DE ABRIL DEL 2026'!C:R,16,0)</f>
        <v>0</v>
      </c>
      <c r="AD382" s="30">
        <f>VLOOKUP(B:B,'EJECUCION 24 DE ABRIL DEL 2026'!C:S,17,0)</f>
        <v>0</v>
      </c>
      <c r="AE382" s="31">
        <f>VLOOKUP(B:B,'EJECUCION 24 DE ABRIL DEL 2026'!C:T,18,0)</f>
        <v>0</v>
      </c>
      <c r="AF382" s="31">
        <f>VLOOKUP(B:B,'EJECUCION 24 DE ABRIL DEL 2026'!C:U,19,0)</f>
        <v>0</v>
      </c>
      <c r="AG382" s="30">
        <f>VLOOKUP(B:B,'EJECUCION 24 DE ABRIL DEL 2026'!C:V,20,0)</f>
        <v>0</v>
      </c>
      <c r="AH382" s="30">
        <f>VLOOKUP(B:B,'EJECUCION 24 DE ABRIL DEL 2026'!C:W,21,0)</f>
        <v>0</v>
      </c>
      <c r="AI382" s="30">
        <f>VLOOKUP(B:B,'EJECUCION 24 DE ABRIL DEL 2026'!C:X,22,0)</f>
        <v>188000000</v>
      </c>
      <c r="AJ382" s="30">
        <f>VLOOKUP(B:B,'EJECUCION 24 DE ABRIL DEL 2026'!C:Y,23,0)</f>
        <v>184590000</v>
      </c>
      <c r="AK382" s="30">
        <f>VLOOKUP(B:B,'EJECUCION 24 DE ABRIL DEL 2026'!C:Z,24,0)</f>
        <v>184590000</v>
      </c>
      <c r="AL382" s="30">
        <f>VLOOKUP(B:B,'EJECUCION 24 DE ABRIL DEL 2026'!C:AA,25,0)</f>
        <v>37780000</v>
      </c>
      <c r="AM382" s="30">
        <f>VLOOKUP(B:B,'EJECUCION 24 DE ABRIL DEL 2026'!C:AB,26,0)</f>
        <v>28680000</v>
      </c>
      <c r="AN382" s="30">
        <f>VLOOKUP(B:B,'EJECUCION 24 DE ABRIL DEL 2026'!C:AC,27,0)</f>
        <v>3410000</v>
      </c>
      <c r="AO382" s="32">
        <f t="shared" si="4"/>
        <v>0.2009574468</v>
      </c>
      <c r="AP382" s="28" t="str">
        <f>VLOOKUP(T:T,'TOTAL POR PROYECTOS'!B:I,8,0)</f>
        <v>Secretaría de Desarrollo Rural y Agropecuario</v>
      </c>
      <c r="AQ382" s="8"/>
      <c r="AR382" s="8"/>
    </row>
    <row r="383" hidden="1">
      <c r="A383" s="27" t="str">
        <f t="shared" si="1"/>
        <v>350200720245400101961.2.1.0.00.12.3.2.02.02.0091.2.1.0.00</v>
      </c>
      <c r="B383" s="27" t="str">
        <f t="shared" si="2"/>
        <v>350200720245400101961.2.1.0.00.12.3.2.02.02.0091.2.1.0.0002020302|82</v>
      </c>
      <c r="C383" s="28" t="str">
        <f t="shared" si="3"/>
        <v>Secretaría de Desarrollo Económico y Competitividad</v>
      </c>
      <c r="D383" s="40" t="s">
        <v>237</v>
      </c>
      <c r="E383" s="40" t="s">
        <v>274</v>
      </c>
      <c r="F383" s="40" t="s">
        <v>290</v>
      </c>
      <c r="G383" s="40" t="s">
        <v>1785</v>
      </c>
      <c r="H383" s="40" t="s">
        <v>1786</v>
      </c>
      <c r="I383" s="40" t="s">
        <v>1787</v>
      </c>
      <c r="J383" s="40" t="s">
        <v>243</v>
      </c>
      <c r="K383" s="40" t="s">
        <v>244</v>
      </c>
      <c r="L383" s="40" t="s">
        <v>245</v>
      </c>
      <c r="M383" s="40" t="s">
        <v>246</v>
      </c>
      <c r="N383" s="40" t="s">
        <v>247</v>
      </c>
      <c r="O383" s="40" t="s">
        <v>248</v>
      </c>
      <c r="P383" s="40" t="s">
        <v>1788</v>
      </c>
      <c r="Q383" s="40" t="s">
        <v>1785</v>
      </c>
      <c r="R383" s="40" t="s">
        <v>1789</v>
      </c>
      <c r="S383" s="40" t="s">
        <v>1787</v>
      </c>
      <c r="T383" s="40" t="s">
        <v>1790</v>
      </c>
      <c r="U383" s="29" t="str">
        <f>VLOOKUP(T:T,'TOTAL POR PROYECTOS'!B:C,2,0)</f>
        <v>Servicio de formación acompañamiento técnico y financiero para fortalecer los encadenamientos productivos y la generación de estrategias que eleven la competitividad empresarial del municipio de San José De Cúcuta</v>
      </c>
      <c r="V383" s="40" t="s">
        <v>106</v>
      </c>
      <c r="W383" s="40" t="s">
        <v>107</v>
      </c>
      <c r="X383" s="40" t="s">
        <v>66</v>
      </c>
      <c r="Y383" s="40" t="s">
        <v>67</v>
      </c>
      <c r="Z383" s="40" t="s">
        <v>108</v>
      </c>
      <c r="AA383" s="40" t="s">
        <v>109</v>
      </c>
      <c r="AB383" s="30">
        <f>VLOOKUP(B:B,'EJECUCION 24 DE ABRIL DEL 2026'!C:Q,15,0)</f>
        <v>111800000</v>
      </c>
      <c r="AC383" s="30">
        <f>VLOOKUP(B:B,'EJECUCION 24 DE ABRIL DEL 2026'!C:R,16,0)</f>
        <v>0</v>
      </c>
      <c r="AD383" s="30">
        <f>VLOOKUP(B:B,'EJECUCION 24 DE ABRIL DEL 2026'!C:S,17,0)</f>
        <v>0</v>
      </c>
      <c r="AE383" s="31">
        <f>VLOOKUP(B:B,'EJECUCION 24 DE ABRIL DEL 2026'!C:T,18,0)</f>
        <v>0</v>
      </c>
      <c r="AF383" s="31">
        <f>VLOOKUP(B:B,'EJECUCION 24 DE ABRIL DEL 2026'!C:U,19,0)</f>
        <v>0</v>
      </c>
      <c r="AG383" s="30">
        <f>VLOOKUP(B:B,'EJECUCION 24 DE ABRIL DEL 2026'!C:V,20,0)</f>
        <v>0</v>
      </c>
      <c r="AH383" s="30">
        <f>VLOOKUP(B:B,'EJECUCION 24 DE ABRIL DEL 2026'!C:W,21,0)</f>
        <v>0</v>
      </c>
      <c r="AI383" s="30">
        <f>VLOOKUP(B:B,'EJECUCION 24 DE ABRIL DEL 2026'!C:X,22,0)</f>
        <v>111800000</v>
      </c>
      <c r="AJ383" s="30">
        <f>VLOOKUP(B:B,'EJECUCION 24 DE ABRIL DEL 2026'!C:Y,23,0)</f>
        <v>75950000</v>
      </c>
      <c r="AK383" s="30">
        <f>VLOOKUP(B:B,'EJECUCION 24 DE ABRIL DEL 2026'!C:Z,24,0)</f>
        <v>74200000</v>
      </c>
      <c r="AL383" s="30">
        <f>VLOOKUP(B:B,'EJECUCION 24 DE ABRIL DEL 2026'!C:AA,25,0)</f>
        <v>22900000</v>
      </c>
      <c r="AM383" s="30">
        <f>VLOOKUP(B:B,'EJECUCION 24 DE ABRIL DEL 2026'!C:AB,26,0)</f>
        <v>13200000</v>
      </c>
      <c r="AN383" s="30">
        <f>VLOOKUP(B:B,'EJECUCION 24 DE ABRIL DEL 2026'!C:AC,27,0)</f>
        <v>37600000</v>
      </c>
      <c r="AO383" s="32">
        <f t="shared" si="4"/>
        <v>0.2048300537</v>
      </c>
      <c r="AP383" s="28" t="str">
        <f>VLOOKUP(T:T,'TOTAL POR PROYECTOS'!B:I,8,0)</f>
        <v>Secretaría de Desarrollo Económico y Competitividad</v>
      </c>
      <c r="AQ383" s="8"/>
      <c r="AR383" s="8"/>
    </row>
    <row r="384" hidden="1">
      <c r="A384" s="27" t="str">
        <f t="shared" si="1"/>
        <v>360200220245400102101.2.1.0.00.12.3.2.02.02.0081.2.1.0.00</v>
      </c>
      <c r="B384" s="27" t="str">
        <f t="shared" si="2"/>
        <v>360200220245400102101.2.1.0.00.12.3.2.02.02.0081.2.1.0.0002020503|98</v>
      </c>
      <c r="C384" s="28" t="str">
        <f t="shared" si="3"/>
        <v>Secretaría de Desarrollo Económico y Competitividad</v>
      </c>
      <c r="D384" s="40" t="s">
        <v>237</v>
      </c>
      <c r="E384" s="40" t="s">
        <v>274</v>
      </c>
      <c r="F384" s="40" t="s">
        <v>1791</v>
      </c>
      <c r="G384" s="40" t="s">
        <v>1792</v>
      </c>
      <c r="H384" s="40" t="s">
        <v>1793</v>
      </c>
      <c r="I384" s="40" t="s">
        <v>1794</v>
      </c>
      <c r="J384" s="40" t="s">
        <v>1003</v>
      </c>
      <c r="K384" s="40" t="s">
        <v>1004</v>
      </c>
      <c r="L384" s="40" t="s">
        <v>1005</v>
      </c>
      <c r="M384" s="40" t="s">
        <v>1006</v>
      </c>
      <c r="N384" s="40" t="s">
        <v>1007</v>
      </c>
      <c r="O384" s="40" t="s">
        <v>1008</v>
      </c>
      <c r="P384" s="40" t="s">
        <v>1795</v>
      </c>
      <c r="Q384" s="40" t="s">
        <v>1792</v>
      </c>
      <c r="R384" s="40" t="s">
        <v>1796</v>
      </c>
      <c r="S384" s="40" t="s">
        <v>1794</v>
      </c>
      <c r="T384" s="40" t="s">
        <v>1797</v>
      </c>
      <c r="U384" s="29" t="str">
        <f>VLOOKUP(T:T,'TOTAL POR PROYECTOS'!B:C,2,0)</f>
        <v>Servicio de gestión para la generación de empleo fortalecimiento de las redes de empleabilidad estrategias yo eventos que fortalezcan el mercado laboral en el municipio de San José De Cúcuta</v>
      </c>
      <c r="V384" s="40" t="s">
        <v>106</v>
      </c>
      <c r="W384" s="40" t="s">
        <v>107</v>
      </c>
      <c r="X384" s="40" t="s">
        <v>98</v>
      </c>
      <c r="Y384" s="40" t="s">
        <v>99</v>
      </c>
      <c r="Z384" s="40" t="s">
        <v>108</v>
      </c>
      <c r="AA384" s="40" t="s">
        <v>109</v>
      </c>
      <c r="AB384" s="30">
        <f>VLOOKUP(B:B,'EJECUCION 24 DE ABRIL DEL 2026'!C:Q,15,0)</f>
        <v>60000000</v>
      </c>
      <c r="AC384" s="30">
        <f>VLOOKUP(B:B,'EJECUCION 24 DE ABRIL DEL 2026'!C:R,16,0)</f>
        <v>0</v>
      </c>
      <c r="AD384" s="30">
        <f>VLOOKUP(B:B,'EJECUCION 24 DE ABRIL DEL 2026'!C:S,17,0)</f>
        <v>0</v>
      </c>
      <c r="AE384" s="31">
        <f>VLOOKUP(B:B,'EJECUCION 24 DE ABRIL DEL 2026'!C:T,18,0)</f>
        <v>0</v>
      </c>
      <c r="AF384" s="31">
        <f>VLOOKUP(B:B,'EJECUCION 24 DE ABRIL DEL 2026'!C:U,19,0)</f>
        <v>36000000</v>
      </c>
      <c r="AG384" s="30">
        <f>VLOOKUP(B:B,'EJECUCION 24 DE ABRIL DEL 2026'!C:V,20,0)</f>
        <v>0</v>
      </c>
      <c r="AH384" s="30">
        <f>VLOOKUP(B:B,'EJECUCION 24 DE ABRIL DEL 2026'!C:W,21,0)</f>
        <v>0</v>
      </c>
      <c r="AI384" s="30">
        <f>VLOOKUP(B:B,'EJECUCION 24 DE ABRIL DEL 2026'!C:X,22,0)</f>
        <v>24000000</v>
      </c>
      <c r="AJ384" s="30">
        <f>VLOOKUP(B:B,'EJECUCION 24 DE ABRIL DEL 2026'!C:Y,23,0)</f>
        <v>0</v>
      </c>
      <c r="AK384" s="30">
        <f>VLOOKUP(B:B,'EJECUCION 24 DE ABRIL DEL 2026'!C:Z,24,0)</f>
        <v>0</v>
      </c>
      <c r="AL384" s="30">
        <f>VLOOKUP(B:B,'EJECUCION 24 DE ABRIL DEL 2026'!C:AA,25,0)</f>
        <v>0</v>
      </c>
      <c r="AM384" s="30">
        <f>VLOOKUP(B:B,'EJECUCION 24 DE ABRIL DEL 2026'!C:AB,26,0)</f>
        <v>0</v>
      </c>
      <c r="AN384" s="30">
        <f>VLOOKUP(B:B,'EJECUCION 24 DE ABRIL DEL 2026'!C:AC,27,0)</f>
        <v>24000000</v>
      </c>
      <c r="AO384" s="32">
        <f t="shared" si="4"/>
        <v>0</v>
      </c>
      <c r="AP384" s="28" t="str">
        <f>VLOOKUP(T:T,'TOTAL POR PROYECTOS'!B:I,8,0)</f>
        <v>Secretaría de Desarrollo Económico y Competitividad</v>
      </c>
      <c r="AQ384" s="8"/>
      <c r="AR384" s="8"/>
    </row>
    <row r="385" hidden="1">
      <c r="A385" s="27" t="str">
        <f t="shared" si="1"/>
        <v>360202720245400102101.2.1.0.00.12.3.2.02.02.0091.2.1.0.00</v>
      </c>
      <c r="B385" s="27" t="str">
        <f t="shared" si="2"/>
        <v>360202720245400102101.2.1.0.00.12.3.2.02.02.0091.2.1.0.0002020504|99</v>
      </c>
      <c r="C385" s="28" t="str">
        <f t="shared" si="3"/>
        <v>Secretaría de Desarrollo Económico y Competitividad</v>
      </c>
      <c r="D385" s="40" t="s">
        <v>237</v>
      </c>
      <c r="E385" s="40" t="s">
        <v>274</v>
      </c>
      <c r="F385" s="40" t="s">
        <v>1791</v>
      </c>
      <c r="G385" s="40" t="s">
        <v>1798</v>
      </c>
      <c r="H385" s="40" t="s">
        <v>1799</v>
      </c>
      <c r="I385" s="40" t="s">
        <v>1800</v>
      </c>
      <c r="J385" s="40" t="s">
        <v>1003</v>
      </c>
      <c r="K385" s="40" t="s">
        <v>1004</v>
      </c>
      <c r="L385" s="40" t="s">
        <v>1005</v>
      </c>
      <c r="M385" s="40" t="s">
        <v>1006</v>
      </c>
      <c r="N385" s="40" t="s">
        <v>1007</v>
      </c>
      <c r="O385" s="40" t="s">
        <v>1008</v>
      </c>
      <c r="P385" s="40" t="s">
        <v>1801</v>
      </c>
      <c r="Q385" s="40" t="s">
        <v>1798</v>
      </c>
      <c r="R385" s="40" t="s">
        <v>1802</v>
      </c>
      <c r="S385" s="40" t="s">
        <v>1800</v>
      </c>
      <c r="T385" s="40" t="s">
        <v>1797</v>
      </c>
      <c r="U385" s="29" t="str">
        <f>VLOOKUP(T:T,'TOTAL POR PROYECTOS'!B:C,2,0)</f>
        <v>Servicio de gestión para la generación de empleo fortalecimiento de las redes de empleabilidad estrategias yo eventos que fortalezcan el mercado laboral en el municipio de San José De Cúcuta</v>
      </c>
      <c r="V385" s="40" t="s">
        <v>106</v>
      </c>
      <c r="W385" s="40" t="s">
        <v>107</v>
      </c>
      <c r="X385" s="40" t="s">
        <v>66</v>
      </c>
      <c r="Y385" s="40" t="s">
        <v>67</v>
      </c>
      <c r="Z385" s="40" t="s">
        <v>108</v>
      </c>
      <c r="AA385" s="40" t="s">
        <v>109</v>
      </c>
      <c r="AB385" s="30">
        <f>VLOOKUP(B:B,'EJECUCION 24 DE ABRIL DEL 2026'!C:Q,15,0)</f>
        <v>164400000</v>
      </c>
      <c r="AC385" s="30">
        <f>VLOOKUP(B:B,'EJECUCION 24 DE ABRIL DEL 2026'!C:R,16,0)</f>
        <v>0</v>
      </c>
      <c r="AD385" s="30">
        <f>VLOOKUP(B:B,'EJECUCION 24 DE ABRIL DEL 2026'!C:S,17,0)</f>
        <v>0</v>
      </c>
      <c r="AE385" s="31">
        <f>VLOOKUP(B:B,'EJECUCION 24 DE ABRIL DEL 2026'!C:T,18,0)</f>
        <v>36000000</v>
      </c>
      <c r="AF385" s="31">
        <f>VLOOKUP(B:B,'EJECUCION 24 DE ABRIL DEL 2026'!C:U,19,0)</f>
        <v>0</v>
      </c>
      <c r="AG385" s="30">
        <f>VLOOKUP(B:B,'EJECUCION 24 DE ABRIL DEL 2026'!C:V,20,0)</f>
        <v>0</v>
      </c>
      <c r="AH385" s="30">
        <f>VLOOKUP(B:B,'EJECUCION 24 DE ABRIL DEL 2026'!C:W,21,0)</f>
        <v>0</v>
      </c>
      <c r="AI385" s="30">
        <f>VLOOKUP(B:B,'EJECUCION 24 DE ABRIL DEL 2026'!C:X,22,0)</f>
        <v>200400000</v>
      </c>
      <c r="AJ385" s="30">
        <f>VLOOKUP(B:B,'EJECUCION 24 DE ABRIL DEL 2026'!C:Y,23,0)</f>
        <v>149800000</v>
      </c>
      <c r="AK385" s="30">
        <f>VLOOKUP(B:B,'EJECUCION 24 DE ABRIL DEL 2026'!C:Z,24,0)</f>
        <v>145600000</v>
      </c>
      <c r="AL385" s="30">
        <f>VLOOKUP(B:B,'EJECUCION 24 DE ABRIL DEL 2026'!C:AA,25,0)</f>
        <v>50100000</v>
      </c>
      <c r="AM385" s="30">
        <f>VLOOKUP(B:B,'EJECUCION 24 DE ABRIL DEL 2026'!C:AB,26,0)</f>
        <v>29600000</v>
      </c>
      <c r="AN385" s="30">
        <f>VLOOKUP(B:B,'EJECUCION 24 DE ABRIL DEL 2026'!C:AC,27,0)</f>
        <v>54800000</v>
      </c>
      <c r="AO385" s="32">
        <f t="shared" si="4"/>
        <v>0.25</v>
      </c>
      <c r="AP385" s="28" t="str">
        <f>VLOOKUP(T:T,'TOTAL POR PROYECTOS'!B:I,8,0)</f>
        <v>Secretaría de Desarrollo Económico y Competitividad</v>
      </c>
      <c r="AQ385" s="8"/>
      <c r="AR385" s="8"/>
    </row>
    <row r="386" hidden="1">
      <c r="A386" s="27" t="str">
        <f t="shared" si="1"/>
        <v>32010032025000000325141.2.1.0.00.12.3.2.02.02.0091.2.1.0.00</v>
      </c>
      <c r="B386" s="27" t="str">
        <f t="shared" si="2"/>
        <v>32010032025000000325141.2.1.0.00.12.3.2.02.02.0091.2.1.0.0004020204|356</v>
      </c>
      <c r="C386" s="28" t="str">
        <f t="shared" si="3"/>
        <v>Secretaría de Desarrollo Económico y Competitividad</v>
      </c>
      <c r="D386" s="40" t="s">
        <v>135</v>
      </c>
      <c r="E386" s="40" t="s">
        <v>1803</v>
      </c>
      <c r="F386" s="40" t="s">
        <v>1804</v>
      </c>
      <c r="G386" s="40" t="s">
        <v>1805</v>
      </c>
      <c r="H386" s="40" t="s">
        <v>1806</v>
      </c>
      <c r="I386" s="40" t="s">
        <v>1807</v>
      </c>
      <c r="J386" s="40" t="s">
        <v>1808</v>
      </c>
      <c r="K386" s="40" t="s">
        <v>1809</v>
      </c>
      <c r="L386" s="40" t="s">
        <v>1810</v>
      </c>
      <c r="M386" s="40" t="s">
        <v>1811</v>
      </c>
      <c r="N386" s="40" t="s">
        <v>1812</v>
      </c>
      <c r="O386" s="40" t="s">
        <v>1813</v>
      </c>
      <c r="P386" s="40" t="s">
        <v>1814</v>
      </c>
      <c r="Q386" s="40" t="s">
        <v>1805</v>
      </c>
      <c r="R386" s="40" t="s">
        <v>1815</v>
      </c>
      <c r="S386" s="40" t="s">
        <v>1807</v>
      </c>
      <c r="T386" s="40" t="s">
        <v>1816</v>
      </c>
      <c r="U386" s="29" t="str">
        <f>VLOOKUP(T:T,'TOTAL POR PROYECTOS'!B:C,2,0)</f>
        <v>Asistencia técnica para el fortalecimiento y consolidación de negocios verdes en el municipio de San José De Cúcuta</v>
      </c>
      <c r="V386" s="40" t="s">
        <v>106</v>
      </c>
      <c r="W386" s="40" t="s">
        <v>107</v>
      </c>
      <c r="X386" s="40" t="s">
        <v>66</v>
      </c>
      <c r="Y386" s="40" t="s">
        <v>67</v>
      </c>
      <c r="Z386" s="40" t="s">
        <v>108</v>
      </c>
      <c r="AA386" s="40" t="s">
        <v>109</v>
      </c>
      <c r="AB386" s="30">
        <f>VLOOKUP(B:B,'EJECUCION 24 DE ABRIL DEL 2026'!C:Q,15,0)</f>
        <v>131200000</v>
      </c>
      <c r="AC386" s="30">
        <f>VLOOKUP(B:B,'EJECUCION 24 DE ABRIL DEL 2026'!C:R,16,0)</f>
        <v>0</v>
      </c>
      <c r="AD386" s="30">
        <f>VLOOKUP(B:B,'EJECUCION 24 DE ABRIL DEL 2026'!C:S,17,0)</f>
        <v>0</v>
      </c>
      <c r="AE386" s="31">
        <f>VLOOKUP(B:B,'EJECUCION 24 DE ABRIL DEL 2026'!C:T,18,0)</f>
        <v>0</v>
      </c>
      <c r="AF386" s="31">
        <f>VLOOKUP(B:B,'EJECUCION 24 DE ABRIL DEL 2026'!C:U,19,0)</f>
        <v>0</v>
      </c>
      <c r="AG386" s="30">
        <f>VLOOKUP(B:B,'EJECUCION 24 DE ABRIL DEL 2026'!C:V,20,0)</f>
        <v>0</v>
      </c>
      <c r="AH386" s="30">
        <f>VLOOKUP(B:B,'EJECUCION 24 DE ABRIL DEL 2026'!C:W,21,0)</f>
        <v>0</v>
      </c>
      <c r="AI386" s="30">
        <f>VLOOKUP(B:B,'EJECUCION 24 DE ABRIL DEL 2026'!C:X,22,0)</f>
        <v>131200000</v>
      </c>
      <c r="AJ386" s="30">
        <f>VLOOKUP(B:B,'EJECUCION 24 DE ABRIL DEL 2026'!C:Y,23,0)</f>
        <v>100590000</v>
      </c>
      <c r="AK386" s="30">
        <f>VLOOKUP(B:B,'EJECUCION 24 DE ABRIL DEL 2026'!C:Z,24,0)</f>
        <v>99540000</v>
      </c>
      <c r="AL386" s="30">
        <f>VLOOKUP(B:B,'EJECUCION 24 DE ABRIL DEL 2026'!C:AA,25,0)</f>
        <v>19500000</v>
      </c>
      <c r="AM386" s="30">
        <f>VLOOKUP(B:B,'EJECUCION 24 DE ABRIL DEL 2026'!C:AB,26,0)</f>
        <v>11000000</v>
      </c>
      <c r="AN386" s="30">
        <f>VLOOKUP(B:B,'EJECUCION 24 DE ABRIL DEL 2026'!C:AC,27,0)</f>
        <v>31660000</v>
      </c>
      <c r="AO386" s="32">
        <f t="shared" si="4"/>
        <v>0.1486280488</v>
      </c>
      <c r="AP386" s="28" t="str">
        <f>VLOOKUP(T:T,'TOTAL POR PROYECTOS'!B:I,8,0)</f>
        <v>Secretaría de Desarrollo Económico y Competitividad</v>
      </c>
      <c r="AQ386" s="8"/>
      <c r="AR386" s="8"/>
    </row>
    <row r="387" hidden="1">
      <c r="A387" s="27" t="str">
        <f t="shared" si="1"/>
        <v>35020952025000000325311.2.1.0.00.12.3.2.02.02.0091.2.1.0.00</v>
      </c>
      <c r="B387" s="27" t="str">
        <f t="shared" si="2"/>
        <v>35020952025000000325311.2.1.0.00.12.3.2.02.02.0091.2.1.0.0002020307|87</v>
      </c>
      <c r="C387" s="28" t="str">
        <f t="shared" si="3"/>
        <v>Secretaría de Desarrollo Económico y Competitividad</v>
      </c>
      <c r="D387" s="40" t="s">
        <v>237</v>
      </c>
      <c r="E387" s="40" t="s">
        <v>274</v>
      </c>
      <c r="F387" s="40" t="s">
        <v>290</v>
      </c>
      <c r="G387" s="40" t="s">
        <v>1817</v>
      </c>
      <c r="H387" s="40" t="s">
        <v>1818</v>
      </c>
      <c r="I387" s="40" t="s">
        <v>1665</v>
      </c>
      <c r="J387" s="40" t="s">
        <v>243</v>
      </c>
      <c r="K387" s="40" t="s">
        <v>244</v>
      </c>
      <c r="L387" s="40" t="s">
        <v>245</v>
      </c>
      <c r="M387" s="40" t="s">
        <v>246</v>
      </c>
      <c r="N387" s="40" t="s">
        <v>247</v>
      </c>
      <c r="O387" s="40" t="s">
        <v>248</v>
      </c>
      <c r="P387" s="40" t="s">
        <v>1666</v>
      </c>
      <c r="Q387" s="40" t="s">
        <v>1667</v>
      </c>
      <c r="R387" s="40" t="s">
        <v>1668</v>
      </c>
      <c r="S387" s="40" t="s">
        <v>1665</v>
      </c>
      <c r="T387" s="40" t="s">
        <v>282</v>
      </c>
      <c r="U387" s="29" t="str">
        <f>VLOOKUP(T:T,'TOTAL POR PROYECTOS'!B:C,2,0)</f>
        <v>Fortalecimiento de las capacidades productivas, sostenibles e innovadoras de las MiPymes y los micronegocios para mejorar su competitividad y acceso a mercados en el municipio de San José De Cúcuta</v>
      </c>
      <c r="V387" s="40" t="s">
        <v>106</v>
      </c>
      <c r="W387" s="40" t="s">
        <v>107</v>
      </c>
      <c r="X387" s="40" t="s">
        <v>66</v>
      </c>
      <c r="Y387" s="40" t="s">
        <v>67</v>
      </c>
      <c r="Z387" s="40" t="s">
        <v>108</v>
      </c>
      <c r="AA387" s="40" t="s">
        <v>109</v>
      </c>
      <c r="AB387" s="30">
        <f>VLOOKUP(B:B,'EJECUCION 24 DE ABRIL DEL 2026'!C:Q,15,0)</f>
        <v>214800000</v>
      </c>
      <c r="AC387" s="30">
        <f>VLOOKUP(B:B,'EJECUCION 24 DE ABRIL DEL 2026'!C:R,16,0)</f>
        <v>0</v>
      </c>
      <c r="AD387" s="30">
        <f>VLOOKUP(B:B,'EJECUCION 24 DE ABRIL DEL 2026'!C:S,17,0)</f>
        <v>0</v>
      </c>
      <c r="AE387" s="31">
        <f>VLOOKUP(B:B,'EJECUCION 24 DE ABRIL DEL 2026'!C:T,18,0)</f>
        <v>0</v>
      </c>
      <c r="AF387" s="31">
        <f>VLOOKUP(B:B,'EJECUCION 24 DE ABRIL DEL 2026'!C:U,19,0)</f>
        <v>10064000</v>
      </c>
      <c r="AG387" s="30">
        <f>VLOOKUP(B:B,'EJECUCION 24 DE ABRIL DEL 2026'!C:V,20,0)</f>
        <v>0</v>
      </c>
      <c r="AH387" s="30">
        <f>VLOOKUP(B:B,'EJECUCION 24 DE ABRIL DEL 2026'!C:W,21,0)</f>
        <v>0</v>
      </c>
      <c r="AI387" s="30">
        <f>VLOOKUP(B:B,'EJECUCION 24 DE ABRIL DEL 2026'!C:X,22,0)</f>
        <v>204736000</v>
      </c>
      <c r="AJ387" s="30">
        <f>VLOOKUP(B:B,'EJECUCION 24 DE ABRIL DEL 2026'!C:Y,23,0)</f>
        <v>159600000</v>
      </c>
      <c r="AK387" s="30">
        <f>VLOOKUP(B:B,'EJECUCION 24 DE ABRIL DEL 2026'!C:Z,24,0)</f>
        <v>159600000</v>
      </c>
      <c r="AL387" s="30">
        <f>VLOOKUP(B:B,'EJECUCION 24 DE ABRIL DEL 2026'!C:AA,25,0)</f>
        <v>49600000</v>
      </c>
      <c r="AM387" s="30">
        <f>VLOOKUP(B:B,'EJECUCION 24 DE ABRIL DEL 2026'!C:AB,26,0)</f>
        <v>37800000</v>
      </c>
      <c r="AN387" s="30">
        <f>VLOOKUP(B:B,'EJECUCION 24 DE ABRIL DEL 2026'!C:AC,27,0)</f>
        <v>45136000</v>
      </c>
      <c r="AO387" s="32">
        <f t="shared" si="4"/>
        <v>0.2422632073</v>
      </c>
      <c r="AP387" s="28" t="str">
        <f>VLOOKUP(T:T,'TOTAL POR PROYECTOS'!B:I,8,0)</f>
        <v>Secretaría de Desarrollo Económico y Competitividad</v>
      </c>
      <c r="AQ387" s="8"/>
      <c r="AR387" s="8"/>
    </row>
    <row r="388" hidden="1">
      <c r="A388" s="27" t="str">
        <f t="shared" si="1"/>
        <v>320801020245400101731.2.1.0.00.12.3.2.02.02.0091.2.1.0.00</v>
      </c>
      <c r="B388" s="27" t="str">
        <f t="shared" si="2"/>
        <v>320801020245400101731.2.1.0.00.12.3.2.02.02.0091.2.1.0.0004020201|353</v>
      </c>
      <c r="C388" s="28" t="str">
        <f t="shared" si="3"/>
        <v>Secretaría de Ambiente y Sostenibilidad</v>
      </c>
      <c r="D388" s="40" t="s">
        <v>135</v>
      </c>
      <c r="E388" s="40" t="s">
        <v>1803</v>
      </c>
      <c r="F388" s="40" t="s">
        <v>1804</v>
      </c>
      <c r="G388" s="40" t="s">
        <v>1819</v>
      </c>
      <c r="H388" s="40" t="s">
        <v>1820</v>
      </c>
      <c r="I388" s="40" t="s">
        <v>181</v>
      </c>
      <c r="J388" s="40" t="s">
        <v>1808</v>
      </c>
      <c r="K388" s="40" t="s">
        <v>1809</v>
      </c>
      <c r="L388" s="40" t="s">
        <v>1810</v>
      </c>
      <c r="M388" s="40" t="s">
        <v>1821</v>
      </c>
      <c r="N388" s="40" t="s">
        <v>1822</v>
      </c>
      <c r="O388" s="40" t="s">
        <v>1823</v>
      </c>
      <c r="P388" s="40" t="s">
        <v>1824</v>
      </c>
      <c r="Q388" s="40" t="s">
        <v>1819</v>
      </c>
      <c r="R388" s="40" t="s">
        <v>1825</v>
      </c>
      <c r="S388" s="40" t="s">
        <v>181</v>
      </c>
      <c r="T388" s="40" t="s">
        <v>1826</v>
      </c>
      <c r="U388" s="29" t="str">
        <f>VLOOKUP(T:T,'TOTAL POR PROYECTOS'!B:C,2,0)</f>
        <v>Servicio de educación informal en materia de gestión ambiental y conservación del medio ambiente en el municipio de San José De Cúcuta</v>
      </c>
      <c r="V388" s="40" t="s">
        <v>106</v>
      </c>
      <c r="W388" s="40" t="s">
        <v>107</v>
      </c>
      <c r="X388" s="40" t="s">
        <v>66</v>
      </c>
      <c r="Y388" s="40" t="s">
        <v>67</v>
      </c>
      <c r="Z388" s="40" t="s">
        <v>108</v>
      </c>
      <c r="AA388" s="40" t="s">
        <v>109</v>
      </c>
      <c r="AB388" s="30">
        <f>VLOOKUP(B:B,'EJECUCION 24 DE ABRIL DEL 2026'!C:Q,15,0)</f>
        <v>286800000</v>
      </c>
      <c r="AC388" s="30">
        <f>VLOOKUP(B:B,'EJECUCION 24 DE ABRIL DEL 2026'!C:R,16,0)</f>
        <v>0</v>
      </c>
      <c r="AD388" s="30">
        <f>VLOOKUP(B:B,'EJECUCION 24 DE ABRIL DEL 2026'!C:S,17,0)</f>
        <v>0</v>
      </c>
      <c r="AE388" s="31">
        <f>VLOOKUP(B:B,'EJECUCION 24 DE ABRIL DEL 2026'!C:T,18,0)</f>
        <v>0</v>
      </c>
      <c r="AF388" s="31">
        <f>VLOOKUP(B:B,'EJECUCION 24 DE ABRIL DEL 2026'!C:U,19,0)</f>
        <v>0</v>
      </c>
      <c r="AG388" s="30">
        <f>VLOOKUP(B:B,'EJECUCION 24 DE ABRIL DEL 2026'!C:V,20,0)</f>
        <v>0</v>
      </c>
      <c r="AH388" s="30">
        <f>VLOOKUP(B:B,'EJECUCION 24 DE ABRIL DEL 2026'!C:W,21,0)</f>
        <v>0</v>
      </c>
      <c r="AI388" s="30">
        <f>VLOOKUP(B:B,'EJECUCION 24 DE ABRIL DEL 2026'!C:X,22,0)</f>
        <v>286800000</v>
      </c>
      <c r="AJ388" s="30">
        <f>VLOOKUP(B:B,'EJECUCION 24 DE ABRIL DEL 2026'!C:Y,23,0)</f>
        <v>197300000</v>
      </c>
      <c r="AK388" s="30">
        <f>VLOOKUP(B:B,'EJECUCION 24 DE ABRIL DEL 2026'!C:Z,24,0)</f>
        <v>164150000</v>
      </c>
      <c r="AL388" s="30">
        <f>VLOOKUP(B:B,'EJECUCION 24 DE ABRIL DEL 2026'!C:AA,25,0)</f>
        <v>71900000</v>
      </c>
      <c r="AM388" s="30">
        <f>VLOOKUP(B:B,'EJECUCION 24 DE ABRIL DEL 2026'!C:AB,26,0)</f>
        <v>44100000</v>
      </c>
      <c r="AN388" s="30">
        <f>VLOOKUP(B:B,'EJECUCION 24 DE ABRIL DEL 2026'!C:AC,27,0)</f>
        <v>122650000</v>
      </c>
      <c r="AO388" s="32">
        <f t="shared" si="4"/>
        <v>0.2506973501</v>
      </c>
      <c r="AP388" s="28" t="str">
        <f>VLOOKUP(T:T,'TOTAL POR PROYECTOS'!B:I,8,0)</f>
        <v>Secretaría de Ambiente y Sostenibilidad</v>
      </c>
      <c r="AQ388" s="8"/>
      <c r="AR388" s="8"/>
    </row>
    <row r="389" hidden="1">
      <c r="A389" s="27" t="str">
        <f t="shared" si="1"/>
        <v>320801020245400101731.2.1.0.00.12.3.2.02.02.0061.2.1.0.00</v>
      </c>
      <c r="B389" s="27" t="str">
        <f t="shared" si="2"/>
        <v>320801020245400101731.2.1.0.00.12.3.2.02.02.0061.2.1.0.0004020201|353</v>
      </c>
      <c r="C389" s="28" t="str">
        <f t="shared" si="3"/>
        <v>Secretaría de Ambiente y Sostenibilidad</v>
      </c>
      <c r="D389" s="40" t="s">
        <v>135</v>
      </c>
      <c r="E389" s="40" t="s">
        <v>1803</v>
      </c>
      <c r="F389" s="40" t="s">
        <v>1804</v>
      </c>
      <c r="G389" s="40" t="s">
        <v>1819</v>
      </c>
      <c r="H389" s="40" t="s">
        <v>1820</v>
      </c>
      <c r="I389" s="40" t="s">
        <v>181</v>
      </c>
      <c r="J389" s="40" t="s">
        <v>1808</v>
      </c>
      <c r="K389" s="40" t="s">
        <v>1809</v>
      </c>
      <c r="L389" s="40" t="s">
        <v>1810</v>
      </c>
      <c r="M389" s="40" t="s">
        <v>1821</v>
      </c>
      <c r="N389" s="40" t="s">
        <v>1822</v>
      </c>
      <c r="O389" s="40" t="s">
        <v>1823</v>
      </c>
      <c r="P389" s="40" t="s">
        <v>1824</v>
      </c>
      <c r="Q389" s="40" t="s">
        <v>1819</v>
      </c>
      <c r="R389" s="40" t="s">
        <v>1825</v>
      </c>
      <c r="S389" s="40" t="s">
        <v>181</v>
      </c>
      <c r="T389" s="40" t="s">
        <v>1826</v>
      </c>
      <c r="U389" s="29" t="str">
        <f>VLOOKUP(T:T,'TOTAL POR PROYECTOS'!B:C,2,0)</f>
        <v>Servicio de educación informal en materia de gestión ambiental y conservación del medio ambiente en el municipio de San José De Cúcuta</v>
      </c>
      <c r="V389" s="40" t="s">
        <v>106</v>
      </c>
      <c r="W389" s="40" t="s">
        <v>107</v>
      </c>
      <c r="X389" s="40" t="s">
        <v>582</v>
      </c>
      <c r="Y389" s="40" t="s">
        <v>583</v>
      </c>
      <c r="Z389" s="40" t="s">
        <v>108</v>
      </c>
      <c r="AA389" s="40" t="s">
        <v>109</v>
      </c>
      <c r="AB389" s="30">
        <f>VLOOKUP(B:B,'EJECUCION 24 DE ABRIL DEL 2026'!C:Q,15,0)</f>
        <v>50800000</v>
      </c>
      <c r="AC389" s="30">
        <f>VLOOKUP(B:B,'EJECUCION 24 DE ABRIL DEL 2026'!C:R,16,0)</f>
        <v>0</v>
      </c>
      <c r="AD389" s="30">
        <f>VLOOKUP(B:B,'EJECUCION 24 DE ABRIL DEL 2026'!C:S,17,0)</f>
        <v>0</v>
      </c>
      <c r="AE389" s="31">
        <f>VLOOKUP(B:B,'EJECUCION 24 DE ABRIL DEL 2026'!C:T,18,0)</f>
        <v>0</v>
      </c>
      <c r="AF389" s="31">
        <f>VLOOKUP(B:B,'EJECUCION 24 DE ABRIL DEL 2026'!C:U,19,0)</f>
        <v>0</v>
      </c>
      <c r="AG389" s="30">
        <f>VLOOKUP(B:B,'EJECUCION 24 DE ABRIL DEL 2026'!C:V,20,0)</f>
        <v>0</v>
      </c>
      <c r="AH389" s="30">
        <f>VLOOKUP(B:B,'EJECUCION 24 DE ABRIL DEL 2026'!C:W,21,0)</f>
        <v>0</v>
      </c>
      <c r="AI389" s="30">
        <f>VLOOKUP(B:B,'EJECUCION 24 DE ABRIL DEL 2026'!C:X,22,0)</f>
        <v>50800000</v>
      </c>
      <c r="AJ389" s="30">
        <f>VLOOKUP(B:B,'EJECUCION 24 DE ABRIL DEL 2026'!C:Y,23,0)</f>
        <v>50750000</v>
      </c>
      <c r="AK389" s="30">
        <f>VLOOKUP(B:B,'EJECUCION 24 DE ABRIL DEL 2026'!C:Z,24,0)</f>
        <v>50050000</v>
      </c>
      <c r="AL389" s="30">
        <f>VLOOKUP(B:B,'EJECUCION 24 DE ABRIL DEL 2026'!C:AA,25,0)</f>
        <v>0</v>
      </c>
      <c r="AM389" s="30">
        <f>VLOOKUP(B:B,'EJECUCION 24 DE ABRIL DEL 2026'!C:AB,26,0)</f>
        <v>0</v>
      </c>
      <c r="AN389" s="30">
        <f>VLOOKUP(B:B,'EJECUCION 24 DE ABRIL DEL 2026'!C:AC,27,0)</f>
        <v>750000</v>
      </c>
      <c r="AO389" s="32">
        <f t="shared" si="4"/>
        <v>0</v>
      </c>
      <c r="AP389" s="28" t="str">
        <f>VLOOKUP(T:T,'TOTAL POR PROYECTOS'!B:I,8,0)</f>
        <v>Secretaría de Ambiente y Sostenibilidad</v>
      </c>
      <c r="AQ389" s="8"/>
      <c r="AR389" s="8"/>
    </row>
    <row r="390" hidden="1">
      <c r="A390" s="27" t="str">
        <f t="shared" si="1"/>
        <v>32040542025000000324391.2.1.0.00.12.3.2.02.02.0091.2.1.0.00</v>
      </c>
      <c r="B390" s="27" t="str">
        <f t="shared" si="2"/>
        <v>32040542025000000324391.2.1.0.00.12.3.2.02.02.0091.2.1.0.0004020206|357</v>
      </c>
      <c r="C390" s="28" t="str">
        <f t="shared" si="3"/>
        <v>Secretaría de Ambiente y Sostenibilidad</v>
      </c>
      <c r="D390" s="40" t="s">
        <v>135</v>
      </c>
      <c r="E390" s="40" t="s">
        <v>1803</v>
      </c>
      <c r="F390" s="40" t="s">
        <v>1804</v>
      </c>
      <c r="G390" s="40" t="s">
        <v>1827</v>
      </c>
      <c r="H390" s="40" t="s">
        <v>1828</v>
      </c>
      <c r="I390" s="40" t="s">
        <v>1647</v>
      </c>
      <c r="J390" s="40" t="s">
        <v>1808</v>
      </c>
      <c r="K390" s="40" t="s">
        <v>1809</v>
      </c>
      <c r="L390" s="40" t="s">
        <v>1810</v>
      </c>
      <c r="M390" s="40" t="s">
        <v>1821</v>
      </c>
      <c r="N390" s="40" t="s">
        <v>1829</v>
      </c>
      <c r="O390" s="40" t="s">
        <v>1830</v>
      </c>
      <c r="P390" s="40" t="s">
        <v>1831</v>
      </c>
      <c r="Q390" s="40" t="s">
        <v>1832</v>
      </c>
      <c r="R390" s="40" t="s">
        <v>1833</v>
      </c>
      <c r="S390" s="40" t="s">
        <v>1834</v>
      </c>
      <c r="T390" s="40" t="s">
        <v>1835</v>
      </c>
      <c r="U390" s="29" t="str">
        <f>VLOOKUP(T:T,'TOTAL POR PROYECTOS'!B:C,2,0)</f>
        <v>Formulación e implementación de políticas públicas para la gestión ambiental sostenible y cambio climático en el municipio de San José De Cúcuta</v>
      </c>
      <c r="V390" s="40" t="s">
        <v>106</v>
      </c>
      <c r="W390" s="40" t="s">
        <v>107</v>
      </c>
      <c r="X390" s="40" t="s">
        <v>66</v>
      </c>
      <c r="Y390" s="40" t="s">
        <v>67</v>
      </c>
      <c r="Z390" s="40" t="s">
        <v>108</v>
      </c>
      <c r="AA390" s="40" t="s">
        <v>109</v>
      </c>
      <c r="AB390" s="30">
        <f>VLOOKUP(B:B,'EJECUCION 24 DE ABRIL DEL 2026'!C:Q,15,0)</f>
        <v>34400000</v>
      </c>
      <c r="AC390" s="30">
        <f>VLOOKUP(B:B,'EJECUCION 24 DE ABRIL DEL 2026'!C:R,16,0)</f>
        <v>0</v>
      </c>
      <c r="AD390" s="30">
        <f>VLOOKUP(B:B,'EJECUCION 24 DE ABRIL DEL 2026'!C:S,17,0)</f>
        <v>0</v>
      </c>
      <c r="AE390" s="31">
        <f>VLOOKUP(B:B,'EJECUCION 24 DE ABRIL DEL 2026'!C:T,18,0)</f>
        <v>0</v>
      </c>
      <c r="AF390" s="31">
        <f>VLOOKUP(B:B,'EJECUCION 24 DE ABRIL DEL 2026'!C:U,19,0)</f>
        <v>0</v>
      </c>
      <c r="AG390" s="30">
        <f>VLOOKUP(B:B,'EJECUCION 24 DE ABRIL DEL 2026'!C:V,20,0)</f>
        <v>0</v>
      </c>
      <c r="AH390" s="30">
        <f>VLOOKUP(B:B,'EJECUCION 24 DE ABRIL DEL 2026'!C:W,21,0)</f>
        <v>0</v>
      </c>
      <c r="AI390" s="30">
        <f>VLOOKUP(B:B,'EJECUCION 24 DE ABRIL DEL 2026'!C:X,22,0)</f>
        <v>34400000</v>
      </c>
      <c r="AJ390" s="30">
        <f>VLOOKUP(B:B,'EJECUCION 24 DE ABRIL DEL 2026'!C:Y,23,0)</f>
        <v>23450000</v>
      </c>
      <c r="AK390" s="30">
        <f>VLOOKUP(B:B,'EJECUCION 24 DE ABRIL DEL 2026'!C:Z,24,0)</f>
        <v>23450000</v>
      </c>
      <c r="AL390" s="30">
        <f>VLOOKUP(B:B,'EJECUCION 24 DE ABRIL DEL 2026'!C:AA,25,0)</f>
        <v>9400000</v>
      </c>
      <c r="AM390" s="30">
        <f>VLOOKUP(B:B,'EJECUCION 24 DE ABRIL DEL 2026'!C:AB,26,0)</f>
        <v>2700000</v>
      </c>
      <c r="AN390" s="30">
        <f>VLOOKUP(B:B,'EJECUCION 24 DE ABRIL DEL 2026'!C:AC,27,0)</f>
        <v>10950000</v>
      </c>
      <c r="AO390" s="32">
        <f t="shared" si="4"/>
        <v>0.273255814</v>
      </c>
      <c r="AP390" s="28" t="str">
        <f>VLOOKUP(T:T,'TOTAL POR PROYECTOS'!B:I,8,0)</f>
        <v>Secretaría de Ambiente y Sostenibilidad</v>
      </c>
      <c r="AQ390" s="8"/>
      <c r="AR390" s="8"/>
    </row>
    <row r="391" hidden="1">
      <c r="A391" s="27" t="str">
        <f t="shared" si="1"/>
        <v>320200120245400101851.2.1.0.00.12.3.2.02.02.0091.2.1.0.00</v>
      </c>
      <c r="B391" s="27" t="str">
        <f t="shared" si="2"/>
        <v>320200120245400101851.2.1.0.00.12.3.2.02.02.0091.2.1.0.0004020104|349</v>
      </c>
      <c r="C391" s="28" t="str">
        <f t="shared" si="3"/>
        <v>Secretaría de Ambiente y Sostenibilidad</v>
      </c>
      <c r="D391" s="40" t="s">
        <v>135</v>
      </c>
      <c r="E391" s="40" t="s">
        <v>1803</v>
      </c>
      <c r="F391" s="40" t="s">
        <v>1836</v>
      </c>
      <c r="G391" s="40" t="s">
        <v>1837</v>
      </c>
      <c r="H391" s="40" t="s">
        <v>1838</v>
      </c>
      <c r="I391" s="40" t="s">
        <v>1070</v>
      </c>
      <c r="J391" s="40" t="s">
        <v>1808</v>
      </c>
      <c r="K391" s="40" t="s">
        <v>1809</v>
      </c>
      <c r="L391" s="40" t="s">
        <v>1810</v>
      </c>
      <c r="M391" s="40" t="s">
        <v>1821</v>
      </c>
      <c r="N391" s="40" t="s">
        <v>1839</v>
      </c>
      <c r="O391" s="40" t="s">
        <v>1840</v>
      </c>
      <c r="P391" s="40" t="s">
        <v>1841</v>
      </c>
      <c r="Q391" s="40" t="s">
        <v>1842</v>
      </c>
      <c r="R391" s="40" t="s">
        <v>1843</v>
      </c>
      <c r="S391" s="40" t="s">
        <v>1070</v>
      </c>
      <c r="T391" s="40" t="s">
        <v>1844</v>
      </c>
      <c r="U391" s="29" t="str">
        <f>VLOOKUP(T:T,'TOTAL POR PROYECTOS'!B:C,2,0)</f>
        <v>Servicio de asistencia técnica para la elaboración del manual de silvicultura urbana como documento de lineamiento técnico para la conservación de la biodiversidad y sus servicios eco sistémicos en el municipio de San José De Cúcuta</v>
      </c>
      <c r="V391" s="40" t="s">
        <v>106</v>
      </c>
      <c r="W391" s="40" t="s">
        <v>107</v>
      </c>
      <c r="X391" s="40" t="s">
        <v>66</v>
      </c>
      <c r="Y391" s="40" t="s">
        <v>67</v>
      </c>
      <c r="Z391" s="40" t="s">
        <v>108</v>
      </c>
      <c r="AA391" s="40" t="s">
        <v>109</v>
      </c>
      <c r="AB391" s="30">
        <f>VLOOKUP(B:B,'EJECUCION 24 DE ABRIL DEL 2026'!C:Q,15,0)</f>
        <v>36400000</v>
      </c>
      <c r="AC391" s="30">
        <f>VLOOKUP(B:B,'EJECUCION 24 DE ABRIL DEL 2026'!C:R,16,0)</f>
        <v>0</v>
      </c>
      <c r="AD391" s="30">
        <f>VLOOKUP(B:B,'EJECUCION 24 DE ABRIL DEL 2026'!C:S,17,0)</f>
        <v>0</v>
      </c>
      <c r="AE391" s="31">
        <f>VLOOKUP(B:B,'EJECUCION 24 DE ABRIL DEL 2026'!C:T,18,0)</f>
        <v>0</v>
      </c>
      <c r="AF391" s="31">
        <f>VLOOKUP(B:B,'EJECUCION 24 DE ABRIL DEL 2026'!C:U,19,0)</f>
        <v>0</v>
      </c>
      <c r="AG391" s="30">
        <f>VLOOKUP(B:B,'EJECUCION 24 DE ABRIL DEL 2026'!C:V,20,0)</f>
        <v>0</v>
      </c>
      <c r="AH391" s="30">
        <f>VLOOKUP(B:B,'EJECUCION 24 DE ABRIL DEL 2026'!C:W,21,0)</f>
        <v>0</v>
      </c>
      <c r="AI391" s="30">
        <f>VLOOKUP(B:B,'EJECUCION 24 DE ABRIL DEL 2026'!C:X,22,0)</f>
        <v>36400000</v>
      </c>
      <c r="AJ391" s="30">
        <f>VLOOKUP(B:B,'EJECUCION 24 DE ABRIL DEL 2026'!C:Y,23,0)</f>
        <v>32250000</v>
      </c>
      <c r="AK391" s="30">
        <f>VLOOKUP(B:B,'EJECUCION 24 DE ABRIL DEL 2026'!C:Z,24,0)</f>
        <v>26250000</v>
      </c>
      <c r="AL391" s="30">
        <f>VLOOKUP(B:B,'EJECUCION 24 DE ABRIL DEL 2026'!C:AA,25,0)</f>
        <v>7000000</v>
      </c>
      <c r="AM391" s="30">
        <f>VLOOKUP(B:B,'EJECUCION 24 DE ABRIL DEL 2026'!C:AB,26,0)</f>
        <v>3500000</v>
      </c>
      <c r="AN391" s="30">
        <f>VLOOKUP(B:B,'EJECUCION 24 DE ABRIL DEL 2026'!C:AC,27,0)</f>
        <v>10150000</v>
      </c>
      <c r="AO391" s="32">
        <f t="shared" si="4"/>
        <v>0.1923076923</v>
      </c>
      <c r="AP391" s="28" t="str">
        <f>VLOOKUP(T:T,'TOTAL POR PROYECTOS'!B:I,8,0)</f>
        <v>Secretaría de Ambiente y Sostenibilidad</v>
      </c>
      <c r="AQ391" s="8"/>
      <c r="AR391" s="8"/>
    </row>
    <row r="392" hidden="1">
      <c r="A392" s="27" t="str">
        <f t="shared" si="1"/>
        <v>320205720245400101851.2.1.0.00.12.3.2.02.02.0091.2.1.0.00</v>
      </c>
      <c r="B392" s="27" t="str">
        <f t="shared" si="2"/>
        <v>320205720245400101851.2.1.0.00.12.3.2.02.02.0091.2.1.0.0004020107|352</v>
      </c>
      <c r="C392" s="28" t="str">
        <f t="shared" si="3"/>
        <v>Secretaría de Ambiente y Sostenibilidad</v>
      </c>
      <c r="D392" s="40" t="s">
        <v>135</v>
      </c>
      <c r="E392" s="40" t="s">
        <v>1803</v>
      </c>
      <c r="F392" s="40" t="s">
        <v>1836</v>
      </c>
      <c r="G392" s="40" t="s">
        <v>200</v>
      </c>
      <c r="H392" s="40" t="s">
        <v>1845</v>
      </c>
      <c r="I392" s="40" t="s">
        <v>205</v>
      </c>
      <c r="J392" s="40" t="s">
        <v>1808</v>
      </c>
      <c r="K392" s="40" t="s">
        <v>1809</v>
      </c>
      <c r="L392" s="40" t="s">
        <v>1810</v>
      </c>
      <c r="M392" s="40" t="s">
        <v>1821</v>
      </c>
      <c r="N392" s="40" t="s">
        <v>1839</v>
      </c>
      <c r="O392" s="40" t="s">
        <v>1840</v>
      </c>
      <c r="P392" s="40" t="s">
        <v>1846</v>
      </c>
      <c r="Q392" s="40" t="s">
        <v>200</v>
      </c>
      <c r="R392" s="40" t="s">
        <v>1847</v>
      </c>
      <c r="S392" s="40" t="s">
        <v>205</v>
      </c>
      <c r="T392" s="40" t="s">
        <v>1844</v>
      </c>
      <c r="U392" s="29" t="str">
        <f>VLOOKUP(T:T,'TOTAL POR PROYECTOS'!B:C,2,0)</f>
        <v>Servicio de asistencia técnica para la elaboración del manual de silvicultura urbana como documento de lineamiento técnico para la conservación de la biodiversidad y sus servicios eco sistémicos en el municipio de San José De Cúcuta</v>
      </c>
      <c r="V392" s="40" t="s">
        <v>106</v>
      </c>
      <c r="W392" s="40" t="s">
        <v>107</v>
      </c>
      <c r="X392" s="40" t="s">
        <v>66</v>
      </c>
      <c r="Y392" s="40" t="s">
        <v>67</v>
      </c>
      <c r="Z392" s="40" t="s">
        <v>108</v>
      </c>
      <c r="AA392" s="40" t="s">
        <v>109</v>
      </c>
      <c r="AB392" s="30">
        <f>VLOOKUP(B:B,'EJECUCION 24 DE ABRIL DEL 2026'!C:Q,15,0)</f>
        <v>274400000</v>
      </c>
      <c r="AC392" s="30">
        <f>VLOOKUP(B:B,'EJECUCION 24 DE ABRIL DEL 2026'!C:R,16,0)</f>
        <v>0</v>
      </c>
      <c r="AD392" s="30">
        <f>VLOOKUP(B:B,'EJECUCION 24 DE ABRIL DEL 2026'!C:S,17,0)</f>
        <v>0</v>
      </c>
      <c r="AE392" s="31">
        <f>VLOOKUP(B:B,'EJECUCION 24 DE ABRIL DEL 2026'!C:T,18,0)</f>
        <v>0</v>
      </c>
      <c r="AF392" s="31">
        <f>VLOOKUP(B:B,'EJECUCION 24 DE ABRIL DEL 2026'!C:U,19,0)</f>
        <v>0</v>
      </c>
      <c r="AG392" s="30">
        <f>VLOOKUP(B:B,'EJECUCION 24 DE ABRIL DEL 2026'!C:V,20,0)</f>
        <v>0</v>
      </c>
      <c r="AH392" s="30">
        <f>VLOOKUP(B:B,'EJECUCION 24 DE ABRIL DEL 2026'!C:W,21,0)</f>
        <v>0</v>
      </c>
      <c r="AI392" s="30">
        <f>VLOOKUP(B:B,'EJECUCION 24 DE ABRIL DEL 2026'!C:X,22,0)</f>
        <v>274400000</v>
      </c>
      <c r="AJ392" s="30">
        <f>VLOOKUP(B:B,'EJECUCION 24 DE ABRIL DEL 2026'!C:Y,23,0)</f>
        <v>233145000</v>
      </c>
      <c r="AK392" s="30">
        <f>VLOOKUP(B:B,'EJECUCION 24 DE ABRIL DEL 2026'!C:Z,24,0)</f>
        <v>195090000</v>
      </c>
      <c r="AL392" s="30">
        <f>VLOOKUP(B:B,'EJECUCION 24 DE ABRIL DEL 2026'!C:AA,25,0)</f>
        <v>62740000</v>
      </c>
      <c r="AM392" s="30">
        <f>VLOOKUP(B:B,'EJECUCION 24 DE ABRIL DEL 2026'!C:AB,26,0)</f>
        <v>25570000</v>
      </c>
      <c r="AN392" s="30">
        <f>VLOOKUP(B:B,'EJECUCION 24 DE ABRIL DEL 2026'!C:AC,27,0)</f>
        <v>79310000</v>
      </c>
      <c r="AO392" s="32">
        <f t="shared" si="4"/>
        <v>0.2286443149</v>
      </c>
      <c r="AP392" s="28" t="str">
        <f>VLOOKUP(T:T,'TOTAL POR PROYECTOS'!B:I,8,0)</f>
        <v>Secretaría de Ambiente y Sostenibilidad</v>
      </c>
      <c r="AQ392" s="8"/>
      <c r="AR392" s="8"/>
    </row>
    <row r="393" hidden="1">
      <c r="A393" s="27" t="str">
        <f t="shared" si="1"/>
        <v>32030502025000000315651.2.3.4.022.3.2.01.03.0011.2.3.4.02</v>
      </c>
      <c r="B393" s="27" t="str">
        <f t="shared" si="2"/>
        <v>32030502025000000315651.2.3.4.022.3.2.01.03.0011.2.3.4.0204020301|359</v>
      </c>
      <c r="C393" s="28" t="str">
        <f t="shared" si="3"/>
        <v>Secretaría de Ambiente y Sostenibilidad</v>
      </c>
      <c r="D393" s="40" t="s">
        <v>135</v>
      </c>
      <c r="E393" s="40" t="s">
        <v>1803</v>
      </c>
      <c r="F393" s="40" t="s">
        <v>1848</v>
      </c>
      <c r="G393" s="40" t="s">
        <v>1849</v>
      </c>
      <c r="H393" s="40" t="s">
        <v>1850</v>
      </c>
      <c r="I393" s="40" t="s">
        <v>1851</v>
      </c>
      <c r="J393" s="40" t="s">
        <v>1808</v>
      </c>
      <c r="K393" s="40" t="s">
        <v>1809</v>
      </c>
      <c r="L393" s="40" t="s">
        <v>1810</v>
      </c>
      <c r="M393" s="40" t="s">
        <v>1821</v>
      </c>
      <c r="N393" s="40" t="s">
        <v>1852</v>
      </c>
      <c r="O393" s="40" t="s">
        <v>1853</v>
      </c>
      <c r="P393" s="40" t="s">
        <v>1854</v>
      </c>
      <c r="Q393" s="40" t="s">
        <v>1855</v>
      </c>
      <c r="R393" s="40" t="s">
        <v>1856</v>
      </c>
      <c r="S393" s="40" t="s">
        <v>1857</v>
      </c>
      <c r="T393" s="40" t="s">
        <v>1858</v>
      </c>
      <c r="U393" s="29" t="str">
        <f>VLOOKUP(T:T,'TOTAL POR PROYECTOS'!B:C,2,0)</f>
        <v>Implementación de acciones para el fortalecimiento de las áreas estratégicas de importancia ambiental para la protección del recurso hídrico y otros ecosistemas protectores de la biodiversidad y del agua para el municipio de San José De Cúcuta</v>
      </c>
      <c r="V393" s="40" t="s">
        <v>1859</v>
      </c>
      <c r="W393" s="40" t="s">
        <v>1860</v>
      </c>
      <c r="X393" s="40" t="s">
        <v>1861</v>
      </c>
      <c r="Y393" s="40" t="s">
        <v>1862</v>
      </c>
      <c r="Z393" s="40" t="s">
        <v>1859</v>
      </c>
      <c r="AA393" s="40" t="s">
        <v>1860</v>
      </c>
      <c r="AB393" s="30">
        <f>VLOOKUP(B:B,'EJECUCION 24 DE ABRIL DEL 2026'!C:Q,15,0)</f>
        <v>3097841905</v>
      </c>
      <c r="AC393" s="30">
        <f>VLOOKUP(B:B,'EJECUCION 24 DE ABRIL DEL 2026'!C:R,16,0)</f>
        <v>0</v>
      </c>
      <c r="AD393" s="30">
        <f>VLOOKUP(B:B,'EJECUCION 24 DE ABRIL DEL 2026'!C:S,17,0)</f>
        <v>0</v>
      </c>
      <c r="AE393" s="31">
        <f>VLOOKUP(B:B,'EJECUCION 24 DE ABRIL DEL 2026'!C:T,18,0)</f>
        <v>0</v>
      </c>
      <c r="AF393" s="31">
        <f>VLOOKUP(B:B,'EJECUCION 24 DE ABRIL DEL 2026'!C:U,19,0)</f>
        <v>0</v>
      </c>
      <c r="AG393" s="30">
        <f>VLOOKUP(B:B,'EJECUCION 24 DE ABRIL DEL 2026'!C:V,20,0)</f>
        <v>0</v>
      </c>
      <c r="AH393" s="30">
        <f>VLOOKUP(B:B,'EJECUCION 24 DE ABRIL DEL 2026'!C:W,21,0)</f>
        <v>0</v>
      </c>
      <c r="AI393" s="30">
        <f>VLOOKUP(B:B,'EJECUCION 24 DE ABRIL DEL 2026'!C:X,22,0)</f>
        <v>3097841905</v>
      </c>
      <c r="AJ393" s="30">
        <f>VLOOKUP(B:B,'EJECUCION 24 DE ABRIL DEL 2026'!C:Y,23,0)</f>
        <v>1548509259</v>
      </c>
      <c r="AK393" s="30">
        <f>VLOOKUP(B:B,'EJECUCION 24 DE ABRIL DEL 2026'!C:Z,24,0)</f>
        <v>1548509259</v>
      </c>
      <c r="AL393" s="30">
        <f>VLOOKUP(B:B,'EJECUCION 24 DE ABRIL DEL 2026'!C:AA,25,0)</f>
        <v>1548509259</v>
      </c>
      <c r="AM393" s="30">
        <f>VLOOKUP(B:B,'EJECUCION 24 DE ABRIL DEL 2026'!C:AB,26,0)</f>
        <v>1548509259</v>
      </c>
      <c r="AN393" s="30">
        <f>VLOOKUP(B:B,'EJECUCION 24 DE ABRIL DEL 2026'!C:AC,27,0)</f>
        <v>1549332646</v>
      </c>
      <c r="AO393" s="32">
        <f t="shared" si="4"/>
        <v>0.4998671032</v>
      </c>
      <c r="AP393" s="28" t="str">
        <f>VLOOKUP(T:T,'TOTAL POR PROYECTOS'!B:I,8,0)</f>
        <v>Secretaría de Ambiente y Sostenibilidad</v>
      </c>
      <c r="AQ393" s="8"/>
      <c r="AR393" s="8"/>
    </row>
    <row r="394" hidden="1">
      <c r="A394" s="27" t="str">
        <f t="shared" si="1"/>
        <v>32050222025000000324851.2.1.0.00.12.3.2.02.02.0091.2.1.0.00</v>
      </c>
      <c r="B394" s="27" t="str">
        <f t="shared" si="2"/>
        <v>32050222025000000324851.2.1.0.00.12.3.2.02.02.0091.2.1.0.0004020207|358</v>
      </c>
      <c r="C394" s="28" t="str">
        <f t="shared" si="3"/>
        <v>Secretaría de Ambiente y Sostenibilidad</v>
      </c>
      <c r="D394" s="40" t="s">
        <v>135</v>
      </c>
      <c r="E394" s="40" t="s">
        <v>1803</v>
      </c>
      <c r="F394" s="40" t="s">
        <v>1804</v>
      </c>
      <c r="G394" s="40" t="s">
        <v>1863</v>
      </c>
      <c r="H394" s="40" t="s">
        <v>1864</v>
      </c>
      <c r="I394" s="40" t="s">
        <v>655</v>
      </c>
      <c r="J394" s="40" t="s">
        <v>1808</v>
      </c>
      <c r="K394" s="40" t="s">
        <v>1809</v>
      </c>
      <c r="L394" s="40" t="s">
        <v>1810</v>
      </c>
      <c r="M394" s="40" t="s">
        <v>1821</v>
      </c>
      <c r="N394" s="40" t="s">
        <v>1865</v>
      </c>
      <c r="O394" s="40" t="s">
        <v>1866</v>
      </c>
      <c r="P394" s="40" t="s">
        <v>1867</v>
      </c>
      <c r="Q394" s="40" t="s">
        <v>1868</v>
      </c>
      <c r="R394" s="40" t="s">
        <v>1869</v>
      </c>
      <c r="S394" s="40" t="s">
        <v>655</v>
      </c>
      <c r="T394" s="40" t="s">
        <v>1870</v>
      </c>
      <c r="U394" s="29" t="str">
        <f>VLOOKUP(T:T,'TOTAL POR PROYECTOS'!B:C,2,0)</f>
        <v>Servicio de asistencia técnica en planificación y gestión ambiental para apoyar el desarrollo sostenible del municipio de San José De Cúcuta</v>
      </c>
      <c r="V394" s="40" t="s">
        <v>106</v>
      </c>
      <c r="W394" s="40" t="s">
        <v>107</v>
      </c>
      <c r="X394" s="40" t="s">
        <v>66</v>
      </c>
      <c r="Y394" s="40" t="s">
        <v>67</v>
      </c>
      <c r="Z394" s="40" t="s">
        <v>108</v>
      </c>
      <c r="AA394" s="40" t="s">
        <v>109</v>
      </c>
      <c r="AB394" s="30">
        <f>VLOOKUP(B:B,'EJECUCION 24 DE ABRIL DEL 2026'!C:Q,15,0)</f>
        <v>208800000</v>
      </c>
      <c r="AC394" s="30">
        <f>VLOOKUP(B:B,'EJECUCION 24 DE ABRIL DEL 2026'!C:R,16,0)</f>
        <v>0</v>
      </c>
      <c r="AD394" s="30">
        <f>VLOOKUP(B:B,'EJECUCION 24 DE ABRIL DEL 2026'!C:S,17,0)</f>
        <v>0</v>
      </c>
      <c r="AE394" s="31">
        <f>VLOOKUP(B:B,'EJECUCION 24 DE ABRIL DEL 2026'!C:T,18,0)</f>
        <v>0</v>
      </c>
      <c r="AF394" s="31">
        <f>VLOOKUP(B:B,'EJECUCION 24 DE ABRIL DEL 2026'!C:U,19,0)</f>
        <v>0</v>
      </c>
      <c r="AG394" s="30">
        <f>VLOOKUP(B:B,'EJECUCION 24 DE ABRIL DEL 2026'!C:V,20,0)</f>
        <v>0</v>
      </c>
      <c r="AH394" s="30">
        <f>VLOOKUP(B:B,'EJECUCION 24 DE ABRIL DEL 2026'!C:W,21,0)</f>
        <v>0</v>
      </c>
      <c r="AI394" s="30">
        <f>VLOOKUP(B:B,'EJECUCION 24 DE ABRIL DEL 2026'!C:X,22,0)</f>
        <v>208800000</v>
      </c>
      <c r="AJ394" s="30">
        <f>VLOOKUP(B:B,'EJECUCION 24 DE ABRIL DEL 2026'!C:Y,23,0)</f>
        <v>170590000</v>
      </c>
      <c r="AK394" s="30">
        <f>VLOOKUP(B:B,'EJECUCION 24 DE ABRIL DEL 2026'!C:Z,24,0)</f>
        <v>145180000</v>
      </c>
      <c r="AL394" s="30">
        <f>VLOOKUP(B:B,'EJECUCION 24 DE ABRIL DEL 2026'!C:AA,25,0)</f>
        <v>41840000</v>
      </c>
      <c r="AM394" s="30">
        <f>VLOOKUP(B:B,'EJECUCION 24 DE ABRIL DEL 2026'!C:AB,26,0)</f>
        <v>18370000</v>
      </c>
      <c r="AN394" s="30">
        <f>VLOOKUP(B:B,'EJECUCION 24 DE ABRIL DEL 2026'!C:AC,27,0)</f>
        <v>63620000</v>
      </c>
      <c r="AO394" s="32">
        <f t="shared" si="4"/>
        <v>0.2003831418</v>
      </c>
      <c r="AP394" s="28" t="str">
        <f>VLOOKUP(T:T,'TOTAL POR PROYECTOS'!B:I,8,0)</f>
        <v>Secretaría de Ambiente y Sostenibilidad</v>
      </c>
      <c r="AQ394" s="8"/>
      <c r="AR394" s="8"/>
    </row>
    <row r="395" hidden="1">
      <c r="A395" s="27" t="str">
        <f t="shared" si="1"/>
        <v>320402520245400102481.2.1.0.00.12.3.2.02.02.0091.2.1.0.00</v>
      </c>
      <c r="B395" s="27" t="str">
        <f t="shared" si="2"/>
        <v>320402520245400102481.2.1.0.00.12.3.2.02.02.0091.2.1.0.0004040116|399</v>
      </c>
      <c r="C395" s="28" t="str">
        <f t="shared" si="3"/>
        <v>Secretaría de Ambiente y Sostenibilidad</v>
      </c>
      <c r="D395" s="40" t="s">
        <v>135</v>
      </c>
      <c r="E395" s="40" t="s">
        <v>1669</v>
      </c>
      <c r="F395" s="40" t="s">
        <v>1670</v>
      </c>
      <c r="G395" s="40" t="s">
        <v>1871</v>
      </c>
      <c r="H395" s="40" t="s">
        <v>1872</v>
      </c>
      <c r="I395" s="40" t="s">
        <v>1873</v>
      </c>
      <c r="J395" s="40" t="s">
        <v>1808</v>
      </c>
      <c r="K395" s="40" t="s">
        <v>1809</v>
      </c>
      <c r="L395" s="40" t="s">
        <v>1810</v>
      </c>
      <c r="M395" s="40" t="s">
        <v>1821</v>
      </c>
      <c r="N395" s="40" t="s">
        <v>1829</v>
      </c>
      <c r="O395" s="40" t="s">
        <v>1830</v>
      </c>
      <c r="P395" s="40" t="s">
        <v>1874</v>
      </c>
      <c r="Q395" s="40" t="s">
        <v>1875</v>
      </c>
      <c r="R395" s="40" t="s">
        <v>1876</v>
      </c>
      <c r="S395" s="40" t="s">
        <v>1877</v>
      </c>
      <c r="T395" s="40" t="s">
        <v>1878</v>
      </c>
      <c r="U395" s="29" t="str">
        <f>VLOOKUP(T:T,'TOTAL POR PROYECTOS'!B:C,2,0)</f>
        <v>Implementación de jornadas de sensibilización ambiental cátedra del agua en el municipio de San José De Cúcuta</v>
      </c>
      <c r="V395" s="40" t="s">
        <v>106</v>
      </c>
      <c r="W395" s="40" t="s">
        <v>107</v>
      </c>
      <c r="X395" s="40" t="s">
        <v>66</v>
      </c>
      <c r="Y395" s="40" t="s">
        <v>67</v>
      </c>
      <c r="Z395" s="40" t="s">
        <v>108</v>
      </c>
      <c r="AA395" s="40" t="s">
        <v>109</v>
      </c>
      <c r="AB395" s="30">
        <f>VLOOKUP(B:B,'EJECUCION 24 DE ABRIL DEL 2026'!C:Q,15,0)</f>
        <v>286400000</v>
      </c>
      <c r="AC395" s="30">
        <f>VLOOKUP(B:B,'EJECUCION 24 DE ABRIL DEL 2026'!C:R,16,0)</f>
        <v>0</v>
      </c>
      <c r="AD395" s="30">
        <f>VLOOKUP(B:B,'EJECUCION 24 DE ABRIL DEL 2026'!C:S,17,0)</f>
        <v>0</v>
      </c>
      <c r="AE395" s="31">
        <f>VLOOKUP(B:B,'EJECUCION 24 DE ABRIL DEL 2026'!C:T,18,0)</f>
        <v>0</v>
      </c>
      <c r="AF395" s="31">
        <f>VLOOKUP(B:B,'EJECUCION 24 DE ABRIL DEL 2026'!C:U,19,0)</f>
        <v>0</v>
      </c>
      <c r="AG395" s="30">
        <f>VLOOKUP(B:B,'EJECUCION 24 DE ABRIL DEL 2026'!C:V,20,0)</f>
        <v>0</v>
      </c>
      <c r="AH395" s="30">
        <f>VLOOKUP(B:B,'EJECUCION 24 DE ABRIL DEL 2026'!C:W,21,0)</f>
        <v>0</v>
      </c>
      <c r="AI395" s="30">
        <f>VLOOKUP(B:B,'EJECUCION 24 DE ABRIL DEL 2026'!C:X,22,0)</f>
        <v>286400000</v>
      </c>
      <c r="AJ395" s="30">
        <f>VLOOKUP(B:B,'EJECUCION 24 DE ABRIL DEL 2026'!C:Y,23,0)</f>
        <v>218400000</v>
      </c>
      <c r="AK395" s="30">
        <f>VLOOKUP(B:B,'EJECUCION 24 DE ABRIL DEL 2026'!C:Z,24,0)</f>
        <v>202650000</v>
      </c>
      <c r="AL395" s="30">
        <f>VLOOKUP(B:B,'EJECUCION 24 DE ABRIL DEL 2026'!C:AA,25,0)</f>
        <v>58300000</v>
      </c>
      <c r="AM395" s="30">
        <f>VLOOKUP(B:B,'EJECUCION 24 DE ABRIL DEL 2026'!C:AB,26,0)</f>
        <v>33600000</v>
      </c>
      <c r="AN395" s="30">
        <f>VLOOKUP(B:B,'EJECUCION 24 DE ABRIL DEL 2026'!C:AC,27,0)</f>
        <v>83750000</v>
      </c>
      <c r="AO395" s="32">
        <f t="shared" si="4"/>
        <v>0.2035614525</v>
      </c>
      <c r="AP395" s="28" t="str">
        <f>VLOOKUP(T:T,'TOTAL POR PROYECTOS'!B:I,8,0)</f>
        <v>Secretaría de Ambiente y Sostenibilidad</v>
      </c>
      <c r="AQ395" s="8"/>
      <c r="AR395" s="8"/>
    </row>
    <row r="396" hidden="1">
      <c r="A396" s="27" t="str">
        <f t="shared" si="1"/>
        <v>400202620245400101531.2.1.0.00.12.3.2.02.02.0091.2.1.0.00</v>
      </c>
      <c r="B396" s="27" t="str">
        <f t="shared" si="2"/>
        <v>400202620245400101531.2.1.0.00.12.3.2.02.02.0091.2.1.0.0004020102|347</v>
      </c>
      <c r="C396" s="28" t="str">
        <f t="shared" si="3"/>
        <v>Secretaría de Ambiente y Sostenibilidad</v>
      </c>
      <c r="D396" s="40" t="s">
        <v>135</v>
      </c>
      <c r="E396" s="40" t="s">
        <v>1803</v>
      </c>
      <c r="F396" s="40" t="s">
        <v>1836</v>
      </c>
      <c r="G396" s="40" t="s">
        <v>1879</v>
      </c>
      <c r="H396" s="40" t="s">
        <v>1880</v>
      </c>
      <c r="I396" s="40" t="s">
        <v>1879</v>
      </c>
      <c r="J396" s="40" t="s">
        <v>141</v>
      </c>
      <c r="K396" s="40" t="s">
        <v>142</v>
      </c>
      <c r="L396" s="40" t="s">
        <v>143</v>
      </c>
      <c r="M396" s="40" t="s">
        <v>144</v>
      </c>
      <c r="N396" s="40" t="s">
        <v>448</v>
      </c>
      <c r="O396" s="40" t="s">
        <v>449</v>
      </c>
      <c r="P396" s="40" t="s">
        <v>1881</v>
      </c>
      <c r="Q396" s="40" t="s">
        <v>1879</v>
      </c>
      <c r="R396" s="40" t="s">
        <v>1882</v>
      </c>
      <c r="S396" s="40" t="s">
        <v>1879</v>
      </c>
      <c r="T396" s="40" t="s">
        <v>1883</v>
      </c>
      <c r="U396" s="29" t="str">
        <f>VLOOKUP(T:T,'TOTAL POR PROYECTOS'!B:C,2,0)</f>
        <v>Servicio de mantenimiento integral de zonas verdes en el espacio público en el marco del programa de la conservación de la biodiversidad del municipio de San José De Cúcuta</v>
      </c>
      <c r="V396" s="40" t="s">
        <v>106</v>
      </c>
      <c r="W396" s="40" t="s">
        <v>107</v>
      </c>
      <c r="X396" s="40" t="s">
        <v>66</v>
      </c>
      <c r="Y396" s="40" t="s">
        <v>67</v>
      </c>
      <c r="Z396" s="40" t="s">
        <v>108</v>
      </c>
      <c r="AA396" s="40" t="s">
        <v>109</v>
      </c>
      <c r="AB396" s="30">
        <f>VLOOKUP(B:B,'EJECUCION 24 DE ABRIL DEL 2026'!C:Q,15,0)</f>
        <v>36000000</v>
      </c>
      <c r="AC396" s="30">
        <f>VLOOKUP(B:B,'EJECUCION 24 DE ABRIL DEL 2026'!C:R,16,0)</f>
        <v>0</v>
      </c>
      <c r="AD396" s="30">
        <f>VLOOKUP(B:B,'EJECUCION 24 DE ABRIL DEL 2026'!C:S,17,0)</f>
        <v>0</v>
      </c>
      <c r="AE396" s="31">
        <f>VLOOKUP(B:B,'EJECUCION 24 DE ABRIL DEL 2026'!C:T,18,0)</f>
        <v>0</v>
      </c>
      <c r="AF396" s="31">
        <f>VLOOKUP(B:B,'EJECUCION 24 DE ABRIL DEL 2026'!C:U,19,0)</f>
        <v>0</v>
      </c>
      <c r="AG396" s="30">
        <f>VLOOKUP(B:B,'EJECUCION 24 DE ABRIL DEL 2026'!C:V,20,0)</f>
        <v>0</v>
      </c>
      <c r="AH396" s="30">
        <f>VLOOKUP(B:B,'EJECUCION 24 DE ABRIL DEL 2026'!C:W,21,0)</f>
        <v>0</v>
      </c>
      <c r="AI396" s="30">
        <f>VLOOKUP(B:B,'EJECUCION 24 DE ABRIL DEL 2026'!C:X,22,0)</f>
        <v>36000000</v>
      </c>
      <c r="AJ396" s="30">
        <f>VLOOKUP(B:B,'EJECUCION 24 DE ABRIL DEL 2026'!C:Y,23,0)</f>
        <v>24850000</v>
      </c>
      <c r="AK396" s="30">
        <f>VLOOKUP(B:B,'EJECUCION 24 DE ABRIL DEL 2026'!C:Z,24,0)</f>
        <v>24850000</v>
      </c>
      <c r="AL396" s="30">
        <f>VLOOKUP(B:B,'EJECUCION 24 DE ABRIL DEL 2026'!C:AA,25,0)</f>
        <v>5300000</v>
      </c>
      <c r="AM396" s="30">
        <f>VLOOKUP(B:B,'EJECUCION 24 DE ABRIL DEL 2026'!C:AB,26,0)</f>
        <v>5300000</v>
      </c>
      <c r="AN396" s="30">
        <f>VLOOKUP(B:B,'EJECUCION 24 DE ABRIL DEL 2026'!C:AC,27,0)</f>
        <v>11150000</v>
      </c>
      <c r="AO396" s="32">
        <f t="shared" si="4"/>
        <v>0.1472222222</v>
      </c>
      <c r="AP396" s="28" t="str">
        <f>VLOOKUP(T:T,'TOTAL POR PROYECTOS'!B:I,8,0)</f>
        <v>Secretaría de Ambiente y Sostenibilidad</v>
      </c>
      <c r="AQ396" s="8"/>
      <c r="AR396" s="8"/>
    </row>
    <row r="397" hidden="1">
      <c r="A397" s="27" t="str">
        <f t="shared" si="1"/>
        <v>32060042025000000324521.2.1.0.00.12.3.2.02.02.0091.2.1.0.00</v>
      </c>
      <c r="B397" s="27" t="str">
        <f t="shared" si="2"/>
        <v>32060042025000000324521.2.1.0.00.12.3.2.02.02.0091.2.1.0.0004020203|355</v>
      </c>
      <c r="C397" s="28" t="str">
        <f t="shared" si="3"/>
        <v>Secretaría de Ambiente y Sostenibilidad</v>
      </c>
      <c r="D397" s="40" t="s">
        <v>135</v>
      </c>
      <c r="E397" s="40" t="s">
        <v>1803</v>
      </c>
      <c r="F397" s="40" t="s">
        <v>1804</v>
      </c>
      <c r="G397" s="40" t="s">
        <v>1884</v>
      </c>
      <c r="H397" s="40" t="s">
        <v>1885</v>
      </c>
      <c r="I397" s="40" t="s">
        <v>1886</v>
      </c>
      <c r="J397" s="40" t="s">
        <v>1808</v>
      </c>
      <c r="K397" s="40" t="s">
        <v>1809</v>
      </c>
      <c r="L397" s="40" t="s">
        <v>1810</v>
      </c>
      <c r="M397" s="40" t="s">
        <v>1821</v>
      </c>
      <c r="N397" s="40" t="s">
        <v>1887</v>
      </c>
      <c r="O397" s="40" t="s">
        <v>1888</v>
      </c>
      <c r="P397" s="40" t="s">
        <v>1889</v>
      </c>
      <c r="Q397" s="40" t="s">
        <v>1884</v>
      </c>
      <c r="R397" s="40" t="s">
        <v>1890</v>
      </c>
      <c r="S397" s="40" t="s">
        <v>1886</v>
      </c>
      <c r="T397" s="40" t="s">
        <v>1891</v>
      </c>
      <c r="U397" s="29" t="str">
        <f>VLOOKUP(T:T,'TOTAL POR PROYECTOS'!B:C,2,0)</f>
        <v>Servicio de educación informal en gestión del cambio climático para un desarrollo bajo en carbono y resiliente al clima en el municipio de San José De Cúcuta</v>
      </c>
      <c r="V397" s="40" t="s">
        <v>106</v>
      </c>
      <c r="W397" s="40" t="s">
        <v>107</v>
      </c>
      <c r="X397" s="40" t="s">
        <v>66</v>
      </c>
      <c r="Y397" s="40" t="s">
        <v>67</v>
      </c>
      <c r="Z397" s="40" t="s">
        <v>108</v>
      </c>
      <c r="AA397" s="40" t="s">
        <v>109</v>
      </c>
      <c r="AB397" s="30">
        <f>VLOOKUP(B:B,'EJECUCION 24 DE ABRIL DEL 2026'!C:Q,15,0)</f>
        <v>124800000</v>
      </c>
      <c r="AC397" s="30">
        <f>VLOOKUP(B:B,'EJECUCION 24 DE ABRIL DEL 2026'!C:R,16,0)</f>
        <v>0</v>
      </c>
      <c r="AD397" s="30">
        <f>VLOOKUP(B:B,'EJECUCION 24 DE ABRIL DEL 2026'!C:S,17,0)</f>
        <v>0</v>
      </c>
      <c r="AE397" s="31">
        <f>VLOOKUP(B:B,'EJECUCION 24 DE ABRIL DEL 2026'!C:T,18,0)</f>
        <v>0</v>
      </c>
      <c r="AF397" s="31">
        <f>VLOOKUP(B:B,'EJECUCION 24 DE ABRIL DEL 2026'!C:U,19,0)</f>
        <v>0</v>
      </c>
      <c r="AG397" s="30">
        <f>VLOOKUP(B:B,'EJECUCION 24 DE ABRIL DEL 2026'!C:V,20,0)</f>
        <v>0</v>
      </c>
      <c r="AH397" s="30">
        <f>VLOOKUP(B:B,'EJECUCION 24 DE ABRIL DEL 2026'!C:W,21,0)</f>
        <v>0</v>
      </c>
      <c r="AI397" s="30">
        <f>VLOOKUP(B:B,'EJECUCION 24 DE ABRIL DEL 2026'!C:X,22,0)</f>
        <v>124800000</v>
      </c>
      <c r="AJ397" s="30">
        <f>VLOOKUP(B:B,'EJECUCION 24 DE ABRIL DEL 2026'!C:Y,23,0)</f>
        <v>110500000</v>
      </c>
      <c r="AK397" s="30">
        <f>VLOOKUP(B:B,'EJECUCION 24 DE ABRIL DEL 2026'!C:Z,24,0)</f>
        <v>90440000</v>
      </c>
      <c r="AL397" s="30">
        <f>VLOOKUP(B:B,'EJECUCION 24 DE ABRIL DEL 2026'!C:AA,25,0)</f>
        <v>35970000</v>
      </c>
      <c r="AM397" s="30">
        <f>VLOOKUP(B:B,'EJECUCION 24 DE ABRIL DEL 2026'!C:AB,26,0)</f>
        <v>12400000</v>
      </c>
      <c r="AN397" s="30">
        <f>VLOOKUP(B:B,'EJECUCION 24 DE ABRIL DEL 2026'!C:AC,27,0)</f>
        <v>34360000</v>
      </c>
      <c r="AO397" s="32">
        <f t="shared" si="4"/>
        <v>0.2882211538</v>
      </c>
      <c r="AP397" s="28" t="str">
        <f>VLOOKUP(T:T,'TOTAL POR PROYECTOS'!B:I,8,0)</f>
        <v>Secretaría de Ambiente y Sostenibilidad</v>
      </c>
      <c r="AQ397" s="8"/>
      <c r="AR397" s="8"/>
    </row>
    <row r="398" hidden="1">
      <c r="A398" s="27" t="str">
        <f t="shared" si="1"/>
        <v>450200120245400101921.2.1.0.00.12.3.2.02.02.0091.2.1.0.00</v>
      </c>
      <c r="B398" s="27" t="str">
        <f t="shared" si="2"/>
        <v>450200120245400101921.2.1.0.00.12.3.2.02.02.0091.2.1.0.0003080207|327</v>
      </c>
      <c r="C398" s="28" t="str">
        <f t="shared" si="3"/>
        <v>Secretaría de Equidad, Género y Mujer</v>
      </c>
      <c r="D398" s="40" t="s">
        <v>48</v>
      </c>
      <c r="E398" s="40" t="s">
        <v>1239</v>
      </c>
      <c r="F398" s="40" t="s">
        <v>1240</v>
      </c>
      <c r="G398" s="40" t="s">
        <v>1892</v>
      </c>
      <c r="H398" s="40" t="s">
        <v>1893</v>
      </c>
      <c r="I398" s="40" t="s">
        <v>1894</v>
      </c>
      <c r="J398" s="40" t="s">
        <v>182</v>
      </c>
      <c r="K398" s="40" t="s">
        <v>183</v>
      </c>
      <c r="L398" s="40" t="s">
        <v>184</v>
      </c>
      <c r="M398" s="40" t="s">
        <v>185</v>
      </c>
      <c r="N398" s="40" t="s">
        <v>317</v>
      </c>
      <c r="O398" s="40" t="s">
        <v>318</v>
      </c>
      <c r="P398" s="40" t="s">
        <v>1258</v>
      </c>
      <c r="Q398" s="40" t="s">
        <v>1255</v>
      </c>
      <c r="R398" s="40" t="s">
        <v>1259</v>
      </c>
      <c r="S398" s="40" t="s">
        <v>1257</v>
      </c>
      <c r="T398" s="40" t="s">
        <v>1895</v>
      </c>
      <c r="U398" s="29" t="str">
        <f>VLOOKUP(T:T,'TOTAL POR PROYECTOS'!B:C,2,0)</f>
        <v>Apoyo para la creación de iniciativas de participación ciudadana de las mujeres en el municipio de San José De Cúcuta</v>
      </c>
      <c r="V398" s="40" t="s">
        <v>106</v>
      </c>
      <c r="W398" s="40" t="s">
        <v>107</v>
      </c>
      <c r="X398" s="40" t="s">
        <v>66</v>
      </c>
      <c r="Y398" s="40" t="s">
        <v>67</v>
      </c>
      <c r="Z398" s="40" t="s">
        <v>108</v>
      </c>
      <c r="AA398" s="40" t="s">
        <v>109</v>
      </c>
      <c r="AB398" s="30">
        <f>VLOOKUP(B:B,'EJECUCION 24 DE ABRIL DEL 2026'!C:Q,15,0)</f>
        <v>32000000</v>
      </c>
      <c r="AC398" s="30">
        <f>VLOOKUP(B:B,'EJECUCION 24 DE ABRIL DEL 2026'!C:R,16,0)</f>
        <v>0</v>
      </c>
      <c r="AD398" s="30">
        <f>VLOOKUP(B:B,'EJECUCION 24 DE ABRIL DEL 2026'!C:S,17,0)</f>
        <v>0</v>
      </c>
      <c r="AE398" s="31">
        <f>VLOOKUP(B:B,'EJECUCION 24 DE ABRIL DEL 2026'!C:T,18,0)</f>
        <v>0</v>
      </c>
      <c r="AF398" s="31">
        <f>VLOOKUP(B:B,'EJECUCION 24 DE ABRIL DEL 2026'!C:U,19,0)</f>
        <v>0</v>
      </c>
      <c r="AG398" s="30">
        <f>VLOOKUP(B:B,'EJECUCION 24 DE ABRIL DEL 2026'!C:V,20,0)</f>
        <v>0</v>
      </c>
      <c r="AH398" s="30">
        <f>VLOOKUP(B:B,'EJECUCION 24 DE ABRIL DEL 2026'!C:W,21,0)</f>
        <v>0</v>
      </c>
      <c r="AI398" s="30">
        <f>VLOOKUP(B:B,'EJECUCION 24 DE ABRIL DEL 2026'!C:X,22,0)</f>
        <v>32000000</v>
      </c>
      <c r="AJ398" s="30">
        <f>VLOOKUP(B:B,'EJECUCION 24 DE ABRIL DEL 2026'!C:Y,23,0)</f>
        <v>32000000</v>
      </c>
      <c r="AK398" s="30">
        <f>VLOOKUP(B:B,'EJECUCION 24 DE ABRIL DEL 2026'!C:Z,24,0)</f>
        <v>32000000</v>
      </c>
      <c r="AL398" s="30">
        <f>VLOOKUP(B:B,'EJECUCION 24 DE ABRIL DEL 2026'!C:AA,25,0)</f>
        <v>14100000</v>
      </c>
      <c r="AM398" s="30">
        <f>VLOOKUP(B:B,'EJECUCION 24 DE ABRIL DEL 2026'!C:AB,26,0)</f>
        <v>6700000</v>
      </c>
      <c r="AN398" s="30">
        <f>VLOOKUP(B:B,'EJECUCION 24 DE ABRIL DEL 2026'!C:AC,27,0)</f>
        <v>0</v>
      </c>
      <c r="AO398" s="32">
        <f t="shared" si="4"/>
        <v>0.440625</v>
      </c>
      <c r="AP398" s="28" t="str">
        <f>VLOOKUP(T:T,'TOTAL POR PROYECTOS'!B:I,8,0)</f>
        <v>Secretaría de Equidad, Género y Mujer</v>
      </c>
      <c r="AQ398" s="8"/>
      <c r="AR398" s="8"/>
    </row>
    <row r="399" hidden="1">
      <c r="A399" s="27" t="str">
        <f t="shared" si="1"/>
        <v>450203820245400102001.2.1.0.00.12.3.2.02.02.009.621.2.1.0.00</v>
      </c>
      <c r="B399" s="27" t="str">
        <f t="shared" si="2"/>
        <v>450203820245400102001.2.1.0.00.12.3.2.02.02.009.621.2.1.0.0003080302|330</v>
      </c>
      <c r="C399" s="28" t="str">
        <f t="shared" si="3"/>
        <v>Secretaría de Equidad, Género y Mujer</v>
      </c>
      <c r="D399" s="40" t="s">
        <v>48</v>
      </c>
      <c r="E399" s="40" t="s">
        <v>1239</v>
      </c>
      <c r="F399" s="40" t="s">
        <v>1528</v>
      </c>
      <c r="G399" s="40" t="s">
        <v>1529</v>
      </c>
      <c r="H399" s="40" t="s">
        <v>1896</v>
      </c>
      <c r="I399" s="40" t="s">
        <v>1396</v>
      </c>
      <c r="J399" s="40" t="s">
        <v>182</v>
      </c>
      <c r="K399" s="40" t="s">
        <v>183</v>
      </c>
      <c r="L399" s="40" t="s">
        <v>184</v>
      </c>
      <c r="M399" s="40" t="s">
        <v>185</v>
      </c>
      <c r="N399" s="40" t="s">
        <v>317</v>
      </c>
      <c r="O399" s="40" t="s">
        <v>318</v>
      </c>
      <c r="P399" s="40" t="s">
        <v>1394</v>
      </c>
      <c r="Q399" s="40" t="s">
        <v>1391</v>
      </c>
      <c r="R399" s="40" t="s">
        <v>1395</v>
      </c>
      <c r="S399" s="40" t="s">
        <v>1396</v>
      </c>
      <c r="T399" s="40" t="s">
        <v>1897</v>
      </c>
      <c r="U399" s="29" t="str">
        <f>VLOOKUP(T:T,'TOTAL POR PROYECTOS'!B:C,2,0)</f>
        <v>Fortalecimiento DE LAS CAPACIDADES PARA EL RECONOCIMIENTO Y EXIGIBILIAD DE LOS DERECHOS HUMANOS DE LA POBLACIÓN OSIGD EN EL MUNICIPIO DE San José De Cúcuta</v>
      </c>
      <c r="V399" s="40" t="s">
        <v>106</v>
      </c>
      <c r="W399" s="40" t="s">
        <v>107</v>
      </c>
      <c r="X399" s="40" t="s">
        <v>1898</v>
      </c>
      <c r="Y399" s="40" t="s">
        <v>1899</v>
      </c>
      <c r="Z399" s="40" t="s">
        <v>108</v>
      </c>
      <c r="AA399" s="40" t="s">
        <v>109</v>
      </c>
      <c r="AB399" s="30">
        <f>VLOOKUP(B:B,'EJECUCION 24 DE ABRIL DEL 2026'!C:Q,15,0)</f>
        <v>32000000</v>
      </c>
      <c r="AC399" s="30">
        <f>VLOOKUP(B:B,'EJECUCION 24 DE ABRIL DEL 2026'!C:R,16,0)</f>
        <v>0</v>
      </c>
      <c r="AD399" s="30">
        <f>VLOOKUP(B:B,'EJECUCION 24 DE ABRIL DEL 2026'!C:S,17,0)</f>
        <v>0</v>
      </c>
      <c r="AE399" s="31">
        <f>VLOOKUP(B:B,'EJECUCION 24 DE ABRIL DEL 2026'!C:T,18,0)</f>
        <v>0</v>
      </c>
      <c r="AF399" s="31">
        <f>VLOOKUP(B:B,'EJECUCION 24 DE ABRIL DEL 2026'!C:U,19,0)</f>
        <v>0</v>
      </c>
      <c r="AG399" s="30">
        <f>VLOOKUP(B:B,'EJECUCION 24 DE ABRIL DEL 2026'!C:V,20,0)</f>
        <v>0</v>
      </c>
      <c r="AH399" s="30">
        <f>VLOOKUP(B:B,'EJECUCION 24 DE ABRIL DEL 2026'!C:W,21,0)</f>
        <v>0</v>
      </c>
      <c r="AI399" s="30">
        <f>VLOOKUP(B:B,'EJECUCION 24 DE ABRIL DEL 2026'!C:X,22,0)</f>
        <v>32000000</v>
      </c>
      <c r="AJ399" s="30">
        <f>VLOOKUP(B:B,'EJECUCION 24 DE ABRIL DEL 2026'!C:Y,23,0)</f>
        <v>29550000</v>
      </c>
      <c r="AK399" s="30">
        <f>VLOOKUP(B:B,'EJECUCION 24 DE ABRIL DEL 2026'!C:Z,24,0)</f>
        <v>29550000</v>
      </c>
      <c r="AL399" s="30">
        <f>VLOOKUP(B:B,'EJECUCION 24 DE ABRIL DEL 2026'!C:AA,25,0)</f>
        <v>18800000</v>
      </c>
      <c r="AM399" s="30">
        <f>VLOOKUP(B:B,'EJECUCION 24 DE ABRIL DEL 2026'!C:AB,26,0)</f>
        <v>12600000</v>
      </c>
      <c r="AN399" s="30">
        <f>VLOOKUP(B:B,'EJECUCION 24 DE ABRIL DEL 2026'!C:AC,27,0)</f>
        <v>2450000</v>
      </c>
      <c r="AO399" s="32">
        <f t="shared" si="4"/>
        <v>0.5875</v>
      </c>
      <c r="AP399" s="28" t="str">
        <f>VLOOKUP(T:T,'TOTAL POR PROYECTOS'!B:I,8,0)</f>
        <v>Secretaría de Equidad, Género y Mujer</v>
      </c>
      <c r="AQ399" s="8"/>
      <c r="AR399" s="8"/>
    </row>
    <row r="400" hidden="1">
      <c r="A400" s="27" t="str">
        <f t="shared" si="1"/>
        <v>459903220245400102021.2.1.0.00.12.3.2.02.02.0091.2.1.0.00</v>
      </c>
      <c r="B400" s="27" t="str">
        <f t="shared" si="2"/>
        <v>459903220245400102021.2.1.0.00.12.3.2.02.02.0091.2.1.0.0003080305|333</v>
      </c>
      <c r="C400" s="28" t="str">
        <f t="shared" si="3"/>
        <v>Secretaría de Equidad, Género y Mujer</v>
      </c>
      <c r="D400" s="40" t="s">
        <v>48</v>
      </c>
      <c r="E400" s="40" t="s">
        <v>1239</v>
      </c>
      <c r="F400" s="40" t="s">
        <v>1528</v>
      </c>
      <c r="G400" s="40" t="s">
        <v>1645</v>
      </c>
      <c r="H400" s="40" t="s">
        <v>1900</v>
      </c>
      <c r="I400" s="40" t="s">
        <v>1647</v>
      </c>
      <c r="J400" s="40" t="s">
        <v>182</v>
      </c>
      <c r="K400" s="40" t="s">
        <v>183</v>
      </c>
      <c r="L400" s="40" t="s">
        <v>184</v>
      </c>
      <c r="M400" s="40" t="s">
        <v>185</v>
      </c>
      <c r="N400" s="40" t="s">
        <v>1043</v>
      </c>
      <c r="O400" s="40" t="s">
        <v>1044</v>
      </c>
      <c r="P400" s="40" t="s">
        <v>1648</v>
      </c>
      <c r="Q400" s="40" t="s">
        <v>1645</v>
      </c>
      <c r="R400" s="40" t="s">
        <v>1649</v>
      </c>
      <c r="S400" s="40" t="s">
        <v>1647</v>
      </c>
      <c r="T400" s="40" t="s">
        <v>1901</v>
      </c>
      <c r="U400" s="29" t="str">
        <f>VLOOKUP(T:T,'TOTAL POR PROYECTOS'!B:C,2,0)</f>
        <v>Formulación e implementación de la politica publica LGTBI en el Municipio de San José De Cúcuta</v>
      </c>
      <c r="V400" s="40" t="s">
        <v>106</v>
      </c>
      <c r="W400" s="40" t="s">
        <v>107</v>
      </c>
      <c r="X400" s="40" t="s">
        <v>66</v>
      </c>
      <c r="Y400" s="40" t="s">
        <v>67</v>
      </c>
      <c r="Z400" s="40" t="s">
        <v>108</v>
      </c>
      <c r="AA400" s="40" t="s">
        <v>109</v>
      </c>
      <c r="AB400" s="30">
        <f>VLOOKUP(B:B,'EJECUCION 24 DE ABRIL DEL 2026'!C:Q,15,0)</f>
        <v>28000000</v>
      </c>
      <c r="AC400" s="30">
        <f>VLOOKUP(B:B,'EJECUCION 24 DE ABRIL DEL 2026'!C:R,16,0)</f>
        <v>0</v>
      </c>
      <c r="AD400" s="30">
        <f>VLOOKUP(B:B,'EJECUCION 24 DE ABRIL DEL 2026'!C:S,17,0)</f>
        <v>0</v>
      </c>
      <c r="AE400" s="31">
        <f>VLOOKUP(B:B,'EJECUCION 24 DE ABRIL DEL 2026'!C:T,18,0)</f>
        <v>0</v>
      </c>
      <c r="AF400" s="31">
        <f>VLOOKUP(B:B,'EJECUCION 24 DE ABRIL DEL 2026'!C:U,19,0)</f>
        <v>0</v>
      </c>
      <c r="AG400" s="30">
        <f>VLOOKUP(B:B,'EJECUCION 24 DE ABRIL DEL 2026'!C:V,20,0)</f>
        <v>0</v>
      </c>
      <c r="AH400" s="30">
        <f>VLOOKUP(B:B,'EJECUCION 24 DE ABRIL DEL 2026'!C:W,21,0)</f>
        <v>0</v>
      </c>
      <c r="AI400" s="30">
        <f>VLOOKUP(B:B,'EJECUCION 24 DE ABRIL DEL 2026'!C:X,22,0)</f>
        <v>28000000</v>
      </c>
      <c r="AJ400" s="30">
        <f>VLOOKUP(B:B,'EJECUCION 24 DE ABRIL DEL 2026'!C:Y,23,0)</f>
        <v>27300000</v>
      </c>
      <c r="AK400" s="30">
        <f>VLOOKUP(B:B,'EJECUCION 24 DE ABRIL DEL 2026'!C:Z,24,0)</f>
        <v>27300000</v>
      </c>
      <c r="AL400" s="30">
        <f>VLOOKUP(B:B,'EJECUCION 24 DE ABRIL DEL 2026'!C:AA,25,0)</f>
        <v>17700000</v>
      </c>
      <c r="AM400" s="30">
        <f>VLOOKUP(B:B,'EJECUCION 24 DE ABRIL DEL 2026'!C:AB,26,0)</f>
        <v>9100000</v>
      </c>
      <c r="AN400" s="30">
        <f>VLOOKUP(B:B,'EJECUCION 24 DE ABRIL DEL 2026'!C:AC,27,0)</f>
        <v>700000</v>
      </c>
      <c r="AO400" s="32">
        <f t="shared" si="4"/>
        <v>0.6321428571</v>
      </c>
      <c r="AP400" s="28" t="str">
        <f>VLOOKUP(T:T,'TOTAL POR PROYECTOS'!B:I,8,0)</f>
        <v>Secretaría de Equidad, Género y Mujer</v>
      </c>
      <c r="AQ400" s="8"/>
      <c r="AR400" s="8"/>
    </row>
    <row r="401" hidden="1">
      <c r="A401" s="27" t="str">
        <f t="shared" si="1"/>
        <v>410300520245400101211.2.1.0.00.12.3.2.02.02.0091.2.1.0.00</v>
      </c>
      <c r="B401" s="27" t="str">
        <f t="shared" si="2"/>
        <v>410300520245400101211.2.1.0.00.12.3.2.02.02.0091.2.1.0.0003070104|287</v>
      </c>
      <c r="C401" s="28" t="str">
        <f t="shared" si="3"/>
        <v>Secretaría de Víctimas, Paz y Posconflicto</v>
      </c>
      <c r="D401" s="40" t="s">
        <v>48</v>
      </c>
      <c r="E401" s="40" t="s">
        <v>297</v>
      </c>
      <c r="F401" s="40" t="s">
        <v>453</v>
      </c>
      <c r="G401" s="40" t="s">
        <v>1902</v>
      </c>
      <c r="H401" s="40" t="s">
        <v>1903</v>
      </c>
      <c r="I401" s="40" t="s">
        <v>1904</v>
      </c>
      <c r="J401" s="40" t="s">
        <v>302</v>
      </c>
      <c r="K401" s="40" t="s">
        <v>303</v>
      </c>
      <c r="L401" s="40" t="s">
        <v>304</v>
      </c>
      <c r="M401" s="40" t="s">
        <v>305</v>
      </c>
      <c r="N401" s="40" t="s">
        <v>306</v>
      </c>
      <c r="O401" s="40" t="s">
        <v>307</v>
      </c>
      <c r="P401" s="40" t="s">
        <v>1905</v>
      </c>
      <c r="Q401" s="40" t="s">
        <v>1902</v>
      </c>
      <c r="R401" s="40" t="s">
        <v>1906</v>
      </c>
      <c r="S401" s="40" t="s">
        <v>1904</v>
      </c>
      <c r="T401" s="40" t="s">
        <v>1907</v>
      </c>
      <c r="U401" s="29" t="str">
        <f>VLOOKUP(T:T,'TOTAL POR PROYECTOS'!B:C,2,0)</f>
        <v>Fortalecimiento de los medios de vida de las víctimas del conflicto armado y los firmantes del acuerdo de paz en el municipio de San José De Cúcuta</v>
      </c>
      <c r="V401" s="40" t="s">
        <v>106</v>
      </c>
      <c r="W401" s="40" t="s">
        <v>107</v>
      </c>
      <c r="X401" s="40" t="s">
        <v>66</v>
      </c>
      <c r="Y401" s="40" t="s">
        <v>67</v>
      </c>
      <c r="Z401" s="40" t="s">
        <v>108</v>
      </c>
      <c r="AA401" s="40" t="s">
        <v>109</v>
      </c>
      <c r="AB401" s="30">
        <f>VLOOKUP(B:B,'EJECUCION 24 DE ABRIL DEL 2026'!C:Q,15,0)</f>
        <v>300400000</v>
      </c>
      <c r="AC401" s="30">
        <f>VLOOKUP(B:B,'EJECUCION 24 DE ABRIL DEL 2026'!C:R,16,0)</f>
        <v>0</v>
      </c>
      <c r="AD401" s="30">
        <f>VLOOKUP(B:B,'EJECUCION 24 DE ABRIL DEL 2026'!C:S,17,0)</f>
        <v>0</v>
      </c>
      <c r="AE401" s="31">
        <f>VLOOKUP(B:B,'EJECUCION 24 DE ABRIL DEL 2026'!C:T,18,0)</f>
        <v>0</v>
      </c>
      <c r="AF401" s="31">
        <f>VLOOKUP(B:B,'EJECUCION 24 DE ABRIL DEL 2026'!C:U,19,0)</f>
        <v>0</v>
      </c>
      <c r="AG401" s="30">
        <f>VLOOKUP(B:B,'EJECUCION 24 DE ABRIL DEL 2026'!C:V,20,0)</f>
        <v>0</v>
      </c>
      <c r="AH401" s="30">
        <f>VLOOKUP(B:B,'EJECUCION 24 DE ABRIL DEL 2026'!C:W,21,0)</f>
        <v>0</v>
      </c>
      <c r="AI401" s="30">
        <f>VLOOKUP(B:B,'EJECUCION 24 DE ABRIL DEL 2026'!C:X,22,0)</f>
        <v>300400000</v>
      </c>
      <c r="AJ401" s="30">
        <f>VLOOKUP(B:B,'EJECUCION 24 DE ABRIL DEL 2026'!C:Y,23,0)</f>
        <v>300374361</v>
      </c>
      <c r="AK401" s="30">
        <f>VLOOKUP(B:B,'EJECUCION 24 DE ABRIL DEL 2026'!C:Z,24,0)</f>
        <v>257327361</v>
      </c>
      <c r="AL401" s="30">
        <f>VLOOKUP(B:B,'EJECUCION 24 DE ABRIL DEL 2026'!C:AA,25,0)</f>
        <v>132942206.3</v>
      </c>
      <c r="AM401" s="30">
        <f>VLOOKUP(B:B,'EJECUCION 24 DE ABRIL DEL 2026'!C:AB,26,0)</f>
        <v>74188103.14</v>
      </c>
      <c r="AN401" s="30">
        <f>VLOOKUP(B:B,'EJECUCION 24 DE ABRIL DEL 2026'!C:AC,27,0)</f>
        <v>43072639</v>
      </c>
      <c r="AO401" s="32">
        <f t="shared" si="4"/>
        <v>0.4425506201</v>
      </c>
      <c r="AP401" s="28" t="str">
        <f>VLOOKUP(T:T,'TOTAL POR PROYECTOS'!B:I,8,0)</f>
        <v>Secretaría de Víctimas, Paz y Posconflicto</v>
      </c>
      <c r="AQ401" s="8"/>
      <c r="AR401" s="8"/>
    </row>
    <row r="402" hidden="1">
      <c r="A402" s="27" t="str">
        <f t="shared" si="1"/>
        <v>410301020245400101211.2.1.0.00.12.3.2.02.02.0091.2.1.0.00</v>
      </c>
      <c r="B402" s="27" t="str">
        <f t="shared" si="2"/>
        <v>410301020245400101211.2.1.0.00.12.3.2.02.02.0091.2.1.0.0003070103|286</v>
      </c>
      <c r="C402" s="28" t="str">
        <f t="shared" si="3"/>
        <v>Secretaría de Víctimas, Paz y Posconflicto</v>
      </c>
      <c r="D402" s="40" t="s">
        <v>48</v>
      </c>
      <c r="E402" s="40" t="s">
        <v>297</v>
      </c>
      <c r="F402" s="40" t="s">
        <v>453</v>
      </c>
      <c r="G402" s="40" t="s">
        <v>1908</v>
      </c>
      <c r="H402" s="40" t="s">
        <v>1909</v>
      </c>
      <c r="I402" s="40" t="s">
        <v>1910</v>
      </c>
      <c r="J402" s="40" t="s">
        <v>302</v>
      </c>
      <c r="K402" s="40" t="s">
        <v>303</v>
      </c>
      <c r="L402" s="40" t="s">
        <v>304</v>
      </c>
      <c r="M402" s="40" t="s">
        <v>305</v>
      </c>
      <c r="N402" s="40" t="s">
        <v>306</v>
      </c>
      <c r="O402" s="40" t="s">
        <v>307</v>
      </c>
      <c r="P402" s="40" t="s">
        <v>1911</v>
      </c>
      <c r="Q402" s="40" t="s">
        <v>1908</v>
      </c>
      <c r="R402" s="40" t="s">
        <v>1912</v>
      </c>
      <c r="S402" s="40" t="s">
        <v>1910</v>
      </c>
      <c r="T402" s="40" t="s">
        <v>1907</v>
      </c>
      <c r="U402" s="29" t="str">
        <f>VLOOKUP(T:T,'TOTAL POR PROYECTOS'!B:C,2,0)</f>
        <v>Fortalecimiento de los medios de vida de las víctimas del conflicto armado y los firmantes del acuerdo de paz en el municipio de San José De Cúcuta</v>
      </c>
      <c r="V402" s="40" t="s">
        <v>106</v>
      </c>
      <c r="W402" s="40" t="s">
        <v>107</v>
      </c>
      <c r="X402" s="40" t="s">
        <v>66</v>
      </c>
      <c r="Y402" s="40" t="s">
        <v>67</v>
      </c>
      <c r="Z402" s="40" t="s">
        <v>108</v>
      </c>
      <c r="AA402" s="40" t="s">
        <v>109</v>
      </c>
      <c r="AB402" s="30">
        <f>VLOOKUP(B:B,'EJECUCION 24 DE ABRIL DEL 2026'!C:Q,15,0)</f>
        <v>20000000</v>
      </c>
      <c r="AC402" s="30">
        <f>VLOOKUP(B:B,'EJECUCION 24 DE ABRIL DEL 2026'!C:R,16,0)</f>
        <v>0</v>
      </c>
      <c r="AD402" s="30">
        <f>VLOOKUP(B:B,'EJECUCION 24 DE ABRIL DEL 2026'!C:S,17,0)</f>
        <v>0</v>
      </c>
      <c r="AE402" s="31">
        <f>VLOOKUP(B:B,'EJECUCION 24 DE ABRIL DEL 2026'!C:T,18,0)</f>
        <v>0</v>
      </c>
      <c r="AF402" s="31">
        <f>VLOOKUP(B:B,'EJECUCION 24 DE ABRIL DEL 2026'!C:U,19,0)</f>
        <v>0</v>
      </c>
      <c r="AG402" s="30">
        <f>VLOOKUP(B:B,'EJECUCION 24 DE ABRIL DEL 2026'!C:V,20,0)</f>
        <v>0</v>
      </c>
      <c r="AH402" s="30">
        <f>VLOOKUP(B:B,'EJECUCION 24 DE ABRIL DEL 2026'!C:W,21,0)</f>
        <v>0</v>
      </c>
      <c r="AI402" s="30">
        <f>VLOOKUP(B:B,'EJECUCION 24 DE ABRIL DEL 2026'!C:X,22,0)</f>
        <v>20000000</v>
      </c>
      <c r="AJ402" s="30">
        <f>VLOOKUP(B:B,'EJECUCION 24 DE ABRIL DEL 2026'!C:Y,23,0)</f>
        <v>20000000</v>
      </c>
      <c r="AK402" s="30">
        <f>VLOOKUP(B:B,'EJECUCION 24 DE ABRIL DEL 2026'!C:Z,24,0)</f>
        <v>18200000</v>
      </c>
      <c r="AL402" s="30">
        <f>VLOOKUP(B:B,'EJECUCION 24 DE ABRIL DEL 2026'!C:AA,25,0)</f>
        <v>10400000</v>
      </c>
      <c r="AM402" s="30">
        <f>VLOOKUP(B:B,'EJECUCION 24 DE ABRIL DEL 2026'!C:AB,26,0)</f>
        <v>5200000</v>
      </c>
      <c r="AN402" s="30">
        <f>VLOOKUP(B:B,'EJECUCION 24 DE ABRIL DEL 2026'!C:AC,27,0)</f>
        <v>1800000</v>
      </c>
      <c r="AO402" s="32">
        <f t="shared" si="4"/>
        <v>0.52</v>
      </c>
      <c r="AP402" s="28" t="str">
        <f>VLOOKUP(T:T,'TOTAL POR PROYECTOS'!B:I,8,0)</f>
        <v>Secretaría de Víctimas, Paz y Posconflicto</v>
      </c>
      <c r="AQ402" s="8"/>
      <c r="AR402" s="8"/>
    </row>
    <row r="403" hidden="1">
      <c r="A403" s="27" t="str">
        <f t="shared" si="1"/>
        <v>410305220245400101051.2.1.0.00.12.3.2.02.02.009.571.2.1.0.00</v>
      </c>
      <c r="B403" s="27" t="str">
        <f t="shared" si="2"/>
        <v>410305220245400101051.2.1.0.00.12.3.2.02.02.009.571.2.1.0.0003070404|309</v>
      </c>
      <c r="C403" s="28" t="str">
        <f t="shared" si="3"/>
        <v>Secretaría de Víctimas, Paz y Posconflicto</v>
      </c>
      <c r="D403" s="40" t="s">
        <v>48</v>
      </c>
      <c r="E403" s="40" t="s">
        <v>297</v>
      </c>
      <c r="F403" s="40" t="s">
        <v>298</v>
      </c>
      <c r="G403" s="40" t="s">
        <v>339</v>
      </c>
      <c r="H403" s="40" t="s">
        <v>1913</v>
      </c>
      <c r="I403" s="40" t="s">
        <v>344</v>
      </c>
      <c r="J403" s="40" t="s">
        <v>302</v>
      </c>
      <c r="K403" s="40" t="s">
        <v>303</v>
      </c>
      <c r="L403" s="40" t="s">
        <v>304</v>
      </c>
      <c r="M403" s="40" t="s">
        <v>305</v>
      </c>
      <c r="N403" s="40" t="s">
        <v>306</v>
      </c>
      <c r="O403" s="40" t="s">
        <v>307</v>
      </c>
      <c r="P403" s="40" t="s">
        <v>342</v>
      </c>
      <c r="Q403" s="40" t="s">
        <v>339</v>
      </c>
      <c r="R403" s="40" t="s">
        <v>343</v>
      </c>
      <c r="S403" s="40" t="s">
        <v>344</v>
      </c>
      <c r="T403" s="40" t="s">
        <v>1914</v>
      </c>
      <c r="U403" s="29" t="str">
        <f>VLOOKUP(T:T,'TOTAL POR PROYECTOS'!B:C,2,0)</f>
        <v>Desarrollo de estrategias para la articulación de oferta social para víctimas del conflicto armado y NNAJ de las Barras Populares Organizadas del Municipio de San José De Cúcuta</v>
      </c>
      <c r="V403" s="40" t="s">
        <v>106</v>
      </c>
      <c r="W403" s="40" t="s">
        <v>107</v>
      </c>
      <c r="X403" s="40" t="s">
        <v>1915</v>
      </c>
      <c r="Y403" s="40" t="s">
        <v>1916</v>
      </c>
      <c r="Z403" s="40" t="s">
        <v>108</v>
      </c>
      <c r="AA403" s="40" t="s">
        <v>109</v>
      </c>
      <c r="AB403" s="30">
        <f>VLOOKUP(B:B,'EJECUCION 24 DE ABRIL DEL 2026'!C:Q,15,0)</f>
        <v>312100000</v>
      </c>
      <c r="AC403" s="30">
        <f>VLOOKUP(B:B,'EJECUCION 24 DE ABRIL DEL 2026'!C:R,16,0)</f>
        <v>0</v>
      </c>
      <c r="AD403" s="30">
        <f>VLOOKUP(B:B,'EJECUCION 24 DE ABRIL DEL 2026'!C:S,17,0)</f>
        <v>0</v>
      </c>
      <c r="AE403" s="31">
        <f>VLOOKUP(B:B,'EJECUCION 24 DE ABRIL DEL 2026'!C:T,18,0)</f>
        <v>0</v>
      </c>
      <c r="AF403" s="31">
        <f>VLOOKUP(B:B,'EJECUCION 24 DE ABRIL DEL 2026'!C:U,19,0)</f>
        <v>0</v>
      </c>
      <c r="AG403" s="30">
        <f>VLOOKUP(B:B,'EJECUCION 24 DE ABRIL DEL 2026'!C:V,20,0)</f>
        <v>0</v>
      </c>
      <c r="AH403" s="30">
        <f>VLOOKUP(B:B,'EJECUCION 24 DE ABRIL DEL 2026'!C:W,21,0)</f>
        <v>0</v>
      </c>
      <c r="AI403" s="30">
        <f>VLOOKUP(B:B,'EJECUCION 24 DE ABRIL DEL 2026'!C:X,22,0)</f>
        <v>312100000</v>
      </c>
      <c r="AJ403" s="30">
        <f>VLOOKUP(B:B,'EJECUCION 24 DE ABRIL DEL 2026'!C:Y,23,0)</f>
        <v>309870000</v>
      </c>
      <c r="AK403" s="30">
        <f>VLOOKUP(B:B,'EJECUCION 24 DE ABRIL DEL 2026'!C:Z,24,0)</f>
        <v>302190000</v>
      </c>
      <c r="AL403" s="30">
        <f>VLOOKUP(B:B,'EJECUCION 24 DE ABRIL DEL 2026'!C:AA,25,0)</f>
        <v>160912000</v>
      </c>
      <c r="AM403" s="30">
        <f>VLOOKUP(B:B,'EJECUCION 24 DE ABRIL DEL 2026'!C:AB,26,0)</f>
        <v>90340000</v>
      </c>
      <c r="AN403" s="30">
        <f>VLOOKUP(B:B,'EJECUCION 24 DE ABRIL DEL 2026'!C:AC,27,0)</f>
        <v>9910000</v>
      </c>
      <c r="AO403" s="32">
        <f t="shared" si="4"/>
        <v>0.5155783403</v>
      </c>
      <c r="AP403" s="28" t="str">
        <f>VLOOKUP(T:T,'TOTAL POR PROYECTOS'!B:I,8,0)</f>
        <v>Secretaría de Víctimas, Paz y Posconflicto</v>
      </c>
      <c r="AQ403" s="8"/>
      <c r="AR403" s="8"/>
    </row>
    <row r="404" hidden="1">
      <c r="A404" s="27" t="str">
        <f t="shared" si="1"/>
        <v>41010112025000000325151.2.1.0.00.12.3.2.02.02.0091.2.1.0.00</v>
      </c>
      <c r="B404" s="27" t="str">
        <f t="shared" si="2"/>
        <v>41010112025000000325151.2.1.0.00.12.3.2.02.02.0091.2.1.0.0003070203|294</v>
      </c>
      <c r="C404" s="28" t="str">
        <f t="shared" si="3"/>
        <v>Secretaría de Víctimas, Paz y Posconflicto</v>
      </c>
      <c r="D404" s="40" t="s">
        <v>48</v>
      </c>
      <c r="E404" s="40" t="s">
        <v>297</v>
      </c>
      <c r="F404" s="40" t="s">
        <v>313</v>
      </c>
      <c r="G404" s="40" t="s">
        <v>1917</v>
      </c>
      <c r="H404" s="40" t="s">
        <v>1918</v>
      </c>
      <c r="I404" s="40" t="s">
        <v>1919</v>
      </c>
      <c r="J404" s="40" t="s">
        <v>302</v>
      </c>
      <c r="K404" s="40" t="s">
        <v>303</v>
      </c>
      <c r="L404" s="40" t="s">
        <v>304</v>
      </c>
      <c r="M404" s="40" t="s">
        <v>305</v>
      </c>
      <c r="N404" s="40" t="s">
        <v>1920</v>
      </c>
      <c r="O404" s="40" t="s">
        <v>1921</v>
      </c>
      <c r="P404" s="40" t="s">
        <v>1922</v>
      </c>
      <c r="Q404" s="40" t="s">
        <v>1917</v>
      </c>
      <c r="R404" s="40" t="s">
        <v>1923</v>
      </c>
      <c r="S404" s="40" t="s">
        <v>1919</v>
      </c>
      <c r="T404" s="40" t="s">
        <v>1924</v>
      </c>
      <c r="U404" s="29" t="str">
        <f>VLOOKUP(T:T,'TOTAL POR PROYECTOS'!B:C,2,0)</f>
        <v>Desarrollo de la estrategia “Festival en Paz”: arte cultura y pedagogía en la construcción de memoria histórica y garantías de no repetición en el municipio de San José De Cúcuta</v>
      </c>
      <c r="V404" s="40" t="s">
        <v>106</v>
      </c>
      <c r="W404" s="40" t="s">
        <v>107</v>
      </c>
      <c r="X404" s="40" t="s">
        <v>66</v>
      </c>
      <c r="Y404" s="40" t="s">
        <v>67</v>
      </c>
      <c r="Z404" s="40" t="s">
        <v>108</v>
      </c>
      <c r="AA404" s="40" t="s">
        <v>109</v>
      </c>
      <c r="AB404" s="30">
        <f>VLOOKUP(B:B,'EJECUCION 24 DE ABRIL DEL 2026'!C:Q,15,0)</f>
        <v>36000000</v>
      </c>
      <c r="AC404" s="30">
        <f>VLOOKUP(B:B,'EJECUCION 24 DE ABRIL DEL 2026'!C:R,16,0)</f>
        <v>0</v>
      </c>
      <c r="AD404" s="30">
        <f>VLOOKUP(B:B,'EJECUCION 24 DE ABRIL DEL 2026'!C:S,17,0)</f>
        <v>0</v>
      </c>
      <c r="AE404" s="31">
        <f>VLOOKUP(B:B,'EJECUCION 24 DE ABRIL DEL 2026'!C:T,18,0)</f>
        <v>0</v>
      </c>
      <c r="AF404" s="31">
        <f>VLOOKUP(B:B,'EJECUCION 24 DE ABRIL DEL 2026'!C:U,19,0)</f>
        <v>0</v>
      </c>
      <c r="AG404" s="30">
        <f>VLOOKUP(B:B,'EJECUCION 24 DE ABRIL DEL 2026'!C:V,20,0)</f>
        <v>0</v>
      </c>
      <c r="AH404" s="30">
        <f>VLOOKUP(B:B,'EJECUCION 24 DE ABRIL DEL 2026'!C:W,21,0)</f>
        <v>0</v>
      </c>
      <c r="AI404" s="30">
        <f>VLOOKUP(B:B,'EJECUCION 24 DE ABRIL DEL 2026'!C:X,22,0)</f>
        <v>36000000</v>
      </c>
      <c r="AJ404" s="30">
        <f>VLOOKUP(B:B,'EJECUCION 24 DE ABRIL DEL 2026'!C:Y,23,0)</f>
        <v>34650000</v>
      </c>
      <c r="AK404" s="30">
        <f>VLOOKUP(B:B,'EJECUCION 24 DE ABRIL DEL 2026'!C:Z,24,0)</f>
        <v>34650000</v>
      </c>
      <c r="AL404" s="30">
        <f>VLOOKUP(B:B,'EJECUCION 24 DE ABRIL DEL 2026'!C:AA,25,0)</f>
        <v>16100000</v>
      </c>
      <c r="AM404" s="30">
        <f>VLOOKUP(B:B,'EJECUCION 24 DE ABRIL DEL 2026'!C:AB,26,0)</f>
        <v>9900000</v>
      </c>
      <c r="AN404" s="30">
        <f>VLOOKUP(B:B,'EJECUCION 24 DE ABRIL DEL 2026'!C:AC,27,0)</f>
        <v>1350000</v>
      </c>
      <c r="AO404" s="32">
        <f t="shared" si="4"/>
        <v>0.4472222222</v>
      </c>
      <c r="AP404" s="28" t="str">
        <f>VLOOKUP(T:T,'TOTAL POR PROYECTOS'!B:I,8,0)</f>
        <v>Secretaría de Víctimas, Paz y Posconflicto</v>
      </c>
      <c r="AQ404" s="8"/>
      <c r="AR404" s="8"/>
    </row>
    <row r="405" hidden="1">
      <c r="A405" s="27" t="str">
        <f t="shared" si="1"/>
        <v>41010682025000000325151.2.1.0.00.12.3.2.02.02.0091.2.1.0.00</v>
      </c>
      <c r="B405" s="27" t="str">
        <f t="shared" si="2"/>
        <v>41010682025000000325151.2.1.0.00.12.3.2.02.02.0091.2.1.0.0003070205|296</v>
      </c>
      <c r="C405" s="28" t="str">
        <f t="shared" si="3"/>
        <v>Secretaría de Víctimas, Paz y Posconflicto</v>
      </c>
      <c r="D405" s="40" t="s">
        <v>48</v>
      </c>
      <c r="E405" s="40" t="s">
        <v>297</v>
      </c>
      <c r="F405" s="40" t="s">
        <v>313</v>
      </c>
      <c r="G405" s="40" t="s">
        <v>1925</v>
      </c>
      <c r="H405" s="40" t="s">
        <v>1926</v>
      </c>
      <c r="I405" s="40" t="s">
        <v>1794</v>
      </c>
      <c r="J405" s="40" t="s">
        <v>302</v>
      </c>
      <c r="K405" s="40" t="s">
        <v>303</v>
      </c>
      <c r="L405" s="40" t="s">
        <v>304</v>
      </c>
      <c r="M405" s="40" t="s">
        <v>305</v>
      </c>
      <c r="N405" s="40" t="s">
        <v>1920</v>
      </c>
      <c r="O405" s="40" t="s">
        <v>1921</v>
      </c>
      <c r="P405" s="40" t="s">
        <v>1927</v>
      </c>
      <c r="Q405" s="40" t="s">
        <v>1928</v>
      </c>
      <c r="R405" s="40" t="s">
        <v>1929</v>
      </c>
      <c r="S405" s="40" t="s">
        <v>1756</v>
      </c>
      <c r="T405" s="40" t="s">
        <v>1924</v>
      </c>
      <c r="U405" s="29" t="str">
        <f>VLOOKUP(T:T,'TOTAL POR PROYECTOS'!B:C,2,0)</f>
        <v>Desarrollo de la estrategia “Festival en Paz”: arte cultura y pedagogía en la construcción de memoria histórica y garantías de no repetición en el municipio de San José De Cúcuta</v>
      </c>
      <c r="V405" s="40" t="s">
        <v>106</v>
      </c>
      <c r="W405" s="40" t="s">
        <v>107</v>
      </c>
      <c r="X405" s="40" t="s">
        <v>66</v>
      </c>
      <c r="Y405" s="40" t="s">
        <v>67</v>
      </c>
      <c r="Z405" s="40" t="s">
        <v>108</v>
      </c>
      <c r="AA405" s="40" t="s">
        <v>109</v>
      </c>
      <c r="AB405" s="30">
        <f>VLOOKUP(B:B,'EJECUCION 24 DE ABRIL DEL 2026'!C:Q,15,0)</f>
        <v>14800000</v>
      </c>
      <c r="AC405" s="30">
        <f>VLOOKUP(B:B,'EJECUCION 24 DE ABRIL DEL 2026'!C:R,16,0)</f>
        <v>0</v>
      </c>
      <c r="AD405" s="30">
        <f>VLOOKUP(B:B,'EJECUCION 24 DE ABRIL DEL 2026'!C:S,17,0)</f>
        <v>0</v>
      </c>
      <c r="AE405" s="31">
        <f>VLOOKUP(B:B,'EJECUCION 24 DE ABRIL DEL 2026'!C:T,18,0)</f>
        <v>0</v>
      </c>
      <c r="AF405" s="31">
        <f>VLOOKUP(B:B,'EJECUCION 24 DE ABRIL DEL 2026'!C:U,19,0)</f>
        <v>0</v>
      </c>
      <c r="AG405" s="30">
        <f>VLOOKUP(B:B,'EJECUCION 24 DE ABRIL DEL 2026'!C:V,20,0)</f>
        <v>0</v>
      </c>
      <c r="AH405" s="30">
        <f>VLOOKUP(B:B,'EJECUCION 24 DE ABRIL DEL 2026'!C:W,21,0)</f>
        <v>0</v>
      </c>
      <c r="AI405" s="30">
        <f>VLOOKUP(B:B,'EJECUCION 24 DE ABRIL DEL 2026'!C:X,22,0)</f>
        <v>14800000</v>
      </c>
      <c r="AJ405" s="30">
        <f>VLOOKUP(B:B,'EJECUCION 24 DE ABRIL DEL 2026'!C:Y,23,0)</f>
        <v>14000000</v>
      </c>
      <c r="AK405" s="30">
        <f>VLOOKUP(B:B,'EJECUCION 24 DE ABRIL DEL 2026'!C:Z,24,0)</f>
        <v>14000000</v>
      </c>
      <c r="AL405" s="30">
        <f>VLOOKUP(B:B,'EJECUCION 24 DE ABRIL DEL 2026'!C:AA,25,0)</f>
        <v>4000000</v>
      </c>
      <c r="AM405" s="30">
        <f>VLOOKUP(B:B,'EJECUCION 24 DE ABRIL DEL 2026'!C:AB,26,0)</f>
        <v>0</v>
      </c>
      <c r="AN405" s="30">
        <f>VLOOKUP(B:B,'EJECUCION 24 DE ABRIL DEL 2026'!C:AC,27,0)</f>
        <v>800000</v>
      </c>
      <c r="AO405" s="32">
        <f t="shared" si="4"/>
        <v>0.2702702703</v>
      </c>
      <c r="AP405" s="28" t="str">
        <f>VLOOKUP(T:T,'TOTAL POR PROYECTOS'!B:I,8,0)</f>
        <v>Secretaría de Víctimas, Paz y Posconflicto</v>
      </c>
      <c r="AQ405" s="8"/>
      <c r="AR405" s="8"/>
    </row>
    <row r="406" hidden="1">
      <c r="A406" s="27" t="str">
        <f t="shared" si="1"/>
        <v>41011012025000000325151.2.1.0.00.12.3.2.02.02.0091.2.1.0.00</v>
      </c>
      <c r="B406" s="27" t="str">
        <f t="shared" si="2"/>
        <v>41011012025000000325151.2.1.0.00.12.3.2.02.02.0091.2.1.0.0003070401|306</v>
      </c>
      <c r="C406" s="28" t="str">
        <f t="shared" si="3"/>
        <v>Secretaría de Víctimas, Paz y Posconflicto</v>
      </c>
      <c r="D406" s="40" t="s">
        <v>48</v>
      </c>
      <c r="E406" s="40" t="s">
        <v>297</v>
      </c>
      <c r="F406" s="40" t="s">
        <v>298</v>
      </c>
      <c r="G406" s="40" t="s">
        <v>1930</v>
      </c>
      <c r="H406" s="40" t="s">
        <v>1931</v>
      </c>
      <c r="I406" s="40" t="s">
        <v>1932</v>
      </c>
      <c r="J406" s="40" t="s">
        <v>302</v>
      </c>
      <c r="K406" s="40" t="s">
        <v>303</v>
      </c>
      <c r="L406" s="40" t="s">
        <v>304</v>
      </c>
      <c r="M406" s="40" t="s">
        <v>305</v>
      </c>
      <c r="N406" s="40" t="s">
        <v>1920</v>
      </c>
      <c r="O406" s="40" t="s">
        <v>1921</v>
      </c>
      <c r="P406" s="40" t="s">
        <v>1933</v>
      </c>
      <c r="Q406" s="40" t="s">
        <v>1930</v>
      </c>
      <c r="R406" s="40" t="s">
        <v>1934</v>
      </c>
      <c r="S406" s="40" t="s">
        <v>1932</v>
      </c>
      <c r="T406" s="40" t="s">
        <v>1924</v>
      </c>
      <c r="U406" s="29" t="str">
        <f>VLOOKUP(T:T,'TOTAL POR PROYECTOS'!B:C,2,0)</f>
        <v>Desarrollo de la estrategia “Festival en Paz”: arte cultura y pedagogía en la construcción de memoria histórica y garantías de no repetición en el municipio de San José De Cúcuta</v>
      </c>
      <c r="V406" s="40" t="s">
        <v>106</v>
      </c>
      <c r="W406" s="40" t="s">
        <v>107</v>
      </c>
      <c r="X406" s="40" t="s">
        <v>66</v>
      </c>
      <c r="Y406" s="40" t="s">
        <v>67</v>
      </c>
      <c r="Z406" s="40" t="s">
        <v>108</v>
      </c>
      <c r="AA406" s="40" t="s">
        <v>109</v>
      </c>
      <c r="AB406" s="30">
        <f>VLOOKUP(B:B,'EJECUCION 24 DE ABRIL DEL 2026'!C:Q,15,0)</f>
        <v>14800000</v>
      </c>
      <c r="AC406" s="30">
        <f>VLOOKUP(B:B,'EJECUCION 24 DE ABRIL DEL 2026'!C:R,16,0)</f>
        <v>0</v>
      </c>
      <c r="AD406" s="30">
        <f>VLOOKUP(B:B,'EJECUCION 24 DE ABRIL DEL 2026'!C:S,17,0)</f>
        <v>0</v>
      </c>
      <c r="AE406" s="31">
        <f>VLOOKUP(B:B,'EJECUCION 24 DE ABRIL DEL 2026'!C:T,18,0)</f>
        <v>0</v>
      </c>
      <c r="AF406" s="31">
        <f>VLOOKUP(B:B,'EJECUCION 24 DE ABRIL DEL 2026'!C:U,19,0)</f>
        <v>0</v>
      </c>
      <c r="AG406" s="30">
        <f>VLOOKUP(B:B,'EJECUCION 24 DE ABRIL DEL 2026'!C:V,20,0)</f>
        <v>0</v>
      </c>
      <c r="AH406" s="30">
        <f>VLOOKUP(B:B,'EJECUCION 24 DE ABRIL DEL 2026'!C:W,21,0)</f>
        <v>0</v>
      </c>
      <c r="AI406" s="30">
        <f>VLOOKUP(B:B,'EJECUCION 24 DE ABRIL DEL 2026'!C:X,22,0)</f>
        <v>14800000</v>
      </c>
      <c r="AJ406" s="30">
        <f>VLOOKUP(B:B,'EJECUCION 24 DE ABRIL DEL 2026'!C:Y,23,0)</f>
        <v>12600000</v>
      </c>
      <c r="AK406" s="30">
        <f>VLOOKUP(B:B,'EJECUCION 24 DE ABRIL DEL 2026'!C:Z,24,0)</f>
        <v>12600000</v>
      </c>
      <c r="AL406" s="30">
        <f>VLOOKUP(B:B,'EJECUCION 24 DE ABRIL DEL 2026'!C:AA,25,0)</f>
        <v>7200000</v>
      </c>
      <c r="AM406" s="30">
        <f>VLOOKUP(B:B,'EJECUCION 24 DE ABRIL DEL 2026'!C:AB,26,0)</f>
        <v>3600000</v>
      </c>
      <c r="AN406" s="30">
        <f>VLOOKUP(B:B,'EJECUCION 24 DE ABRIL DEL 2026'!C:AC,27,0)</f>
        <v>2200000</v>
      </c>
      <c r="AO406" s="32">
        <f t="shared" si="4"/>
        <v>0.4864864865</v>
      </c>
      <c r="AP406" s="28" t="str">
        <f>VLOOKUP(T:T,'TOTAL POR PROYECTOS'!B:I,8,0)</f>
        <v>Secretaría de Víctimas, Paz y Posconflicto</v>
      </c>
      <c r="AQ406" s="8"/>
      <c r="AR406" s="8"/>
    </row>
    <row r="407" hidden="1">
      <c r="A407" s="27" t="str">
        <f t="shared" si="1"/>
        <v>41010972025000000325151.2.1.0.00.12.3.2.02.02.0091.2.1.0.00</v>
      </c>
      <c r="B407" s="27" t="str">
        <f t="shared" si="2"/>
        <v>41010972025000000325151.2.1.0.00.12.3.2.02.02.0091.2.1.0.0003070204|295</v>
      </c>
      <c r="C407" s="28" t="str">
        <f t="shared" si="3"/>
        <v>Secretaría de Víctimas, Paz y Posconflicto</v>
      </c>
      <c r="D407" s="40" t="s">
        <v>48</v>
      </c>
      <c r="E407" s="40" t="s">
        <v>297</v>
      </c>
      <c r="F407" s="40" t="s">
        <v>313</v>
      </c>
      <c r="G407" s="40" t="s">
        <v>1935</v>
      </c>
      <c r="H407" s="40" t="s">
        <v>1936</v>
      </c>
      <c r="I407" s="40" t="s">
        <v>1937</v>
      </c>
      <c r="J407" s="40" t="s">
        <v>302</v>
      </c>
      <c r="K407" s="40" t="s">
        <v>303</v>
      </c>
      <c r="L407" s="40" t="s">
        <v>304</v>
      </c>
      <c r="M407" s="40" t="s">
        <v>305</v>
      </c>
      <c r="N407" s="40" t="s">
        <v>1920</v>
      </c>
      <c r="O407" s="40" t="s">
        <v>1921</v>
      </c>
      <c r="P407" s="40" t="s">
        <v>1938</v>
      </c>
      <c r="Q407" s="40" t="s">
        <v>1935</v>
      </c>
      <c r="R407" s="40" t="s">
        <v>1939</v>
      </c>
      <c r="S407" s="40" t="s">
        <v>1937</v>
      </c>
      <c r="T407" s="40" t="s">
        <v>1924</v>
      </c>
      <c r="U407" s="29" t="str">
        <f>VLOOKUP(T:T,'TOTAL POR PROYECTOS'!B:C,2,0)</f>
        <v>Desarrollo de la estrategia “Festival en Paz”: arte cultura y pedagogía en la construcción de memoria histórica y garantías de no repetición en el municipio de San José De Cúcuta</v>
      </c>
      <c r="V407" s="40" t="s">
        <v>106</v>
      </c>
      <c r="W407" s="40" t="s">
        <v>107</v>
      </c>
      <c r="X407" s="40" t="s">
        <v>66</v>
      </c>
      <c r="Y407" s="40" t="s">
        <v>67</v>
      </c>
      <c r="Z407" s="40" t="s">
        <v>108</v>
      </c>
      <c r="AA407" s="40" t="s">
        <v>109</v>
      </c>
      <c r="AB407" s="30">
        <f>VLOOKUP(B:B,'EJECUCION 24 DE ABRIL DEL 2026'!C:Q,15,0)</f>
        <v>14800000</v>
      </c>
      <c r="AC407" s="30">
        <f>VLOOKUP(B:B,'EJECUCION 24 DE ABRIL DEL 2026'!C:R,16,0)</f>
        <v>0</v>
      </c>
      <c r="AD407" s="30">
        <f>VLOOKUP(B:B,'EJECUCION 24 DE ABRIL DEL 2026'!C:S,17,0)</f>
        <v>0</v>
      </c>
      <c r="AE407" s="31">
        <f>VLOOKUP(B:B,'EJECUCION 24 DE ABRIL DEL 2026'!C:T,18,0)</f>
        <v>0</v>
      </c>
      <c r="AF407" s="31">
        <f>VLOOKUP(B:B,'EJECUCION 24 DE ABRIL DEL 2026'!C:U,19,0)</f>
        <v>0</v>
      </c>
      <c r="AG407" s="30">
        <f>VLOOKUP(B:B,'EJECUCION 24 DE ABRIL DEL 2026'!C:V,20,0)</f>
        <v>0</v>
      </c>
      <c r="AH407" s="30">
        <f>VLOOKUP(B:B,'EJECUCION 24 DE ABRIL DEL 2026'!C:W,21,0)</f>
        <v>0</v>
      </c>
      <c r="AI407" s="30">
        <f>VLOOKUP(B:B,'EJECUCION 24 DE ABRIL DEL 2026'!C:X,22,0)</f>
        <v>14800000</v>
      </c>
      <c r="AJ407" s="30">
        <f>VLOOKUP(B:B,'EJECUCION 24 DE ABRIL DEL 2026'!C:Y,23,0)</f>
        <v>14000000</v>
      </c>
      <c r="AK407" s="30">
        <f>VLOOKUP(B:B,'EJECUCION 24 DE ABRIL DEL 2026'!C:Z,24,0)</f>
        <v>14000000</v>
      </c>
      <c r="AL407" s="30">
        <f>VLOOKUP(B:B,'EJECUCION 24 DE ABRIL DEL 2026'!C:AA,25,0)</f>
        <v>8000000</v>
      </c>
      <c r="AM407" s="30">
        <f>VLOOKUP(B:B,'EJECUCION 24 DE ABRIL DEL 2026'!C:AB,26,0)</f>
        <v>8000000</v>
      </c>
      <c r="AN407" s="30">
        <f>VLOOKUP(B:B,'EJECUCION 24 DE ABRIL DEL 2026'!C:AC,27,0)</f>
        <v>800000</v>
      </c>
      <c r="AO407" s="32">
        <f t="shared" si="4"/>
        <v>0.5405405405</v>
      </c>
      <c r="AP407" s="28" t="str">
        <f>VLOOKUP(T:T,'TOTAL POR PROYECTOS'!B:I,8,0)</f>
        <v>Secretaría de Víctimas, Paz y Posconflicto</v>
      </c>
      <c r="AQ407" s="8"/>
      <c r="AR407" s="8"/>
    </row>
    <row r="408" hidden="1">
      <c r="A408" s="27" t="str">
        <f t="shared" si="1"/>
        <v>410107420245400101221.2.1.0.00.12.3.2.02.02.0091.2.1.0.00</v>
      </c>
      <c r="B408" s="27" t="str">
        <f t="shared" si="2"/>
        <v>410107420245400101221.2.1.0.00.12.3.2.02.02.0091.2.1.0.0003070202|293</v>
      </c>
      <c r="C408" s="28" t="str">
        <f t="shared" si="3"/>
        <v>Secretaría de Víctimas, Paz y Posconflicto</v>
      </c>
      <c r="D408" s="40" t="s">
        <v>48</v>
      </c>
      <c r="E408" s="40" t="s">
        <v>297</v>
      </c>
      <c r="F408" s="40" t="s">
        <v>313</v>
      </c>
      <c r="G408" s="40" t="s">
        <v>1940</v>
      </c>
      <c r="H408" s="40" t="s">
        <v>1941</v>
      </c>
      <c r="I408" s="40" t="s">
        <v>1942</v>
      </c>
      <c r="J408" s="40" t="s">
        <v>302</v>
      </c>
      <c r="K408" s="40" t="s">
        <v>303</v>
      </c>
      <c r="L408" s="40" t="s">
        <v>304</v>
      </c>
      <c r="M408" s="40" t="s">
        <v>305</v>
      </c>
      <c r="N408" s="40" t="s">
        <v>1920</v>
      </c>
      <c r="O408" s="40" t="s">
        <v>1921</v>
      </c>
      <c r="P408" s="40" t="s">
        <v>1943</v>
      </c>
      <c r="Q408" s="40" t="s">
        <v>1940</v>
      </c>
      <c r="R408" s="40" t="s">
        <v>1944</v>
      </c>
      <c r="S408" s="40" t="s">
        <v>1942</v>
      </c>
      <c r="T408" s="40" t="s">
        <v>1945</v>
      </c>
      <c r="U408" s="29" t="str">
        <f>VLOOKUP(T:T,'TOTAL POR PROYECTOS'!B:C,2,0)</f>
        <v>Implementación de medidas de satisfacción para avanzar en la reparación de las víctimas del conflicto armado en el municipio de San José De Cúcuta</v>
      </c>
      <c r="V408" s="40" t="s">
        <v>106</v>
      </c>
      <c r="W408" s="40" t="s">
        <v>107</v>
      </c>
      <c r="X408" s="40" t="s">
        <v>66</v>
      </c>
      <c r="Y408" s="40" t="s">
        <v>67</v>
      </c>
      <c r="Z408" s="40" t="s">
        <v>108</v>
      </c>
      <c r="AA408" s="40" t="s">
        <v>109</v>
      </c>
      <c r="AB408" s="30">
        <f>VLOOKUP(B:B,'EJECUCION 24 DE ABRIL DEL 2026'!C:Q,15,0)</f>
        <v>14800000</v>
      </c>
      <c r="AC408" s="30">
        <f>VLOOKUP(B:B,'EJECUCION 24 DE ABRIL DEL 2026'!C:R,16,0)</f>
        <v>0</v>
      </c>
      <c r="AD408" s="30">
        <f>VLOOKUP(B:B,'EJECUCION 24 DE ABRIL DEL 2026'!C:S,17,0)</f>
        <v>0</v>
      </c>
      <c r="AE408" s="31">
        <f>VLOOKUP(B:B,'EJECUCION 24 DE ABRIL DEL 2026'!C:T,18,0)</f>
        <v>0</v>
      </c>
      <c r="AF408" s="31">
        <f>VLOOKUP(B:B,'EJECUCION 24 DE ABRIL DEL 2026'!C:U,19,0)</f>
        <v>0</v>
      </c>
      <c r="AG408" s="30">
        <f>VLOOKUP(B:B,'EJECUCION 24 DE ABRIL DEL 2026'!C:V,20,0)</f>
        <v>0</v>
      </c>
      <c r="AH408" s="30">
        <f>VLOOKUP(B:B,'EJECUCION 24 DE ABRIL DEL 2026'!C:W,21,0)</f>
        <v>0</v>
      </c>
      <c r="AI408" s="30">
        <f>VLOOKUP(B:B,'EJECUCION 24 DE ABRIL DEL 2026'!C:X,22,0)</f>
        <v>14800000</v>
      </c>
      <c r="AJ408" s="30">
        <f>VLOOKUP(B:B,'EJECUCION 24 DE ABRIL DEL 2026'!C:Y,23,0)</f>
        <v>14800000</v>
      </c>
      <c r="AK408" s="30">
        <f>VLOOKUP(B:B,'EJECUCION 24 DE ABRIL DEL 2026'!C:Z,24,0)</f>
        <v>13125000</v>
      </c>
      <c r="AL408" s="30">
        <f>VLOOKUP(B:B,'EJECUCION 24 DE ABRIL DEL 2026'!C:AA,25,0)</f>
        <v>3750000</v>
      </c>
      <c r="AM408" s="30">
        <f>VLOOKUP(B:B,'EJECUCION 24 DE ABRIL DEL 2026'!C:AB,26,0)</f>
        <v>0</v>
      </c>
      <c r="AN408" s="30">
        <f>VLOOKUP(B:B,'EJECUCION 24 DE ABRIL DEL 2026'!C:AC,27,0)</f>
        <v>1675000</v>
      </c>
      <c r="AO408" s="32">
        <f t="shared" si="4"/>
        <v>0.2533783784</v>
      </c>
      <c r="AP408" s="28" t="str">
        <f>VLOOKUP(T:T,'TOTAL POR PROYECTOS'!B:I,8,0)</f>
        <v>Secretaría de Víctimas, Paz y Posconflicto</v>
      </c>
      <c r="AQ408" s="8"/>
      <c r="AR408" s="8"/>
    </row>
    <row r="409" hidden="1">
      <c r="A409" s="27" t="str">
        <f t="shared" si="1"/>
        <v>410103120245400101221.2.1.0.00.12.3.2.02.02.0091.2.1.0.00</v>
      </c>
      <c r="B409" s="27" t="str">
        <f t="shared" si="2"/>
        <v>410103120245400101221.2.1.0.00.12.3.2.02.02.0091.2.1.0.0003070201|292</v>
      </c>
      <c r="C409" s="28" t="str">
        <f t="shared" si="3"/>
        <v>Secretaría de Víctimas, Paz y Posconflicto</v>
      </c>
      <c r="D409" s="40" t="s">
        <v>48</v>
      </c>
      <c r="E409" s="40" t="s">
        <v>297</v>
      </c>
      <c r="F409" s="40" t="s">
        <v>313</v>
      </c>
      <c r="G409" s="40" t="s">
        <v>1946</v>
      </c>
      <c r="H409" s="40" t="s">
        <v>1947</v>
      </c>
      <c r="I409" s="40" t="s">
        <v>1948</v>
      </c>
      <c r="J409" s="40" t="s">
        <v>302</v>
      </c>
      <c r="K409" s="40" t="s">
        <v>303</v>
      </c>
      <c r="L409" s="40" t="s">
        <v>304</v>
      </c>
      <c r="M409" s="40" t="s">
        <v>305</v>
      </c>
      <c r="N409" s="40" t="s">
        <v>1920</v>
      </c>
      <c r="O409" s="40" t="s">
        <v>1921</v>
      </c>
      <c r="P409" s="40" t="s">
        <v>1949</v>
      </c>
      <c r="Q409" s="40" t="s">
        <v>1950</v>
      </c>
      <c r="R409" s="40" t="s">
        <v>1951</v>
      </c>
      <c r="S409" s="40" t="s">
        <v>1948</v>
      </c>
      <c r="T409" s="40" t="s">
        <v>1945</v>
      </c>
      <c r="U409" s="29" t="str">
        <f>VLOOKUP(T:T,'TOTAL POR PROYECTOS'!B:C,2,0)</f>
        <v>Implementación de medidas de satisfacción para avanzar en la reparación de las víctimas del conflicto armado en el municipio de San José De Cúcuta</v>
      </c>
      <c r="V409" s="40" t="s">
        <v>106</v>
      </c>
      <c r="W409" s="40" t="s">
        <v>107</v>
      </c>
      <c r="X409" s="40" t="s">
        <v>66</v>
      </c>
      <c r="Y409" s="40" t="s">
        <v>67</v>
      </c>
      <c r="Z409" s="40" t="s">
        <v>108</v>
      </c>
      <c r="AA409" s="40" t="s">
        <v>109</v>
      </c>
      <c r="AB409" s="30">
        <f>VLOOKUP(B:B,'EJECUCION 24 DE ABRIL DEL 2026'!C:Q,15,0)</f>
        <v>47600000</v>
      </c>
      <c r="AC409" s="30">
        <f>VLOOKUP(B:B,'EJECUCION 24 DE ABRIL DEL 2026'!C:R,16,0)</f>
        <v>0</v>
      </c>
      <c r="AD409" s="30">
        <f>VLOOKUP(B:B,'EJECUCION 24 DE ABRIL DEL 2026'!C:S,17,0)</f>
        <v>0</v>
      </c>
      <c r="AE409" s="31">
        <f>VLOOKUP(B:B,'EJECUCION 24 DE ABRIL DEL 2026'!C:T,18,0)</f>
        <v>0</v>
      </c>
      <c r="AF409" s="31">
        <f>VLOOKUP(B:B,'EJECUCION 24 DE ABRIL DEL 2026'!C:U,19,0)</f>
        <v>0</v>
      </c>
      <c r="AG409" s="30">
        <f>VLOOKUP(B:B,'EJECUCION 24 DE ABRIL DEL 2026'!C:V,20,0)</f>
        <v>0</v>
      </c>
      <c r="AH409" s="30">
        <f>VLOOKUP(B:B,'EJECUCION 24 DE ABRIL DEL 2026'!C:W,21,0)</f>
        <v>0</v>
      </c>
      <c r="AI409" s="30">
        <f>VLOOKUP(B:B,'EJECUCION 24 DE ABRIL DEL 2026'!C:X,22,0)</f>
        <v>47600000</v>
      </c>
      <c r="AJ409" s="30">
        <f>VLOOKUP(B:B,'EJECUCION 24 DE ABRIL DEL 2026'!C:Y,23,0)</f>
        <v>47584000</v>
      </c>
      <c r="AK409" s="30">
        <f>VLOOKUP(B:B,'EJECUCION 24 DE ABRIL DEL 2026'!C:Z,24,0)</f>
        <v>41069000</v>
      </c>
      <c r="AL409" s="30">
        <f>VLOOKUP(B:B,'EJECUCION 24 DE ABRIL DEL 2026'!C:AA,25,0)</f>
        <v>19834000</v>
      </c>
      <c r="AM409" s="30">
        <f>VLOOKUP(B:B,'EJECUCION 24 DE ABRIL DEL 2026'!C:AB,26,0)</f>
        <v>13500000</v>
      </c>
      <c r="AN409" s="30">
        <f>VLOOKUP(B:B,'EJECUCION 24 DE ABRIL DEL 2026'!C:AC,27,0)</f>
        <v>6531000</v>
      </c>
      <c r="AO409" s="32">
        <f t="shared" si="4"/>
        <v>0.4166806723</v>
      </c>
      <c r="AP409" s="28" t="str">
        <f>VLOOKUP(T:T,'TOTAL POR PROYECTOS'!B:I,8,0)</f>
        <v>Secretaría de Víctimas, Paz y Posconflicto</v>
      </c>
      <c r="AQ409" s="8"/>
      <c r="AR409" s="8"/>
    </row>
    <row r="410" hidden="1">
      <c r="A410" s="27" t="str">
        <f t="shared" si="1"/>
        <v>45020382025000000325211.2.1.0.00.12.3.2.02.02.0091.2.1.0.00</v>
      </c>
      <c r="B410" s="27" t="str">
        <f t="shared" si="2"/>
        <v>45020382025000000325211.2.1.0.00.12.3.2.02.02.0091.2.1.0.0003070307|305</v>
      </c>
      <c r="C410" s="28" t="str">
        <f t="shared" si="3"/>
        <v>Secretaría de Víctimas, Paz y Posconflicto</v>
      </c>
      <c r="D410" s="40" t="s">
        <v>48</v>
      </c>
      <c r="E410" s="40" t="s">
        <v>297</v>
      </c>
      <c r="F410" s="40" t="s">
        <v>1952</v>
      </c>
      <c r="G410" s="40" t="s">
        <v>1391</v>
      </c>
      <c r="H410" s="40" t="s">
        <v>1953</v>
      </c>
      <c r="I410" s="40" t="s">
        <v>1954</v>
      </c>
      <c r="J410" s="40" t="s">
        <v>182</v>
      </c>
      <c r="K410" s="40" t="s">
        <v>183</v>
      </c>
      <c r="L410" s="40" t="s">
        <v>184</v>
      </c>
      <c r="M410" s="40" t="s">
        <v>185</v>
      </c>
      <c r="N410" s="40" t="s">
        <v>317</v>
      </c>
      <c r="O410" s="40" t="s">
        <v>318</v>
      </c>
      <c r="P410" s="40" t="s">
        <v>1394</v>
      </c>
      <c r="Q410" s="40" t="s">
        <v>1391</v>
      </c>
      <c r="R410" s="40" t="s">
        <v>1395</v>
      </c>
      <c r="S410" s="40" t="s">
        <v>1396</v>
      </c>
      <c r="T410" s="40" t="s">
        <v>322</v>
      </c>
      <c r="U410" s="29" t="str">
        <f>VLOOKUP(T:T,'TOTAL POR PROYECTOS'!B:C,2,0)</f>
        <v>Implementación de Instancias de Coordinación para la Justicia Transicional y la Paz Territorial como estrategia de derechos humanos en el municipio de San José De Cúcuta</v>
      </c>
      <c r="V410" s="40" t="s">
        <v>106</v>
      </c>
      <c r="W410" s="40" t="s">
        <v>107</v>
      </c>
      <c r="X410" s="40" t="s">
        <v>66</v>
      </c>
      <c r="Y410" s="40" t="s">
        <v>67</v>
      </c>
      <c r="Z410" s="40" t="s">
        <v>108</v>
      </c>
      <c r="AA410" s="40" t="s">
        <v>109</v>
      </c>
      <c r="AB410" s="30">
        <f>VLOOKUP(B:B,'EJECUCION 24 DE ABRIL DEL 2026'!C:Q,15,0)</f>
        <v>18000000</v>
      </c>
      <c r="AC410" s="30">
        <f>VLOOKUP(B:B,'EJECUCION 24 DE ABRIL DEL 2026'!C:R,16,0)</f>
        <v>0</v>
      </c>
      <c r="AD410" s="30">
        <f>VLOOKUP(B:B,'EJECUCION 24 DE ABRIL DEL 2026'!C:S,17,0)</f>
        <v>0</v>
      </c>
      <c r="AE410" s="31">
        <f>VLOOKUP(B:B,'EJECUCION 24 DE ABRIL DEL 2026'!C:T,18,0)</f>
        <v>0</v>
      </c>
      <c r="AF410" s="31">
        <f>VLOOKUP(B:B,'EJECUCION 24 DE ABRIL DEL 2026'!C:U,19,0)</f>
        <v>0</v>
      </c>
      <c r="AG410" s="30">
        <f>VLOOKUP(B:B,'EJECUCION 24 DE ABRIL DEL 2026'!C:V,20,0)</f>
        <v>0</v>
      </c>
      <c r="AH410" s="30">
        <f>VLOOKUP(B:B,'EJECUCION 24 DE ABRIL DEL 2026'!C:W,21,0)</f>
        <v>0</v>
      </c>
      <c r="AI410" s="30">
        <f>VLOOKUP(B:B,'EJECUCION 24 DE ABRIL DEL 2026'!C:X,22,0)</f>
        <v>18000000</v>
      </c>
      <c r="AJ410" s="30">
        <f>VLOOKUP(B:B,'EJECUCION 24 DE ABRIL DEL 2026'!C:Y,23,0)</f>
        <v>18000000</v>
      </c>
      <c r="AK410" s="30">
        <f>VLOOKUP(B:B,'EJECUCION 24 DE ABRIL DEL 2026'!C:Z,24,0)</f>
        <v>18000000</v>
      </c>
      <c r="AL410" s="30">
        <f>VLOOKUP(B:B,'EJECUCION 24 DE ABRIL DEL 2026'!C:AA,25,0)</f>
        <v>5500000</v>
      </c>
      <c r="AM410" s="30">
        <f>VLOOKUP(B:B,'EJECUCION 24 DE ABRIL DEL 2026'!C:AB,26,0)</f>
        <v>5500000</v>
      </c>
      <c r="AN410" s="30">
        <f>VLOOKUP(B:B,'EJECUCION 24 DE ABRIL DEL 2026'!C:AC,27,0)</f>
        <v>0</v>
      </c>
      <c r="AO410" s="32">
        <f t="shared" si="4"/>
        <v>0.3055555556</v>
      </c>
      <c r="AP410" s="28" t="str">
        <f>VLOOKUP(T:T,'TOTAL POR PROYECTOS'!B:I,8,0)</f>
        <v>Secretaría de Víctimas, Paz y Posconflicto</v>
      </c>
      <c r="AQ410" s="8"/>
      <c r="AR410" s="8"/>
    </row>
    <row r="411" hidden="1">
      <c r="A411" s="27" t="str">
        <f t="shared" si="1"/>
        <v>410101420245400102041.2.1.0.00.12.3.2.02.02.0091.2.1.0.00</v>
      </c>
      <c r="B411" s="27" t="str">
        <f t="shared" si="2"/>
        <v>410101420245400102041.2.1.0.00.12.3.2.02.02.0091.2.1.0.0003070301|299</v>
      </c>
      <c r="C411" s="28" t="str">
        <f t="shared" si="3"/>
        <v>Secretaría de Víctimas, Paz y Posconflicto</v>
      </c>
      <c r="D411" s="40" t="s">
        <v>48</v>
      </c>
      <c r="E411" s="40" t="s">
        <v>297</v>
      </c>
      <c r="F411" s="40" t="s">
        <v>1952</v>
      </c>
      <c r="G411" s="40" t="s">
        <v>1955</v>
      </c>
      <c r="H411" s="40" t="s">
        <v>1956</v>
      </c>
      <c r="I411" s="40" t="s">
        <v>1957</v>
      </c>
      <c r="J411" s="40" t="s">
        <v>302</v>
      </c>
      <c r="K411" s="40" t="s">
        <v>303</v>
      </c>
      <c r="L411" s="40" t="s">
        <v>304</v>
      </c>
      <c r="M411" s="40" t="s">
        <v>305</v>
      </c>
      <c r="N411" s="40" t="s">
        <v>1920</v>
      </c>
      <c r="O411" s="40" t="s">
        <v>1921</v>
      </c>
      <c r="P411" s="40" t="s">
        <v>1958</v>
      </c>
      <c r="Q411" s="40" t="s">
        <v>1959</v>
      </c>
      <c r="R411" s="40" t="s">
        <v>1960</v>
      </c>
      <c r="S411" s="40" t="s">
        <v>1957</v>
      </c>
      <c r="T411" s="40" t="s">
        <v>1961</v>
      </c>
      <c r="U411" s="29" t="str">
        <f>VLOOKUP(T:T,'TOTAL POR PROYECTOS'!B:C,2,0)</f>
        <v>Fortalecimiento de la orientación atención y rehabilitación psicosocial a Víctimas del Conflicto Armado en el municipio de San José De Cúcuta</v>
      </c>
      <c r="V411" s="40" t="s">
        <v>106</v>
      </c>
      <c r="W411" s="40" t="s">
        <v>107</v>
      </c>
      <c r="X411" s="40" t="s">
        <v>66</v>
      </c>
      <c r="Y411" s="40" t="s">
        <v>67</v>
      </c>
      <c r="Z411" s="40" t="s">
        <v>108</v>
      </c>
      <c r="AA411" s="40" t="s">
        <v>109</v>
      </c>
      <c r="AB411" s="30">
        <f>VLOOKUP(B:B,'EJECUCION 24 DE ABRIL DEL 2026'!C:Q,15,0)</f>
        <v>316800000</v>
      </c>
      <c r="AC411" s="30">
        <f>VLOOKUP(B:B,'EJECUCION 24 DE ABRIL DEL 2026'!C:R,16,0)</f>
        <v>0</v>
      </c>
      <c r="AD411" s="30">
        <f>VLOOKUP(B:B,'EJECUCION 24 DE ABRIL DEL 2026'!C:S,17,0)</f>
        <v>0</v>
      </c>
      <c r="AE411" s="31">
        <f>VLOOKUP(B:B,'EJECUCION 24 DE ABRIL DEL 2026'!C:T,18,0)</f>
        <v>0</v>
      </c>
      <c r="AF411" s="31">
        <f>VLOOKUP(B:B,'EJECUCION 24 DE ABRIL DEL 2026'!C:U,19,0)</f>
        <v>0</v>
      </c>
      <c r="AG411" s="30">
        <f>VLOOKUP(B:B,'EJECUCION 24 DE ABRIL DEL 2026'!C:V,20,0)</f>
        <v>0</v>
      </c>
      <c r="AH411" s="30">
        <f>VLOOKUP(B:B,'EJECUCION 24 DE ABRIL DEL 2026'!C:W,21,0)</f>
        <v>0</v>
      </c>
      <c r="AI411" s="30">
        <f>VLOOKUP(B:B,'EJECUCION 24 DE ABRIL DEL 2026'!C:X,22,0)</f>
        <v>316800000</v>
      </c>
      <c r="AJ411" s="30">
        <f>VLOOKUP(B:B,'EJECUCION 24 DE ABRIL DEL 2026'!C:Y,23,0)</f>
        <v>315651000</v>
      </c>
      <c r="AK411" s="30">
        <f>VLOOKUP(B:B,'EJECUCION 24 DE ABRIL DEL 2026'!C:Z,24,0)</f>
        <v>315651000</v>
      </c>
      <c r="AL411" s="30">
        <f>VLOOKUP(B:B,'EJECUCION 24 DE ABRIL DEL 2026'!C:AA,25,0)</f>
        <v>176072000</v>
      </c>
      <c r="AM411" s="30">
        <f>VLOOKUP(B:B,'EJECUCION 24 DE ABRIL DEL 2026'!C:AB,26,0)</f>
        <v>109054000</v>
      </c>
      <c r="AN411" s="30">
        <f>VLOOKUP(B:B,'EJECUCION 24 DE ABRIL DEL 2026'!C:AC,27,0)</f>
        <v>1149000</v>
      </c>
      <c r="AO411" s="32">
        <f t="shared" si="4"/>
        <v>0.5557828283</v>
      </c>
      <c r="AP411" s="28" t="str">
        <f>VLOOKUP(T:T,'TOTAL POR PROYECTOS'!B:I,8,0)</f>
        <v>Secretaría de Víctimas, Paz y Posconflicto</v>
      </c>
      <c r="AQ411" s="8"/>
      <c r="AR411" s="8"/>
    </row>
    <row r="412" hidden="1">
      <c r="A412" s="27" t="str">
        <f t="shared" si="1"/>
        <v>410102320245400102041.2.1.0.00.12.3.2.02.02.0091.2.1.0.00</v>
      </c>
      <c r="B412" s="27" t="str">
        <f t="shared" si="2"/>
        <v>410102320245400102041.2.1.0.00.12.3.2.02.02.0091.2.1.0.0003070303|301</v>
      </c>
      <c r="C412" s="28" t="str">
        <f t="shared" si="3"/>
        <v>Secretaría de Víctimas, Paz y Posconflicto</v>
      </c>
      <c r="D412" s="40" t="s">
        <v>48</v>
      </c>
      <c r="E412" s="40" t="s">
        <v>297</v>
      </c>
      <c r="F412" s="40" t="s">
        <v>1952</v>
      </c>
      <c r="G412" s="40" t="s">
        <v>1962</v>
      </c>
      <c r="H412" s="40" t="s">
        <v>1963</v>
      </c>
      <c r="I412" s="40" t="s">
        <v>1964</v>
      </c>
      <c r="J412" s="40" t="s">
        <v>302</v>
      </c>
      <c r="K412" s="40" t="s">
        <v>303</v>
      </c>
      <c r="L412" s="40" t="s">
        <v>304</v>
      </c>
      <c r="M412" s="40" t="s">
        <v>305</v>
      </c>
      <c r="N412" s="40" t="s">
        <v>1920</v>
      </c>
      <c r="O412" s="40" t="s">
        <v>1921</v>
      </c>
      <c r="P412" s="40" t="s">
        <v>1965</v>
      </c>
      <c r="Q412" s="40" t="s">
        <v>1962</v>
      </c>
      <c r="R412" s="40" t="s">
        <v>1966</v>
      </c>
      <c r="S412" s="40" t="s">
        <v>1964</v>
      </c>
      <c r="T412" s="40" t="s">
        <v>1961</v>
      </c>
      <c r="U412" s="29" t="str">
        <f>VLOOKUP(T:T,'TOTAL POR PROYECTOS'!B:C,2,0)</f>
        <v>Fortalecimiento de la orientación atención y rehabilitación psicosocial a Víctimas del Conflicto Armado en el municipio de San José De Cúcuta</v>
      </c>
      <c r="V412" s="40" t="s">
        <v>106</v>
      </c>
      <c r="W412" s="40" t="s">
        <v>107</v>
      </c>
      <c r="X412" s="40" t="s">
        <v>66</v>
      </c>
      <c r="Y412" s="40" t="s">
        <v>67</v>
      </c>
      <c r="Z412" s="40" t="s">
        <v>108</v>
      </c>
      <c r="AA412" s="40" t="s">
        <v>109</v>
      </c>
      <c r="AB412" s="30">
        <f>VLOOKUP(B:B,'EJECUCION 24 DE ABRIL DEL 2026'!C:Q,15,0)</f>
        <v>108800000</v>
      </c>
      <c r="AC412" s="30">
        <f>VLOOKUP(B:B,'EJECUCION 24 DE ABRIL DEL 2026'!C:R,16,0)</f>
        <v>0</v>
      </c>
      <c r="AD412" s="30">
        <f>VLOOKUP(B:B,'EJECUCION 24 DE ABRIL DEL 2026'!C:S,17,0)</f>
        <v>0</v>
      </c>
      <c r="AE412" s="31">
        <f>VLOOKUP(B:B,'EJECUCION 24 DE ABRIL DEL 2026'!C:T,18,0)</f>
        <v>0</v>
      </c>
      <c r="AF412" s="31">
        <f>VLOOKUP(B:B,'EJECUCION 24 DE ABRIL DEL 2026'!C:U,19,0)</f>
        <v>0</v>
      </c>
      <c r="AG412" s="30">
        <f>VLOOKUP(B:B,'EJECUCION 24 DE ABRIL DEL 2026'!C:V,20,0)</f>
        <v>0</v>
      </c>
      <c r="AH412" s="30">
        <f>VLOOKUP(B:B,'EJECUCION 24 DE ABRIL DEL 2026'!C:W,21,0)</f>
        <v>0</v>
      </c>
      <c r="AI412" s="30">
        <f>VLOOKUP(B:B,'EJECUCION 24 DE ABRIL DEL 2026'!C:X,22,0)</f>
        <v>108800000</v>
      </c>
      <c r="AJ412" s="30">
        <f>VLOOKUP(B:B,'EJECUCION 24 DE ABRIL DEL 2026'!C:Y,23,0)</f>
        <v>107226000</v>
      </c>
      <c r="AK412" s="30">
        <f>VLOOKUP(B:B,'EJECUCION 24 DE ABRIL DEL 2026'!C:Z,24,0)</f>
        <v>107226000</v>
      </c>
      <c r="AL412" s="30">
        <f>VLOOKUP(B:B,'EJECUCION 24 DE ABRIL DEL 2026'!C:AA,25,0)</f>
        <v>57638000</v>
      </c>
      <c r="AM412" s="30">
        <f>VLOOKUP(B:B,'EJECUCION 24 DE ABRIL DEL 2026'!C:AB,26,0)</f>
        <v>30636000</v>
      </c>
      <c r="AN412" s="30">
        <f>VLOOKUP(B:B,'EJECUCION 24 DE ABRIL DEL 2026'!C:AC,27,0)</f>
        <v>1574000</v>
      </c>
      <c r="AO412" s="32">
        <f t="shared" si="4"/>
        <v>0.5297610294</v>
      </c>
      <c r="AP412" s="28" t="str">
        <f>VLOOKUP(T:T,'TOTAL POR PROYECTOS'!B:I,8,0)</f>
        <v>Secretaría de Víctimas, Paz y Posconflicto</v>
      </c>
      <c r="AQ412" s="8"/>
      <c r="AR412" s="8"/>
    </row>
    <row r="413" hidden="1">
      <c r="A413" s="27" t="str">
        <f t="shared" si="1"/>
        <v>410109120245400102041.2.1.0.00.12.3.2.02.02.0091.2.1.0.00</v>
      </c>
      <c r="B413" s="27" t="str">
        <f t="shared" si="2"/>
        <v>410109120245400102041.2.1.0.00.12.3.2.02.02.0091.2.1.0.0003070304|302</v>
      </c>
      <c r="C413" s="28" t="str">
        <f t="shared" si="3"/>
        <v>Secretaría de Víctimas, Paz y Posconflicto</v>
      </c>
      <c r="D413" s="40" t="s">
        <v>48</v>
      </c>
      <c r="E413" s="40" t="s">
        <v>297</v>
      </c>
      <c r="F413" s="40" t="s">
        <v>1952</v>
      </c>
      <c r="G413" s="40" t="s">
        <v>1967</v>
      </c>
      <c r="H413" s="40" t="s">
        <v>1968</v>
      </c>
      <c r="I413" s="40" t="s">
        <v>1969</v>
      </c>
      <c r="J413" s="40" t="s">
        <v>302</v>
      </c>
      <c r="K413" s="40" t="s">
        <v>303</v>
      </c>
      <c r="L413" s="40" t="s">
        <v>304</v>
      </c>
      <c r="M413" s="40" t="s">
        <v>305</v>
      </c>
      <c r="N413" s="40" t="s">
        <v>1920</v>
      </c>
      <c r="O413" s="40" t="s">
        <v>1921</v>
      </c>
      <c r="P413" s="40" t="s">
        <v>1970</v>
      </c>
      <c r="Q413" s="40" t="s">
        <v>1967</v>
      </c>
      <c r="R413" s="40" t="s">
        <v>1971</v>
      </c>
      <c r="S413" s="40" t="s">
        <v>1969</v>
      </c>
      <c r="T413" s="40" t="s">
        <v>1961</v>
      </c>
      <c r="U413" s="29" t="str">
        <f>VLOOKUP(T:T,'TOTAL POR PROYECTOS'!B:C,2,0)</f>
        <v>Fortalecimiento de la orientación atención y rehabilitación psicosocial a Víctimas del Conflicto Armado en el municipio de San José De Cúcuta</v>
      </c>
      <c r="V413" s="40" t="s">
        <v>106</v>
      </c>
      <c r="W413" s="40" t="s">
        <v>107</v>
      </c>
      <c r="X413" s="40" t="s">
        <v>66</v>
      </c>
      <c r="Y413" s="40" t="s">
        <v>67</v>
      </c>
      <c r="Z413" s="40" t="s">
        <v>108</v>
      </c>
      <c r="AA413" s="40" t="s">
        <v>109</v>
      </c>
      <c r="AB413" s="30">
        <f>VLOOKUP(B:B,'EJECUCION 24 DE ABRIL DEL 2026'!C:Q,15,0)</f>
        <v>306400000</v>
      </c>
      <c r="AC413" s="30">
        <f>VLOOKUP(B:B,'EJECUCION 24 DE ABRIL DEL 2026'!C:R,16,0)</f>
        <v>0</v>
      </c>
      <c r="AD413" s="30">
        <f>VLOOKUP(B:B,'EJECUCION 24 DE ABRIL DEL 2026'!C:S,17,0)</f>
        <v>0</v>
      </c>
      <c r="AE413" s="31">
        <f>VLOOKUP(B:B,'EJECUCION 24 DE ABRIL DEL 2026'!C:T,18,0)</f>
        <v>0</v>
      </c>
      <c r="AF413" s="31">
        <f>VLOOKUP(B:B,'EJECUCION 24 DE ABRIL DEL 2026'!C:U,19,0)</f>
        <v>0</v>
      </c>
      <c r="AG413" s="30">
        <f>VLOOKUP(B:B,'EJECUCION 24 DE ABRIL DEL 2026'!C:V,20,0)</f>
        <v>0</v>
      </c>
      <c r="AH413" s="30">
        <f>VLOOKUP(B:B,'EJECUCION 24 DE ABRIL DEL 2026'!C:W,21,0)</f>
        <v>0</v>
      </c>
      <c r="AI413" s="30">
        <f>VLOOKUP(B:B,'EJECUCION 24 DE ABRIL DEL 2026'!C:X,22,0)</f>
        <v>306400000</v>
      </c>
      <c r="AJ413" s="30">
        <f>VLOOKUP(B:B,'EJECUCION 24 DE ABRIL DEL 2026'!C:Y,23,0)</f>
        <v>284896410</v>
      </c>
      <c r="AK413" s="30">
        <f>VLOOKUP(B:B,'EJECUCION 24 DE ABRIL DEL 2026'!C:Z,24,0)</f>
        <v>279346410</v>
      </c>
      <c r="AL413" s="30">
        <f>VLOOKUP(B:B,'EJECUCION 24 DE ABRIL DEL 2026'!C:AA,25,0)</f>
        <v>143958520</v>
      </c>
      <c r="AM413" s="30">
        <f>VLOOKUP(B:B,'EJECUCION 24 DE ABRIL DEL 2026'!C:AB,26,0)</f>
        <v>101549260</v>
      </c>
      <c r="AN413" s="30">
        <f>VLOOKUP(B:B,'EJECUCION 24 DE ABRIL DEL 2026'!C:AC,27,0)</f>
        <v>27053590</v>
      </c>
      <c r="AO413" s="32">
        <f t="shared" si="4"/>
        <v>0.4698385117</v>
      </c>
      <c r="AP413" s="28" t="str">
        <f>VLOOKUP(T:T,'TOTAL POR PROYECTOS'!B:I,8,0)</f>
        <v>Secretaría de Víctimas, Paz y Posconflicto</v>
      </c>
      <c r="AQ413" s="8"/>
      <c r="AR413" s="8"/>
    </row>
    <row r="414" hidden="1">
      <c r="A414" s="27" t="str">
        <f t="shared" si="1"/>
        <v>410102520245400100991.2.1.0.00.12.3.2.02.02.0091.2.1.0.00</v>
      </c>
      <c r="B414" s="27" t="str">
        <f t="shared" si="2"/>
        <v>410102520245400100991.2.1.0.00.12.3.2.02.02.0091.2.1.0.0003070302|300</v>
      </c>
      <c r="C414" s="28" t="str">
        <f t="shared" si="3"/>
        <v>Secretaría de Víctimas, Paz y Posconflicto</v>
      </c>
      <c r="D414" s="40" t="s">
        <v>48</v>
      </c>
      <c r="E414" s="40" t="s">
        <v>297</v>
      </c>
      <c r="F414" s="40" t="s">
        <v>1952</v>
      </c>
      <c r="G414" s="40" t="s">
        <v>1972</v>
      </c>
      <c r="H414" s="40" t="s">
        <v>1973</v>
      </c>
      <c r="I414" s="40" t="s">
        <v>1974</v>
      </c>
      <c r="J414" s="40" t="s">
        <v>302</v>
      </c>
      <c r="K414" s="40" t="s">
        <v>303</v>
      </c>
      <c r="L414" s="40" t="s">
        <v>304</v>
      </c>
      <c r="M414" s="40" t="s">
        <v>305</v>
      </c>
      <c r="N414" s="40" t="s">
        <v>1920</v>
      </c>
      <c r="O414" s="40" t="s">
        <v>1921</v>
      </c>
      <c r="P414" s="40" t="s">
        <v>1975</v>
      </c>
      <c r="Q414" s="40" t="s">
        <v>1972</v>
      </c>
      <c r="R414" s="40" t="s">
        <v>1976</v>
      </c>
      <c r="S414" s="40" t="s">
        <v>1974</v>
      </c>
      <c r="T414" s="40" t="s">
        <v>1977</v>
      </c>
      <c r="U414" s="29" t="str">
        <f>VLOOKUP(T:T,'TOTAL POR PROYECTOS'!B:C,2,0)</f>
        <v>Asistencia y atención humanitaria inmediata a la población declarante de hechos victimizantes del conflicto armado en el municipio de San José De Cúcuta</v>
      </c>
      <c r="V414" s="40" t="s">
        <v>106</v>
      </c>
      <c r="W414" s="40" t="s">
        <v>107</v>
      </c>
      <c r="X414" s="40" t="s">
        <v>66</v>
      </c>
      <c r="Y414" s="40" t="s">
        <v>67</v>
      </c>
      <c r="Z414" s="40" t="s">
        <v>108</v>
      </c>
      <c r="AA414" s="40" t="s">
        <v>109</v>
      </c>
      <c r="AB414" s="30">
        <f>VLOOKUP(B:B,'EJECUCION 24 DE ABRIL DEL 2026'!C:Q,15,0)</f>
        <v>211868056</v>
      </c>
      <c r="AC414" s="30">
        <f>VLOOKUP(B:B,'EJECUCION 24 DE ABRIL DEL 2026'!C:R,16,0)</f>
        <v>0</v>
      </c>
      <c r="AD414" s="30">
        <f>VLOOKUP(B:B,'EJECUCION 24 DE ABRIL DEL 2026'!C:S,17,0)</f>
        <v>0</v>
      </c>
      <c r="AE414" s="31">
        <f>VLOOKUP(B:B,'EJECUCION 24 DE ABRIL DEL 2026'!C:T,18,0)</f>
        <v>200000000</v>
      </c>
      <c r="AF414" s="31">
        <f>VLOOKUP(B:B,'EJECUCION 24 DE ABRIL DEL 2026'!C:U,19,0)</f>
        <v>0</v>
      </c>
      <c r="AG414" s="30">
        <f>VLOOKUP(B:B,'EJECUCION 24 DE ABRIL DEL 2026'!C:V,20,0)</f>
        <v>0</v>
      </c>
      <c r="AH414" s="30">
        <f>VLOOKUP(B:B,'EJECUCION 24 DE ABRIL DEL 2026'!C:W,21,0)</f>
        <v>0</v>
      </c>
      <c r="AI414" s="30">
        <f>VLOOKUP(B:B,'EJECUCION 24 DE ABRIL DEL 2026'!C:X,22,0)</f>
        <v>411868056</v>
      </c>
      <c r="AJ414" s="30">
        <f>VLOOKUP(B:B,'EJECUCION 24 DE ABRIL DEL 2026'!C:Y,23,0)</f>
        <v>411683400</v>
      </c>
      <c r="AK414" s="30">
        <f>VLOOKUP(B:B,'EJECUCION 24 DE ABRIL DEL 2026'!C:Z,24,0)</f>
        <v>349083000</v>
      </c>
      <c r="AL414" s="30">
        <f>VLOOKUP(B:B,'EJECUCION 24 DE ABRIL DEL 2026'!C:AA,25,0)</f>
        <v>196644000</v>
      </c>
      <c r="AM414" s="30">
        <f>VLOOKUP(B:B,'EJECUCION 24 DE ABRIL DEL 2026'!C:AB,26,0)</f>
        <v>118708000</v>
      </c>
      <c r="AN414" s="30">
        <f>VLOOKUP(B:B,'EJECUCION 24 DE ABRIL DEL 2026'!C:AC,27,0)</f>
        <v>62785056</v>
      </c>
      <c r="AO414" s="32">
        <f t="shared" si="4"/>
        <v>0.4774441648</v>
      </c>
      <c r="AP414" s="28" t="str">
        <f>VLOOKUP(T:T,'TOTAL POR PROYECTOS'!B:I,8,0)</f>
        <v>Secretaría de Víctimas, Paz y Posconflicto</v>
      </c>
      <c r="AQ414" s="8"/>
      <c r="AR414" s="8"/>
    </row>
    <row r="415" hidden="1">
      <c r="A415" s="27" t="str">
        <f t="shared" si="1"/>
        <v>450100420245400102051.2.1.0.00.12.3.2.02.02.0091.2.1.0.00</v>
      </c>
      <c r="B415" s="27" t="str">
        <f t="shared" si="2"/>
        <v>450100420245400102051.2.1.0.00.12.3.2.02.02.0091.2.1.0.0003070402|307</v>
      </c>
      <c r="C415" s="28" t="str">
        <f t="shared" si="3"/>
        <v>Secretaría de Víctimas, Paz y Posconflicto</v>
      </c>
      <c r="D415" s="40" t="s">
        <v>48</v>
      </c>
      <c r="E415" s="40" t="s">
        <v>297</v>
      </c>
      <c r="F415" s="40" t="s">
        <v>298</v>
      </c>
      <c r="G415" s="40" t="s">
        <v>1978</v>
      </c>
      <c r="H415" s="40" t="s">
        <v>1979</v>
      </c>
      <c r="I415" s="40" t="s">
        <v>1440</v>
      </c>
      <c r="J415" s="40" t="s">
        <v>182</v>
      </c>
      <c r="K415" s="40" t="s">
        <v>183</v>
      </c>
      <c r="L415" s="40" t="s">
        <v>184</v>
      </c>
      <c r="M415" s="40" t="s">
        <v>185</v>
      </c>
      <c r="N415" s="40" t="s">
        <v>186</v>
      </c>
      <c r="O415" s="40" t="s">
        <v>187</v>
      </c>
      <c r="P415" s="40" t="s">
        <v>1980</v>
      </c>
      <c r="Q415" s="40" t="s">
        <v>1978</v>
      </c>
      <c r="R415" s="40" t="s">
        <v>1981</v>
      </c>
      <c r="S415" s="40" t="s">
        <v>1982</v>
      </c>
      <c r="T415" s="40" t="s">
        <v>1983</v>
      </c>
      <c r="U415" s="29" t="str">
        <f>VLOOKUP(T:T,'TOTAL POR PROYECTOS'!B:C,2,0)</f>
        <v>Desarrollo de acciones de promoción de convivencia como garantía de prevención protección y garantías de no repetición de hechos victimizantes en el municipio de San José De Cúcuta</v>
      </c>
      <c r="V415" s="40" t="s">
        <v>106</v>
      </c>
      <c r="W415" s="40" t="s">
        <v>107</v>
      </c>
      <c r="X415" s="40" t="s">
        <v>66</v>
      </c>
      <c r="Y415" s="40" t="s">
        <v>67</v>
      </c>
      <c r="Z415" s="40" t="s">
        <v>108</v>
      </c>
      <c r="AA415" s="40" t="s">
        <v>109</v>
      </c>
      <c r="AB415" s="30">
        <f>VLOOKUP(B:B,'EJECUCION 24 DE ABRIL DEL 2026'!C:Q,15,0)</f>
        <v>40400000</v>
      </c>
      <c r="AC415" s="30">
        <f>VLOOKUP(B:B,'EJECUCION 24 DE ABRIL DEL 2026'!C:R,16,0)</f>
        <v>0</v>
      </c>
      <c r="AD415" s="30">
        <f>VLOOKUP(B:B,'EJECUCION 24 DE ABRIL DEL 2026'!C:S,17,0)</f>
        <v>0</v>
      </c>
      <c r="AE415" s="31">
        <f>VLOOKUP(B:B,'EJECUCION 24 DE ABRIL DEL 2026'!C:T,18,0)</f>
        <v>0</v>
      </c>
      <c r="AF415" s="31">
        <f>VLOOKUP(B:B,'EJECUCION 24 DE ABRIL DEL 2026'!C:U,19,0)</f>
        <v>0</v>
      </c>
      <c r="AG415" s="30">
        <f>VLOOKUP(B:B,'EJECUCION 24 DE ABRIL DEL 2026'!C:V,20,0)</f>
        <v>0</v>
      </c>
      <c r="AH415" s="30">
        <f>VLOOKUP(B:B,'EJECUCION 24 DE ABRIL DEL 2026'!C:W,21,0)</f>
        <v>0</v>
      </c>
      <c r="AI415" s="30">
        <f>VLOOKUP(B:B,'EJECUCION 24 DE ABRIL DEL 2026'!C:X,22,0)</f>
        <v>40400000</v>
      </c>
      <c r="AJ415" s="30">
        <f>VLOOKUP(B:B,'EJECUCION 24 DE ABRIL DEL 2026'!C:Y,23,0)</f>
        <v>40399666.67</v>
      </c>
      <c r="AK415" s="30">
        <f>VLOOKUP(B:B,'EJECUCION 24 DE ABRIL DEL 2026'!C:Z,24,0)</f>
        <v>28000000</v>
      </c>
      <c r="AL415" s="30">
        <f>VLOOKUP(B:B,'EJECUCION 24 DE ABRIL DEL 2026'!C:AA,25,0)</f>
        <v>18100000</v>
      </c>
      <c r="AM415" s="30">
        <f>VLOOKUP(B:B,'EJECUCION 24 DE ABRIL DEL 2026'!C:AB,26,0)</f>
        <v>10100000</v>
      </c>
      <c r="AN415" s="30">
        <f>VLOOKUP(B:B,'EJECUCION 24 DE ABRIL DEL 2026'!C:AC,27,0)</f>
        <v>12400000</v>
      </c>
      <c r="AO415" s="32">
        <f t="shared" si="4"/>
        <v>0.448019802</v>
      </c>
      <c r="AP415" s="28" t="str">
        <f>VLOOKUP(T:T,'TOTAL POR PROYECTOS'!B:I,8,0)</f>
        <v>Secretaría de Víctimas, Paz y Posconflicto</v>
      </c>
      <c r="AQ415" s="8"/>
      <c r="AR415" s="8"/>
    </row>
    <row r="416" hidden="1">
      <c r="A416" s="27" t="str">
        <f t="shared" si="1"/>
        <v>17040232025000000325111.2.1.0.00.12.3.2.02.02.0091.2.1.0.00</v>
      </c>
      <c r="B416" s="27" t="str">
        <f t="shared" si="2"/>
        <v>17040232025000000325111.2.1.0.00.12.3.2.02.02.0091.2.1.0.0003070105|288</v>
      </c>
      <c r="C416" s="28" t="str">
        <f t="shared" si="3"/>
        <v>Secretaría de Víctimas, Paz y Posconflicto</v>
      </c>
      <c r="D416" s="40" t="s">
        <v>48</v>
      </c>
      <c r="E416" s="40" t="s">
        <v>297</v>
      </c>
      <c r="F416" s="40" t="s">
        <v>453</v>
      </c>
      <c r="G416" s="40" t="s">
        <v>1984</v>
      </c>
      <c r="H416" s="40" t="s">
        <v>1985</v>
      </c>
      <c r="I416" s="40" t="s">
        <v>1986</v>
      </c>
      <c r="J416" s="40" t="s">
        <v>257</v>
      </c>
      <c r="K416" s="40" t="s">
        <v>258</v>
      </c>
      <c r="L416" s="40" t="s">
        <v>259</v>
      </c>
      <c r="M416" s="40" t="s">
        <v>260</v>
      </c>
      <c r="N416" s="40" t="s">
        <v>1987</v>
      </c>
      <c r="O416" s="40" t="s">
        <v>1988</v>
      </c>
      <c r="P416" s="40" t="s">
        <v>1989</v>
      </c>
      <c r="Q416" s="40" t="s">
        <v>1984</v>
      </c>
      <c r="R416" s="40" t="s">
        <v>1990</v>
      </c>
      <c r="S416" s="40" t="s">
        <v>1986</v>
      </c>
      <c r="T416" s="40" t="s">
        <v>1991</v>
      </c>
      <c r="U416" s="29" t="str">
        <f>VLOOKUP(T:T,'TOTAL POR PROYECTOS'!B:C,2,0)</f>
        <v>Análisis territorial y socioeconómico para la planificación agropecuaria y el ordenamiento productivo rural en el marco del Acuerdo de Paz en el municipio de San José De Cúcuta</v>
      </c>
      <c r="V416" s="40" t="s">
        <v>106</v>
      </c>
      <c r="W416" s="40" t="s">
        <v>107</v>
      </c>
      <c r="X416" s="40" t="s">
        <v>66</v>
      </c>
      <c r="Y416" s="40" t="s">
        <v>67</v>
      </c>
      <c r="Z416" s="40" t="s">
        <v>108</v>
      </c>
      <c r="AA416" s="40" t="s">
        <v>109</v>
      </c>
      <c r="AB416" s="30">
        <f>VLOOKUP(B:B,'EJECUCION 24 DE ABRIL DEL 2026'!C:Q,15,0)</f>
        <v>29600000</v>
      </c>
      <c r="AC416" s="30">
        <f>VLOOKUP(B:B,'EJECUCION 24 DE ABRIL DEL 2026'!C:R,16,0)</f>
        <v>0</v>
      </c>
      <c r="AD416" s="30">
        <f>VLOOKUP(B:B,'EJECUCION 24 DE ABRIL DEL 2026'!C:S,17,0)</f>
        <v>0</v>
      </c>
      <c r="AE416" s="31">
        <f>VLOOKUP(B:B,'EJECUCION 24 DE ABRIL DEL 2026'!C:T,18,0)</f>
        <v>0</v>
      </c>
      <c r="AF416" s="31">
        <f>VLOOKUP(B:B,'EJECUCION 24 DE ABRIL DEL 2026'!C:U,19,0)</f>
        <v>0</v>
      </c>
      <c r="AG416" s="30">
        <f>VLOOKUP(B:B,'EJECUCION 24 DE ABRIL DEL 2026'!C:V,20,0)</f>
        <v>0</v>
      </c>
      <c r="AH416" s="30">
        <f>VLOOKUP(B:B,'EJECUCION 24 DE ABRIL DEL 2026'!C:W,21,0)</f>
        <v>0</v>
      </c>
      <c r="AI416" s="30">
        <f>VLOOKUP(B:B,'EJECUCION 24 DE ABRIL DEL 2026'!C:X,22,0)</f>
        <v>29600000</v>
      </c>
      <c r="AJ416" s="30">
        <f>VLOOKUP(B:B,'EJECUCION 24 DE ABRIL DEL 2026'!C:Y,23,0)</f>
        <v>29540000</v>
      </c>
      <c r="AK416" s="30">
        <f>VLOOKUP(B:B,'EJECUCION 24 DE ABRIL DEL 2026'!C:Z,24,0)</f>
        <v>26950000</v>
      </c>
      <c r="AL416" s="30">
        <f>VLOOKUP(B:B,'EJECUCION 24 DE ABRIL DEL 2026'!C:AA,25,0)</f>
        <v>19400000</v>
      </c>
      <c r="AM416" s="30">
        <f>VLOOKUP(B:B,'EJECUCION 24 DE ABRIL DEL 2026'!C:AB,26,0)</f>
        <v>11700000</v>
      </c>
      <c r="AN416" s="30">
        <f>VLOOKUP(B:B,'EJECUCION 24 DE ABRIL DEL 2026'!C:AC,27,0)</f>
        <v>2650000</v>
      </c>
      <c r="AO416" s="32">
        <f t="shared" si="4"/>
        <v>0.6554054054</v>
      </c>
      <c r="AP416" s="28" t="str">
        <f>VLOOKUP(T:T,'TOTAL POR PROYECTOS'!B:I,8,0)</f>
        <v>Secretaría de Víctimas, Paz y Posconflicto</v>
      </c>
      <c r="AQ416" s="8"/>
      <c r="AR416" s="8"/>
    </row>
    <row r="417" hidden="1">
      <c r="A417" s="27" t="str">
        <f t="shared" si="1"/>
        <v>43010382025000000325121.2.1.0.00.12.3.2.02.02.0091.2.1.0.00</v>
      </c>
      <c r="B417" s="27" t="str">
        <f t="shared" si="2"/>
        <v>43010382025000000325121.2.1.0.00.12.3.2.02.02.0091.2.1.0.0003070403|308</v>
      </c>
      <c r="C417" s="28" t="str">
        <f t="shared" si="3"/>
        <v>Secretaría de Víctimas, Paz y Posconflicto</v>
      </c>
      <c r="D417" s="40" t="s">
        <v>48</v>
      </c>
      <c r="E417" s="40" t="s">
        <v>297</v>
      </c>
      <c r="F417" s="40" t="s">
        <v>298</v>
      </c>
      <c r="G417" s="40" t="s">
        <v>864</v>
      </c>
      <c r="H417" s="40" t="s">
        <v>1992</v>
      </c>
      <c r="I417" s="40" t="s">
        <v>1993</v>
      </c>
      <c r="J417" s="40" t="s">
        <v>840</v>
      </c>
      <c r="K417" s="40" t="s">
        <v>841</v>
      </c>
      <c r="L417" s="40" t="s">
        <v>842</v>
      </c>
      <c r="M417" s="40" t="s">
        <v>843</v>
      </c>
      <c r="N417" s="40" t="s">
        <v>844</v>
      </c>
      <c r="O417" s="40" t="s">
        <v>845</v>
      </c>
      <c r="P417" s="40" t="s">
        <v>867</v>
      </c>
      <c r="Q417" s="40" t="s">
        <v>864</v>
      </c>
      <c r="R417" s="40" t="s">
        <v>868</v>
      </c>
      <c r="S417" s="40" t="s">
        <v>242</v>
      </c>
      <c r="T417" s="40" t="s">
        <v>1994</v>
      </c>
      <c r="U417" s="29" t="str">
        <f>VLOOKUP(T:T,'TOTAL POR PROYECTOS'!B:C,2,0)</f>
        <v>Prevención de violencias y construcción de paz mediante estrategias comunitarias con colectivos barristas en San José de Cúcuta San José De Cúcuta</v>
      </c>
      <c r="V417" s="40" t="s">
        <v>106</v>
      </c>
      <c r="W417" s="40" t="s">
        <v>107</v>
      </c>
      <c r="X417" s="40" t="s">
        <v>66</v>
      </c>
      <c r="Y417" s="40" t="s">
        <v>67</v>
      </c>
      <c r="Z417" s="40" t="s">
        <v>108</v>
      </c>
      <c r="AA417" s="40" t="s">
        <v>109</v>
      </c>
      <c r="AB417" s="30">
        <f>VLOOKUP(B:B,'EJECUCION 24 DE ABRIL DEL 2026'!C:Q,15,0)</f>
        <v>21600000</v>
      </c>
      <c r="AC417" s="30">
        <f>VLOOKUP(B:B,'EJECUCION 24 DE ABRIL DEL 2026'!C:R,16,0)</f>
        <v>0</v>
      </c>
      <c r="AD417" s="30">
        <f>VLOOKUP(B:B,'EJECUCION 24 DE ABRIL DEL 2026'!C:S,17,0)</f>
        <v>0</v>
      </c>
      <c r="AE417" s="31">
        <f>VLOOKUP(B:B,'EJECUCION 24 DE ABRIL DEL 2026'!C:T,18,0)</f>
        <v>0</v>
      </c>
      <c r="AF417" s="31">
        <f>VLOOKUP(B:B,'EJECUCION 24 DE ABRIL DEL 2026'!C:U,19,0)</f>
        <v>0</v>
      </c>
      <c r="AG417" s="30">
        <f>VLOOKUP(B:B,'EJECUCION 24 DE ABRIL DEL 2026'!C:V,20,0)</f>
        <v>0</v>
      </c>
      <c r="AH417" s="30">
        <f>VLOOKUP(B:B,'EJECUCION 24 DE ABRIL DEL 2026'!C:W,21,0)</f>
        <v>0</v>
      </c>
      <c r="AI417" s="30">
        <f>VLOOKUP(B:B,'EJECUCION 24 DE ABRIL DEL 2026'!C:X,22,0)</f>
        <v>21600000</v>
      </c>
      <c r="AJ417" s="30">
        <f>VLOOKUP(B:B,'EJECUCION 24 DE ABRIL DEL 2026'!C:Y,23,0)</f>
        <v>21545166.67</v>
      </c>
      <c r="AK417" s="30">
        <f>VLOOKUP(B:B,'EJECUCION 24 DE ABRIL DEL 2026'!C:Z,24,0)</f>
        <v>19078500</v>
      </c>
      <c r="AL417" s="30">
        <f>VLOOKUP(B:B,'EJECUCION 24 DE ABRIL DEL 2026'!C:AA,25,0)</f>
        <v>10902000</v>
      </c>
      <c r="AM417" s="30">
        <f>VLOOKUP(B:B,'EJECUCION 24 DE ABRIL DEL 2026'!C:AB,26,0)</f>
        <v>5451000</v>
      </c>
      <c r="AN417" s="30">
        <f>VLOOKUP(B:B,'EJECUCION 24 DE ABRIL DEL 2026'!C:AC,27,0)</f>
        <v>2521500</v>
      </c>
      <c r="AO417" s="32">
        <f t="shared" si="4"/>
        <v>0.5047222222</v>
      </c>
      <c r="AP417" s="28" t="str">
        <f>VLOOKUP(T:T,'TOTAL POR PROYECTOS'!B:I,8,0)</f>
        <v>Secretaría de Víctimas, Paz y Posconflicto</v>
      </c>
      <c r="AQ417" s="8"/>
      <c r="AR417" s="8"/>
    </row>
    <row r="418" hidden="1">
      <c r="A418" s="27" t="str">
        <f t="shared" si="1"/>
        <v>170200720245400100741.2.1.0.00.12.3.2.02.02.0081.2.1.0.00</v>
      </c>
      <c r="B418" s="27" t="str">
        <f t="shared" si="2"/>
        <v>170200720245400100741.2.1.0.00.12.3.2.02.02.0081.2.1.0.0003070106|289</v>
      </c>
      <c r="C418" s="28" t="str">
        <f t="shared" si="3"/>
        <v>Secretaría de Víctimas, Paz y Posconflicto</v>
      </c>
      <c r="D418" s="40" t="s">
        <v>48</v>
      </c>
      <c r="E418" s="40" t="s">
        <v>297</v>
      </c>
      <c r="F418" s="40" t="s">
        <v>453</v>
      </c>
      <c r="G418" s="40" t="s">
        <v>454</v>
      </c>
      <c r="H418" s="40" t="s">
        <v>455</v>
      </c>
      <c r="I418" s="40" t="s">
        <v>456</v>
      </c>
      <c r="J418" s="40" t="s">
        <v>257</v>
      </c>
      <c r="K418" s="40" t="s">
        <v>258</v>
      </c>
      <c r="L418" s="40" t="s">
        <v>259</v>
      </c>
      <c r="M418" s="40" t="s">
        <v>260</v>
      </c>
      <c r="N418" s="40" t="s">
        <v>261</v>
      </c>
      <c r="O418" s="40" t="s">
        <v>262</v>
      </c>
      <c r="P418" s="40" t="s">
        <v>457</v>
      </c>
      <c r="Q418" s="40" t="s">
        <v>454</v>
      </c>
      <c r="R418" s="40" t="s">
        <v>458</v>
      </c>
      <c r="S418" s="40" t="s">
        <v>456</v>
      </c>
      <c r="T418" s="40" t="s">
        <v>459</v>
      </c>
      <c r="U418" s="29" t="str">
        <f>VLOOKUP(T:T,'TOTAL POR PROYECTOS'!B:C,2,0)</f>
        <v>Sustitución DE ECONOMÍAS ILÍCITAS Y RECONVERSIÓN PRODUCTIVA DE LOS CULTIVOS DE COCA EN ELMUNICIPIO DE San José De Cúcuta</v>
      </c>
      <c r="V418" s="40" t="s">
        <v>106</v>
      </c>
      <c r="W418" s="40" t="s">
        <v>107</v>
      </c>
      <c r="X418" s="40" t="s">
        <v>98</v>
      </c>
      <c r="Y418" s="40" t="s">
        <v>99</v>
      </c>
      <c r="Z418" s="40" t="s">
        <v>108</v>
      </c>
      <c r="AA418" s="40" t="s">
        <v>109</v>
      </c>
      <c r="AB418" s="30">
        <f>VLOOKUP(B:B,'EJECUCION 24 DE ABRIL DEL 2026'!C:Q,15,0)</f>
        <v>600000000</v>
      </c>
      <c r="AC418" s="30">
        <f>VLOOKUP(B:B,'EJECUCION 24 DE ABRIL DEL 2026'!C:R,16,0)</f>
        <v>0</v>
      </c>
      <c r="AD418" s="30">
        <f>VLOOKUP(B:B,'EJECUCION 24 DE ABRIL DEL 2026'!C:S,17,0)</f>
        <v>0</v>
      </c>
      <c r="AE418" s="31">
        <f>VLOOKUP(B:B,'EJECUCION 24 DE ABRIL DEL 2026'!C:T,18,0)</f>
        <v>0</v>
      </c>
      <c r="AF418" s="31">
        <f>VLOOKUP(B:B,'EJECUCION 24 DE ABRIL DEL 2026'!C:U,19,0)</f>
        <v>0</v>
      </c>
      <c r="AG418" s="30">
        <f>VLOOKUP(B:B,'EJECUCION 24 DE ABRIL DEL 2026'!C:V,20,0)</f>
        <v>0</v>
      </c>
      <c r="AH418" s="30">
        <f>VLOOKUP(B:B,'EJECUCION 24 DE ABRIL DEL 2026'!C:W,21,0)</f>
        <v>0</v>
      </c>
      <c r="AI418" s="30">
        <f>VLOOKUP(B:B,'EJECUCION 24 DE ABRIL DEL 2026'!C:X,22,0)</f>
        <v>600000000</v>
      </c>
      <c r="AJ418" s="30">
        <f>VLOOKUP(B:B,'EJECUCION 24 DE ABRIL DEL 2026'!C:Y,23,0)</f>
        <v>600000000</v>
      </c>
      <c r="AK418" s="30">
        <f>VLOOKUP(B:B,'EJECUCION 24 DE ABRIL DEL 2026'!C:Z,24,0)</f>
        <v>600000000</v>
      </c>
      <c r="AL418" s="30">
        <f>VLOOKUP(B:B,'EJECUCION 24 DE ABRIL DEL 2026'!C:AA,25,0)</f>
        <v>0</v>
      </c>
      <c r="AM418" s="30">
        <f>VLOOKUP(B:B,'EJECUCION 24 DE ABRIL DEL 2026'!C:AB,26,0)</f>
        <v>0</v>
      </c>
      <c r="AN418" s="30">
        <f>VLOOKUP(B:B,'EJECUCION 24 DE ABRIL DEL 2026'!C:AC,27,0)</f>
        <v>0</v>
      </c>
      <c r="AO418" s="32">
        <f t="shared" si="4"/>
        <v>0</v>
      </c>
      <c r="AP418" s="28" t="str">
        <f>VLOOKUP(T:T,'TOTAL POR PROYECTOS'!B:I,8,0)</f>
        <v>Secretaría de Víctimas, Paz y Posconflicto</v>
      </c>
      <c r="AQ418" s="8"/>
      <c r="AR418" s="8"/>
    </row>
    <row r="419" hidden="1">
      <c r="A419" s="27" t="str">
        <f t="shared" si="1"/>
        <v>410102520245400100991.2.1.0.00.12.3.2.02.02.0061.2.1.0.00</v>
      </c>
      <c r="B419" s="27" t="str">
        <f t="shared" si="2"/>
        <v>410102520245400100991.2.1.0.00.12.3.2.02.02.0061.2.1.0.0003070302|300</v>
      </c>
      <c r="C419" s="28" t="str">
        <f t="shared" si="3"/>
        <v>Secretaría de Víctimas, Paz y Posconflicto</v>
      </c>
      <c r="D419" s="40" t="s">
        <v>48</v>
      </c>
      <c r="E419" s="40" t="s">
        <v>297</v>
      </c>
      <c r="F419" s="40" t="s">
        <v>1952</v>
      </c>
      <c r="G419" s="40" t="s">
        <v>1972</v>
      </c>
      <c r="H419" s="40" t="s">
        <v>1973</v>
      </c>
      <c r="I419" s="40" t="s">
        <v>1974</v>
      </c>
      <c r="J419" s="40" t="s">
        <v>302</v>
      </c>
      <c r="K419" s="40" t="s">
        <v>303</v>
      </c>
      <c r="L419" s="40" t="s">
        <v>304</v>
      </c>
      <c r="M419" s="40" t="s">
        <v>305</v>
      </c>
      <c r="N419" s="40" t="s">
        <v>1920</v>
      </c>
      <c r="O419" s="40" t="s">
        <v>1921</v>
      </c>
      <c r="P419" s="40" t="s">
        <v>1975</v>
      </c>
      <c r="Q419" s="40" t="s">
        <v>1972</v>
      </c>
      <c r="R419" s="40" t="s">
        <v>1976</v>
      </c>
      <c r="S419" s="40" t="s">
        <v>1974</v>
      </c>
      <c r="T419" s="40" t="s">
        <v>1977</v>
      </c>
      <c r="U419" s="29" t="str">
        <f>VLOOKUP(T:T,'TOTAL POR PROYECTOS'!B:C,2,0)</f>
        <v>Asistencia y atención humanitaria inmediata a la población declarante de hechos victimizantes del conflicto armado en el municipio de San José De Cúcuta</v>
      </c>
      <c r="V419" s="40" t="s">
        <v>106</v>
      </c>
      <c r="W419" s="40" t="s">
        <v>107</v>
      </c>
      <c r="X419" s="40" t="s">
        <v>582</v>
      </c>
      <c r="Y419" s="40" t="s">
        <v>583</v>
      </c>
      <c r="Z419" s="40" t="s">
        <v>108</v>
      </c>
      <c r="AA419" s="40" t="s">
        <v>109</v>
      </c>
      <c r="AB419" s="30">
        <f>VLOOKUP(B:B,'EJECUCION 24 DE ABRIL DEL 2026'!C:Q,15,0)</f>
        <v>200000000</v>
      </c>
      <c r="AC419" s="30">
        <f>VLOOKUP(B:B,'EJECUCION 24 DE ABRIL DEL 2026'!C:R,16,0)</f>
        <v>0</v>
      </c>
      <c r="AD419" s="30">
        <f>VLOOKUP(B:B,'EJECUCION 24 DE ABRIL DEL 2026'!C:S,17,0)</f>
        <v>0</v>
      </c>
      <c r="AE419" s="31">
        <f>VLOOKUP(B:B,'EJECUCION 24 DE ABRIL DEL 2026'!C:T,18,0)</f>
        <v>0</v>
      </c>
      <c r="AF419" s="31">
        <f>VLOOKUP(B:B,'EJECUCION 24 DE ABRIL DEL 2026'!C:U,19,0)</f>
        <v>200000000</v>
      </c>
      <c r="AG419" s="30">
        <f>VLOOKUP(B:B,'EJECUCION 24 DE ABRIL DEL 2026'!C:V,20,0)</f>
        <v>0</v>
      </c>
      <c r="AH419" s="30">
        <f>VLOOKUP(B:B,'EJECUCION 24 DE ABRIL DEL 2026'!C:W,21,0)</f>
        <v>0</v>
      </c>
      <c r="AI419" s="30">
        <f>VLOOKUP(B:B,'EJECUCION 24 DE ABRIL DEL 2026'!C:X,22,0)</f>
        <v>0</v>
      </c>
      <c r="AJ419" s="30">
        <f>VLOOKUP(B:B,'EJECUCION 24 DE ABRIL DEL 2026'!C:Y,23,0)</f>
        <v>0</v>
      </c>
      <c r="AK419" s="30">
        <f>VLOOKUP(B:B,'EJECUCION 24 DE ABRIL DEL 2026'!C:Z,24,0)</f>
        <v>0</v>
      </c>
      <c r="AL419" s="30">
        <f>VLOOKUP(B:B,'EJECUCION 24 DE ABRIL DEL 2026'!C:AA,25,0)</f>
        <v>0</v>
      </c>
      <c r="AM419" s="30">
        <f>VLOOKUP(B:B,'EJECUCION 24 DE ABRIL DEL 2026'!C:AB,26,0)</f>
        <v>0</v>
      </c>
      <c r="AN419" s="30">
        <f>VLOOKUP(B:B,'EJECUCION 24 DE ABRIL DEL 2026'!C:AC,27,0)</f>
        <v>0</v>
      </c>
      <c r="AO419" s="32" t="str">
        <f t="shared" si="4"/>
        <v>#DIV/0!</v>
      </c>
      <c r="AP419" s="28" t="str">
        <f>VLOOKUP(T:T,'TOTAL POR PROYECTOS'!B:I,8,0)</f>
        <v>Secretaría de Víctimas, Paz y Posconflicto</v>
      </c>
      <c r="AQ419" s="8"/>
      <c r="AR419" s="8"/>
    </row>
    <row r="420" hidden="1">
      <c r="A420" s="27" t="str">
        <f t="shared" si="1"/>
        <v>410103820245400102711.2.1.0.00.12.3.2.02.02.0081.2.1.0.00</v>
      </c>
      <c r="B420" s="27" t="str">
        <f t="shared" si="2"/>
        <v>410103820245400102711.2.1.0.00.12.3.2.02.02.0081.2.1.0.0003070305|303</v>
      </c>
      <c r="C420" s="28" t="str">
        <f t="shared" si="3"/>
        <v>Secretaría de Víctimas, Paz y Posconflicto</v>
      </c>
      <c r="D420" s="40" t="s">
        <v>48</v>
      </c>
      <c r="E420" s="40" t="s">
        <v>297</v>
      </c>
      <c r="F420" s="40" t="s">
        <v>1952</v>
      </c>
      <c r="G420" s="40" t="s">
        <v>1995</v>
      </c>
      <c r="H420" s="40" t="s">
        <v>1996</v>
      </c>
      <c r="I420" s="40" t="s">
        <v>1997</v>
      </c>
      <c r="J420" s="40" t="s">
        <v>302</v>
      </c>
      <c r="K420" s="40" t="s">
        <v>303</v>
      </c>
      <c r="L420" s="40" t="s">
        <v>304</v>
      </c>
      <c r="M420" s="40" t="s">
        <v>305</v>
      </c>
      <c r="N420" s="40" t="s">
        <v>1920</v>
      </c>
      <c r="O420" s="40" t="s">
        <v>1921</v>
      </c>
      <c r="P420" s="40" t="s">
        <v>1998</v>
      </c>
      <c r="Q420" s="40" t="s">
        <v>1995</v>
      </c>
      <c r="R420" s="40" t="s">
        <v>1999</v>
      </c>
      <c r="S420" s="40" t="s">
        <v>2000</v>
      </c>
      <c r="T420" s="40" t="s">
        <v>2001</v>
      </c>
      <c r="U420" s="29" t="str">
        <f>VLOOKUP(T:T,'TOTAL POR PROYECTOS'!B:C,2,0)</f>
        <v>Fortalecimiento de las garantías de participación a las víctimas del conflicto armado en el municipio de San José De Cúcuta</v>
      </c>
      <c r="V420" s="40" t="s">
        <v>106</v>
      </c>
      <c r="W420" s="40" t="s">
        <v>107</v>
      </c>
      <c r="X420" s="40" t="s">
        <v>98</v>
      </c>
      <c r="Y420" s="40" t="s">
        <v>99</v>
      </c>
      <c r="Z420" s="40" t="s">
        <v>108</v>
      </c>
      <c r="AA420" s="40" t="s">
        <v>109</v>
      </c>
      <c r="AB420" s="30">
        <f>VLOOKUP(B:B,'EJECUCION 24 DE ABRIL DEL 2026'!C:Q,15,0)</f>
        <v>110000000</v>
      </c>
      <c r="AC420" s="30">
        <f>VLOOKUP(B:B,'EJECUCION 24 DE ABRIL DEL 2026'!C:R,16,0)</f>
        <v>0</v>
      </c>
      <c r="AD420" s="30">
        <f>VLOOKUP(B:B,'EJECUCION 24 DE ABRIL DEL 2026'!C:S,17,0)</f>
        <v>0</v>
      </c>
      <c r="AE420" s="31">
        <f>VLOOKUP(B:B,'EJECUCION 24 DE ABRIL DEL 2026'!C:T,18,0)</f>
        <v>0</v>
      </c>
      <c r="AF420" s="31">
        <f>VLOOKUP(B:B,'EJECUCION 24 DE ABRIL DEL 2026'!C:U,19,0)</f>
        <v>0</v>
      </c>
      <c r="AG420" s="30">
        <f>VLOOKUP(B:B,'EJECUCION 24 DE ABRIL DEL 2026'!C:V,20,0)</f>
        <v>0</v>
      </c>
      <c r="AH420" s="30">
        <f>VLOOKUP(B:B,'EJECUCION 24 DE ABRIL DEL 2026'!C:W,21,0)</f>
        <v>0</v>
      </c>
      <c r="AI420" s="30">
        <f>VLOOKUP(B:B,'EJECUCION 24 DE ABRIL DEL 2026'!C:X,22,0)</f>
        <v>110000000</v>
      </c>
      <c r="AJ420" s="30">
        <f>VLOOKUP(B:B,'EJECUCION 24 DE ABRIL DEL 2026'!C:Y,23,0)</f>
        <v>0</v>
      </c>
      <c r="AK420" s="30">
        <f>VLOOKUP(B:B,'EJECUCION 24 DE ABRIL DEL 2026'!C:Z,24,0)</f>
        <v>0</v>
      </c>
      <c r="AL420" s="30">
        <f>VLOOKUP(B:B,'EJECUCION 24 DE ABRIL DEL 2026'!C:AA,25,0)</f>
        <v>0</v>
      </c>
      <c r="AM420" s="30">
        <f>VLOOKUP(B:B,'EJECUCION 24 DE ABRIL DEL 2026'!C:AB,26,0)</f>
        <v>0</v>
      </c>
      <c r="AN420" s="30">
        <f>VLOOKUP(B:B,'EJECUCION 24 DE ABRIL DEL 2026'!C:AC,27,0)</f>
        <v>110000000</v>
      </c>
      <c r="AO420" s="32">
        <f t="shared" si="4"/>
        <v>0</v>
      </c>
      <c r="AP420" s="28" t="str">
        <f>VLOOKUP(T:T,'TOTAL POR PROYECTOS'!B:I,8,0)</f>
        <v>Secretaría de Víctimas, Paz y Posconflicto</v>
      </c>
      <c r="AQ420" s="8"/>
      <c r="AR420" s="8"/>
    </row>
    <row r="421" hidden="1">
      <c r="A421" s="27" t="str">
        <f t="shared" si="1"/>
        <v>45990312024000000057991.2.1.0.00.12.3.2.02.02.0091.2.1.0.00</v>
      </c>
      <c r="B421" s="27" t="str">
        <f t="shared" si="2"/>
        <v>45990312024000000057991.2.1.0.00.12.3.2.02.02.0091.2.1.0.0006040401|500</v>
      </c>
      <c r="C421" s="28" t="str">
        <f t="shared" si="3"/>
        <v>Secretaría de Hacienda</v>
      </c>
      <c r="D421" s="40" t="s">
        <v>336</v>
      </c>
      <c r="E421" s="40" t="s">
        <v>337</v>
      </c>
      <c r="F421" s="40" t="s">
        <v>2002</v>
      </c>
      <c r="G421" s="40" t="s">
        <v>200</v>
      </c>
      <c r="H421" s="40" t="s">
        <v>2003</v>
      </c>
      <c r="I421" s="40" t="s">
        <v>2004</v>
      </c>
      <c r="J421" s="40" t="s">
        <v>182</v>
      </c>
      <c r="K421" s="40" t="s">
        <v>183</v>
      </c>
      <c r="L421" s="40" t="s">
        <v>184</v>
      </c>
      <c r="M421" s="40" t="s">
        <v>185</v>
      </c>
      <c r="N421" s="40" t="s">
        <v>1043</v>
      </c>
      <c r="O421" s="40" t="s">
        <v>1044</v>
      </c>
      <c r="P421" s="40" t="s">
        <v>1115</v>
      </c>
      <c r="Q421" s="40" t="s">
        <v>200</v>
      </c>
      <c r="R421" s="40" t="s">
        <v>1116</v>
      </c>
      <c r="S421" s="40" t="s">
        <v>1114</v>
      </c>
      <c r="T421" s="40" t="s">
        <v>2005</v>
      </c>
      <c r="U421" s="29" t="str">
        <f>VLOOKUP(T:T,'TOTAL POR PROYECTOS'!B:C,2,0)</f>
        <v>Fortalecimiento de la Secretaría de Hacienda del Municipio San José De Cúcuta</v>
      </c>
      <c r="V421" s="40" t="s">
        <v>106</v>
      </c>
      <c r="W421" s="40" t="s">
        <v>107</v>
      </c>
      <c r="X421" s="40" t="s">
        <v>66</v>
      </c>
      <c r="Y421" s="40" t="s">
        <v>67</v>
      </c>
      <c r="Z421" s="40" t="s">
        <v>108</v>
      </c>
      <c r="AA421" s="40" t="s">
        <v>109</v>
      </c>
      <c r="AB421" s="30">
        <f>VLOOKUP(B:B,'EJECUCION 24 DE ABRIL DEL 2026'!C:Q,15,0)</f>
        <v>8466982997</v>
      </c>
      <c r="AC421" s="30">
        <f>VLOOKUP(B:B,'EJECUCION 24 DE ABRIL DEL 2026'!C:R,16,0)</f>
        <v>0</v>
      </c>
      <c r="AD421" s="30">
        <f>VLOOKUP(B:B,'EJECUCION 24 DE ABRIL DEL 2026'!C:S,17,0)</f>
        <v>0</v>
      </c>
      <c r="AE421" s="31">
        <f>VLOOKUP(B:B,'EJECUCION 24 DE ABRIL DEL 2026'!C:T,18,0)</f>
        <v>0</v>
      </c>
      <c r="AF421" s="31">
        <f>VLOOKUP(B:B,'EJECUCION 24 DE ABRIL DEL 2026'!C:U,19,0)</f>
        <v>0</v>
      </c>
      <c r="AG421" s="30">
        <f>VLOOKUP(B:B,'EJECUCION 24 DE ABRIL DEL 2026'!C:V,20,0)</f>
        <v>0</v>
      </c>
      <c r="AH421" s="30">
        <f>VLOOKUP(B:B,'EJECUCION 24 DE ABRIL DEL 2026'!C:W,21,0)</f>
        <v>0</v>
      </c>
      <c r="AI421" s="30">
        <f>VLOOKUP(B:B,'EJECUCION 24 DE ABRIL DEL 2026'!C:X,22,0)</f>
        <v>8466982997</v>
      </c>
      <c r="AJ421" s="30">
        <f>VLOOKUP(B:B,'EJECUCION 24 DE ABRIL DEL 2026'!C:Y,23,0)</f>
        <v>5097961500</v>
      </c>
      <c r="AK421" s="30">
        <f>VLOOKUP(B:B,'EJECUCION 24 DE ABRIL DEL 2026'!C:Z,24,0)</f>
        <v>4159023500</v>
      </c>
      <c r="AL421" s="30">
        <f>VLOOKUP(B:B,'EJECUCION 24 DE ABRIL DEL 2026'!C:AA,25,0)</f>
        <v>1789923047</v>
      </c>
      <c r="AM421" s="30">
        <f>VLOOKUP(B:B,'EJECUCION 24 DE ABRIL DEL 2026'!C:AB,26,0)</f>
        <v>1140684857</v>
      </c>
      <c r="AN421" s="30">
        <f>VLOOKUP(B:B,'EJECUCION 24 DE ABRIL DEL 2026'!C:AC,27,0)</f>
        <v>4307959497</v>
      </c>
      <c r="AO421" s="32">
        <f t="shared" si="4"/>
        <v>0.2114003356</v>
      </c>
      <c r="AP421" s="28" t="str">
        <f>VLOOKUP(T:T,'TOTAL POR PROYECTOS'!B:I,8,0)</f>
        <v>Secretaría de Hacienda</v>
      </c>
      <c r="AQ421" s="8"/>
      <c r="AR421" s="8"/>
    </row>
    <row r="422" hidden="1">
      <c r="A422" s="27" t="str">
        <f t="shared" si="1"/>
        <v>45990202024000000057991.2.1.0.00.12.3.2.02.02.0091.2.1.0.00</v>
      </c>
      <c r="B422" s="27" t="str">
        <f t="shared" si="2"/>
        <v>45990202024000000057991.2.1.0.00.12.3.2.02.02.0091.2.1.0.0006040405|504</v>
      </c>
      <c r="C422" s="28" t="str">
        <f t="shared" si="3"/>
        <v>Secretaría de Hacienda</v>
      </c>
      <c r="D422" s="40" t="s">
        <v>336</v>
      </c>
      <c r="E422" s="40" t="s">
        <v>337</v>
      </c>
      <c r="F422" s="40" t="s">
        <v>2002</v>
      </c>
      <c r="G422" s="40" t="s">
        <v>309</v>
      </c>
      <c r="H422" s="40" t="s">
        <v>2006</v>
      </c>
      <c r="I422" s="40" t="s">
        <v>311</v>
      </c>
      <c r="J422" s="40" t="s">
        <v>182</v>
      </c>
      <c r="K422" s="40" t="s">
        <v>183</v>
      </c>
      <c r="L422" s="40" t="s">
        <v>184</v>
      </c>
      <c r="M422" s="40" t="s">
        <v>185</v>
      </c>
      <c r="N422" s="40" t="s">
        <v>1043</v>
      </c>
      <c r="O422" s="40" t="s">
        <v>1044</v>
      </c>
      <c r="P422" s="40" t="s">
        <v>2007</v>
      </c>
      <c r="Q422" s="40" t="s">
        <v>309</v>
      </c>
      <c r="R422" s="40" t="s">
        <v>2008</v>
      </c>
      <c r="S422" s="40" t="s">
        <v>311</v>
      </c>
      <c r="T422" s="40" t="s">
        <v>2005</v>
      </c>
      <c r="U422" s="29" t="str">
        <f>VLOOKUP(T:T,'TOTAL POR PROYECTOS'!B:C,2,0)</f>
        <v>Fortalecimiento de la Secretaría de Hacienda del Municipio San José De Cúcuta</v>
      </c>
      <c r="V422" s="40" t="s">
        <v>106</v>
      </c>
      <c r="W422" s="40" t="s">
        <v>107</v>
      </c>
      <c r="X422" s="40" t="s">
        <v>66</v>
      </c>
      <c r="Y422" s="40" t="s">
        <v>67</v>
      </c>
      <c r="Z422" s="40" t="s">
        <v>108</v>
      </c>
      <c r="AA422" s="40" t="s">
        <v>109</v>
      </c>
      <c r="AB422" s="30">
        <f>VLOOKUP(B:B,'EJECUCION 24 DE ABRIL DEL 2026'!C:Q,15,0)</f>
        <v>1248000000</v>
      </c>
      <c r="AC422" s="30">
        <f>VLOOKUP(B:B,'EJECUCION 24 DE ABRIL DEL 2026'!C:R,16,0)</f>
        <v>0</v>
      </c>
      <c r="AD422" s="30">
        <f>VLOOKUP(B:B,'EJECUCION 24 DE ABRIL DEL 2026'!C:S,17,0)</f>
        <v>0</v>
      </c>
      <c r="AE422" s="31">
        <f>VLOOKUP(B:B,'EJECUCION 24 DE ABRIL DEL 2026'!C:T,18,0)</f>
        <v>0</v>
      </c>
      <c r="AF422" s="31">
        <f>VLOOKUP(B:B,'EJECUCION 24 DE ABRIL DEL 2026'!C:U,19,0)</f>
        <v>82500000</v>
      </c>
      <c r="AG422" s="30">
        <f>VLOOKUP(B:B,'EJECUCION 24 DE ABRIL DEL 2026'!C:V,20,0)</f>
        <v>0</v>
      </c>
      <c r="AH422" s="30">
        <f>VLOOKUP(B:B,'EJECUCION 24 DE ABRIL DEL 2026'!C:W,21,0)</f>
        <v>0</v>
      </c>
      <c r="AI422" s="30">
        <f>VLOOKUP(B:B,'EJECUCION 24 DE ABRIL DEL 2026'!C:X,22,0)</f>
        <v>1165500000</v>
      </c>
      <c r="AJ422" s="30">
        <f>VLOOKUP(B:B,'EJECUCION 24 DE ABRIL DEL 2026'!C:Y,23,0)</f>
        <v>48000000</v>
      </c>
      <c r="AK422" s="30">
        <f>VLOOKUP(B:B,'EJECUCION 24 DE ABRIL DEL 2026'!C:Z,24,0)</f>
        <v>48000000</v>
      </c>
      <c r="AL422" s="30">
        <f>VLOOKUP(B:B,'EJECUCION 24 DE ABRIL DEL 2026'!C:AA,25,0)</f>
        <v>48000000</v>
      </c>
      <c r="AM422" s="30">
        <f>VLOOKUP(B:B,'EJECUCION 24 DE ABRIL DEL 2026'!C:AB,26,0)</f>
        <v>48000000</v>
      </c>
      <c r="AN422" s="30">
        <f>VLOOKUP(B:B,'EJECUCION 24 DE ABRIL DEL 2026'!C:AC,27,0)</f>
        <v>1117500000</v>
      </c>
      <c r="AO422" s="32">
        <f t="shared" si="4"/>
        <v>0.04118404118</v>
      </c>
      <c r="AP422" s="28" t="str">
        <f>VLOOKUP(T:T,'TOTAL POR PROYECTOS'!B:I,8,0)</f>
        <v>Secretaría de Hacienda</v>
      </c>
      <c r="AQ422" s="8"/>
      <c r="AR422" s="8"/>
    </row>
    <row r="423" hidden="1">
      <c r="A423" s="27" t="str">
        <f t="shared" si="1"/>
        <v>040600320245400102761.2.1.0.00.12.3.2.02.02.0091.2.1.0.00</v>
      </c>
      <c r="B423" s="27" t="str">
        <f t="shared" si="2"/>
        <v>040600320245400102761.2.1.0.00.12.3.2.02.02.0091.2.1.0.0006040408|507</v>
      </c>
      <c r="C423" s="28" t="str">
        <f t="shared" si="3"/>
        <v>Secretaría de Hacienda</v>
      </c>
      <c r="D423" s="40" t="s">
        <v>336</v>
      </c>
      <c r="E423" s="40" t="s">
        <v>337</v>
      </c>
      <c r="F423" s="40" t="s">
        <v>2002</v>
      </c>
      <c r="G423" s="40" t="s">
        <v>2009</v>
      </c>
      <c r="H423" s="40" t="s">
        <v>2010</v>
      </c>
      <c r="I423" s="40" t="s">
        <v>2011</v>
      </c>
      <c r="J423" s="40" t="s">
        <v>2012</v>
      </c>
      <c r="K423" s="40" t="s">
        <v>2013</v>
      </c>
      <c r="L423" s="40" t="s">
        <v>2014</v>
      </c>
      <c r="M423" s="40" t="s">
        <v>2015</v>
      </c>
      <c r="N423" s="40" t="s">
        <v>2016</v>
      </c>
      <c r="O423" s="40" t="s">
        <v>2017</v>
      </c>
      <c r="P423" s="40" t="s">
        <v>2018</v>
      </c>
      <c r="Q423" s="40" t="s">
        <v>2009</v>
      </c>
      <c r="R423" s="40" t="s">
        <v>2019</v>
      </c>
      <c r="S423" s="40" t="s">
        <v>2011</v>
      </c>
      <c r="T423" s="40" t="s">
        <v>2020</v>
      </c>
      <c r="U423" s="29" t="str">
        <f>VLOOKUP(T:T,'TOTAL POR PROYECTOS'!B:C,2,0)</f>
        <v>Actualización Fortalecimiento a los procesos de gestión catastral multipropósito (actualización conservación y difusión) desarrollados por la Subsecretaríade Gestión Catastral del municipio de San José De Cúcuta San José De Cúcuta</v>
      </c>
      <c r="V423" s="40" t="s">
        <v>106</v>
      </c>
      <c r="W423" s="40" t="s">
        <v>107</v>
      </c>
      <c r="X423" s="40" t="s">
        <v>66</v>
      </c>
      <c r="Y423" s="40" t="s">
        <v>67</v>
      </c>
      <c r="Z423" s="40" t="s">
        <v>108</v>
      </c>
      <c r="AA423" s="40" t="s">
        <v>109</v>
      </c>
      <c r="AB423" s="30">
        <f>VLOOKUP(B:B,'EJECUCION 24 DE ABRIL DEL 2026'!C:Q,15,0)</f>
        <v>1024504000</v>
      </c>
      <c r="AC423" s="30">
        <f>VLOOKUP(B:B,'EJECUCION 24 DE ABRIL DEL 2026'!C:R,16,0)</f>
        <v>0</v>
      </c>
      <c r="AD423" s="30">
        <f>VLOOKUP(B:B,'EJECUCION 24 DE ABRIL DEL 2026'!C:S,17,0)</f>
        <v>0</v>
      </c>
      <c r="AE423" s="31">
        <f>VLOOKUP(B:B,'EJECUCION 24 DE ABRIL DEL 2026'!C:T,18,0)</f>
        <v>0</v>
      </c>
      <c r="AF423" s="31">
        <f>VLOOKUP(B:B,'EJECUCION 24 DE ABRIL DEL 2026'!C:U,19,0)</f>
        <v>0</v>
      </c>
      <c r="AG423" s="30">
        <f>VLOOKUP(B:B,'EJECUCION 24 DE ABRIL DEL 2026'!C:V,20,0)</f>
        <v>0</v>
      </c>
      <c r="AH423" s="30">
        <f>VLOOKUP(B:B,'EJECUCION 24 DE ABRIL DEL 2026'!C:W,21,0)</f>
        <v>0</v>
      </c>
      <c r="AI423" s="30">
        <f>VLOOKUP(B:B,'EJECUCION 24 DE ABRIL DEL 2026'!C:X,22,0)</f>
        <v>1024504000</v>
      </c>
      <c r="AJ423" s="30">
        <f>VLOOKUP(B:B,'EJECUCION 24 DE ABRIL DEL 2026'!C:Y,23,0)</f>
        <v>926615500</v>
      </c>
      <c r="AK423" s="30">
        <f>VLOOKUP(B:B,'EJECUCION 24 DE ABRIL DEL 2026'!C:Z,24,0)</f>
        <v>908315500</v>
      </c>
      <c r="AL423" s="30">
        <f>VLOOKUP(B:B,'EJECUCION 24 DE ABRIL DEL 2026'!C:AA,25,0)</f>
        <v>304727000</v>
      </c>
      <c r="AM423" s="30">
        <f>VLOOKUP(B:B,'EJECUCION 24 DE ABRIL DEL 2026'!C:AB,26,0)</f>
        <v>159951000</v>
      </c>
      <c r="AN423" s="30">
        <f>VLOOKUP(B:B,'EJECUCION 24 DE ABRIL DEL 2026'!C:AC,27,0)</f>
        <v>116188500</v>
      </c>
      <c r="AO423" s="32">
        <f t="shared" si="4"/>
        <v>0.2974385654</v>
      </c>
      <c r="AP423" s="28" t="str">
        <f>VLOOKUP(T:T,'TOTAL POR PROYECTOS'!B:I,8,0)</f>
        <v>Secretaría de Hacienda</v>
      </c>
      <c r="AQ423" s="8"/>
      <c r="AR423" s="8"/>
    </row>
    <row r="424" hidden="1">
      <c r="A424" s="27" t="str">
        <f t="shared" si="1"/>
        <v>040601620245400102761.2.4.3.032.3.2.02.02.0081.2.4.3.03</v>
      </c>
      <c r="B424" s="27" t="str">
        <f t="shared" si="2"/>
        <v>040601620245400102761.2.4.3.032.3.2.02.02.0081.2.4.3.0306040410|509</v>
      </c>
      <c r="C424" s="28" t="str">
        <f t="shared" si="3"/>
        <v>Secretaría de Hacienda</v>
      </c>
      <c r="D424" s="40" t="s">
        <v>336</v>
      </c>
      <c r="E424" s="40" t="s">
        <v>337</v>
      </c>
      <c r="F424" s="40" t="s">
        <v>2002</v>
      </c>
      <c r="G424" s="40" t="s">
        <v>2021</v>
      </c>
      <c r="H424" s="40" t="s">
        <v>2022</v>
      </c>
      <c r="I424" s="40" t="s">
        <v>2023</v>
      </c>
      <c r="J424" s="40" t="s">
        <v>2012</v>
      </c>
      <c r="K424" s="40" t="s">
        <v>2013</v>
      </c>
      <c r="L424" s="40" t="s">
        <v>2014</v>
      </c>
      <c r="M424" s="40" t="s">
        <v>2015</v>
      </c>
      <c r="N424" s="40" t="s">
        <v>2016</v>
      </c>
      <c r="O424" s="40" t="s">
        <v>2017</v>
      </c>
      <c r="P424" s="40" t="s">
        <v>2024</v>
      </c>
      <c r="Q424" s="40" t="s">
        <v>2021</v>
      </c>
      <c r="R424" s="40" t="s">
        <v>2025</v>
      </c>
      <c r="S424" s="40" t="s">
        <v>2023</v>
      </c>
      <c r="T424" s="40" t="s">
        <v>2020</v>
      </c>
      <c r="U424" s="29" t="str">
        <f>VLOOKUP(T:T,'TOTAL POR PROYECTOS'!B:C,2,0)</f>
        <v>Actualización Fortalecimiento a los procesos de gestión catastral multipropósito (actualización conservación y difusión) desarrollados por la Subsecretaríade Gestión Catastral del municipio de San José De Cúcuta San José De Cúcuta</v>
      </c>
      <c r="V424" s="40" t="s">
        <v>333</v>
      </c>
      <c r="W424" s="40" t="s">
        <v>334</v>
      </c>
      <c r="X424" s="40" t="s">
        <v>98</v>
      </c>
      <c r="Y424" s="40" t="s">
        <v>99</v>
      </c>
      <c r="Z424" s="40" t="s">
        <v>333</v>
      </c>
      <c r="AA424" s="40" t="s">
        <v>335</v>
      </c>
      <c r="AB424" s="30">
        <f>VLOOKUP(B:B,'EJECUCION 24 DE ABRIL DEL 2026'!C:Q,15,0)</f>
        <v>15000000000</v>
      </c>
      <c r="AC424" s="30">
        <f>VLOOKUP(B:B,'EJECUCION 24 DE ABRIL DEL 2026'!C:R,16,0)</f>
        <v>0</v>
      </c>
      <c r="AD424" s="30">
        <f>VLOOKUP(B:B,'EJECUCION 24 DE ABRIL DEL 2026'!C:S,17,0)</f>
        <v>0</v>
      </c>
      <c r="AE424" s="31">
        <f>VLOOKUP(B:B,'EJECUCION 24 DE ABRIL DEL 2026'!C:T,18,0)</f>
        <v>0</v>
      </c>
      <c r="AF424" s="31">
        <f>VLOOKUP(B:B,'EJECUCION 24 DE ABRIL DEL 2026'!C:U,19,0)</f>
        <v>5810000000</v>
      </c>
      <c r="AG424" s="30">
        <f>VLOOKUP(B:B,'EJECUCION 24 DE ABRIL DEL 2026'!C:V,20,0)</f>
        <v>0</v>
      </c>
      <c r="AH424" s="30">
        <f>VLOOKUP(B:B,'EJECUCION 24 DE ABRIL DEL 2026'!C:W,21,0)</f>
        <v>0</v>
      </c>
      <c r="AI424" s="30">
        <f>VLOOKUP(B:B,'EJECUCION 24 DE ABRIL DEL 2026'!C:X,22,0)</f>
        <v>9190000000</v>
      </c>
      <c r="AJ424" s="30">
        <f>VLOOKUP(B:B,'EJECUCION 24 DE ABRIL DEL 2026'!C:Y,23,0)</f>
        <v>3697700000</v>
      </c>
      <c r="AK424" s="30">
        <f>VLOOKUP(B:B,'EJECUCION 24 DE ABRIL DEL 2026'!C:Z,24,0)</f>
        <v>3630510586</v>
      </c>
      <c r="AL424" s="30">
        <f>VLOOKUP(B:B,'EJECUCION 24 DE ABRIL DEL 2026'!C:AA,25,0)</f>
        <v>274300000</v>
      </c>
      <c r="AM424" s="30">
        <f>VLOOKUP(B:B,'EJECUCION 24 DE ABRIL DEL 2026'!C:AB,26,0)</f>
        <v>176500000</v>
      </c>
      <c r="AN424" s="30">
        <f>VLOOKUP(B:B,'EJECUCION 24 DE ABRIL DEL 2026'!C:AC,27,0)</f>
        <v>5559489414</v>
      </c>
      <c r="AO424" s="32">
        <f t="shared" si="4"/>
        <v>0.0298476605</v>
      </c>
      <c r="AP424" s="28" t="str">
        <f>VLOOKUP(T:T,'TOTAL POR PROYECTOS'!B:I,8,0)</f>
        <v>Secretaría de Hacienda</v>
      </c>
      <c r="AQ424" s="8"/>
      <c r="AR424" s="8"/>
    </row>
    <row r="425" hidden="1">
      <c r="A425" s="27" t="str">
        <f t="shared" si="1"/>
        <v>40030532025000000325031.2.4.6.00.42.3.2.02.02.0081.2.4.6.00</v>
      </c>
      <c r="B425" s="27" t="str">
        <f t="shared" si="2"/>
        <v>40030532025000000325031.2.4.6.00.42.3.2.02.02.0081.2.4.6.0004040113|396</v>
      </c>
      <c r="C425" s="28" t="str">
        <f t="shared" si="3"/>
        <v>Secretaría de Planeación y Desarrollo Teritorial</v>
      </c>
      <c r="D425" s="40" t="s">
        <v>135</v>
      </c>
      <c r="E425" s="40" t="s">
        <v>1669</v>
      </c>
      <c r="F425" s="40" t="s">
        <v>1670</v>
      </c>
      <c r="G425" s="40" t="s">
        <v>2026</v>
      </c>
      <c r="H425" s="40" t="s">
        <v>2027</v>
      </c>
      <c r="I425" s="40" t="s">
        <v>2028</v>
      </c>
      <c r="J425" s="40" t="s">
        <v>141</v>
      </c>
      <c r="K425" s="40" t="s">
        <v>142</v>
      </c>
      <c r="L425" s="40" t="s">
        <v>143</v>
      </c>
      <c r="M425" s="40" t="s">
        <v>144</v>
      </c>
      <c r="N425" s="40" t="s">
        <v>1674</v>
      </c>
      <c r="O425" s="40" t="s">
        <v>1675</v>
      </c>
      <c r="P425" s="40" t="s">
        <v>2029</v>
      </c>
      <c r="Q425" s="40" t="s">
        <v>2026</v>
      </c>
      <c r="R425" s="40" t="s">
        <v>2030</v>
      </c>
      <c r="S425" s="40" t="s">
        <v>2031</v>
      </c>
      <c r="T425" s="40" t="s">
        <v>2032</v>
      </c>
      <c r="U425" s="29" t="str">
        <f>VLOOKUP(T:T,'TOTAL POR PROYECTOS'!B:C,2,0)</f>
        <v>Implementación de proyectos de aprovisionamiento con soluciones alternativas que permitan acceder al agua potable en zonas rurales del municipio de San José De Cúcuta</v>
      </c>
      <c r="V425" s="40" t="s">
        <v>1680</v>
      </c>
      <c r="W425" s="40" t="s">
        <v>1681</v>
      </c>
      <c r="X425" s="40" t="s">
        <v>98</v>
      </c>
      <c r="Y425" s="40" t="s">
        <v>99</v>
      </c>
      <c r="Z425" s="40" t="s">
        <v>1682</v>
      </c>
      <c r="AA425" s="40" t="s">
        <v>1683</v>
      </c>
      <c r="AB425" s="30">
        <f>VLOOKUP(B:B,'EJECUCION 24 DE ABRIL DEL 2026'!C:Q,15,0)</f>
        <v>600000000</v>
      </c>
      <c r="AC425" s="30">
        <f>VLOOKUP(B:B,'EJECUCION 24 DE ABRIL DEL 2026'!C:R,16,0)</f>
        <v>0</v>
      </c>
      <c r="AD425" s="30">
        <f>VLOOKUP(B:B,'EJECUCION 24 DE ABRIL DEL 2026'!C:S,17,0)</f>
        <v>0</v>
      </c>
      <c r="AE425" s="31">
        <f>VLOOKUP(B:B,'EJECUCION 24 DE ABRIL DEL 2026'!C:T,18,0)</f>
        <v>0</v>
      </c>
      <c r="AF425" s="31">
        <f>VLOOKUP(B:B,'EJECUCION 24 DE ABRIL DEL 2026'!C:U,19,0)</f>
        <v>0</v>
      </c>
      <c r="AG425" s="30">
        <f>VLOOKUP(B:B,'EJECUCION 24 DE ABRIL DEL 2026'!C:V,20,0)</f>
        <v>0</v>
      </c>
      <c r="AH425" s="30">
        <f>VLOOKUP(B:B,'EJECUCION 24 DE ABRIL DEL 2026'!C:W,21,0)</f>
        <v>0</v>
      </c>
      <c r="AI425" s="30">
        <f>VLOOKUP(B:B,'EJECUCION 24 DE ABRIL DEL 2026'!C:X,22,0)</f>
        <v>600000000</v>
      </c>
      <c r="AJ425" s="30">
        <f>VLOOKUP(B:B,'EJECUCION 24 DE ABRIL DEL 2026'!C:Y,23,0)</f>
        <v>0</v>
      </c>
      <c r="AK425" s="30">
        <f>VLOOKUP(B:B,'EJECUCION 24 DE ABRIL DEL 2026'!C:Z,24,0)</f>
        <v>0</v>
      </c>
      <c r="AL425" s="30">
        <f>VLOOKUP(B:B,'EJECUCION 24 DE ABRIL DEL 2026'!C:AA,25,0)</f>
        <v>0</v>
      </c>
      <c r="AM425" s="30">
        <f>VLOOKUP(B:B,'EJECUCION 24 DE ABRIL DEL 2026'!C:AB,26,0)</f>
        <v>0</v>
      </c>
      <c r="AN425" s="30">
        <f>VLOOKUP(B:B,'EJECUCION 24 DE ABRIL DEL 2026'!C:AC,27,0)</f>
        <v>600000000</v>
      </c>
      <c r="AO425" s="32">
        <f t="shared" si="4"/>
        <v>0</v>
      </c>
      <c r="AP425" s="28" t="str">
        <f>VLOOKUP(T:T,'TOTAL POR PROYECTOS'!B:I,8,0)</f>
        <v>Secretaría de Planeación y Desarrollo Teritorial</v>
      </c>
      <c r="AQ425" s="8"/>
      <c r="AR425" s="8"/>
    </row>
    <row r="426" hidden="1">
      <c r="A426" s="27" t="str">
        <f t="shared" si="1"/>
        <v>40030092025000000325041.2.4.6.00.42.3.2.02.02.0081.2.4.6.00</v>
      </c>
      <c r="B426" s="27" t="str">
        <f t="shared" si="2"/>
        <v>40030092025000000325041.2.4.6.00.42.3.2.02.02.0081.2.4.6.0004040101|384</v>
      </c>
      <c r="C426" s="28" t="str">
        <f t="shared" si="3"/>
        <v>Secretaría de Planeación y Desarrollo Teritorial</v>
      </c>
      <c r="D426" s="40" t="s">
        <v>135</v>
      </c>
      <c r="E426" s="40" t="s">
        <v>1669</v>
      </c>
      <c r="F426" s="40" t="s">
        <v>1670</v>
      </c>
      <c r="G426" s="40" t="s">
        <v>2033</v>
      </c>
      <c r="H426" s="40" t="s">
        <v>2034</v>
      </c>
      <c r="I426" s="40" t="s">
        <v>2035</v>
      </c>
      <c r="J426" s="40" t="s">
        <v>141</v>
      </c>
      <c r="K426" s="40" t="s">
        <v>142</v>
      </c>
      <c r="L426" s="40" t="s">
        <v>143</v>
      </c>
      <c r="M426" s="40" t="s">
        <v>144</v>
      </c>
      <c r="N426" s="40" t="s">
        <v>1674</v>
      </c>
      <c r="O426" s="40" t="s">
        <v>1675</v>
      </c>
      <c r="P426" s="40" t="s">
        <v>2036</v>
      </c>
      <c r="Q426" s="40" t="s">
        <v>2033</v>
      </c>
      <c r="R426" s="40" t="s">
        <v>2037</v>
      </c>
      <c r="S426" s="40" t="s">
        <v>2035</v>
      </c>
      <c r="T426" s="40" t="s">
        <v>2038</v>
      </c>
      <c r="U426" s="29" t="str">
        <f>VLOOKUP(T:T,'TOTAL POR PROYECTOS'!B:C,2,0)</f>
        <v>Mejoramiento de los servicios de acueducto, alcantarillado y fortalecimiento organizacional de los sistemas comunitarios de agua en el municipio de San José De Cúcuta</v>
      </c>
      <c r="V426" s="40" t="s">
        <v>1680</v>
      </c>
      <c r="W426" s="40" t="s">
        <v>1681</v>
      </c>
      <c r="X426" s="40" t="s">
        <v>98</v>
      </c>
      <c r="Y426" s="40" t="s">
        <v>99</v>
      </c>
      <c r="Z426" s="40" t="s">
        <v>1682</v>
      </c>
      <c r="AA426" s="40" t="s">
        <v>1683</v>
      </c>
      <c r="AB426" s="30">
        <f>VLOOKUP(B:B,'EJECUCION 24 DE ABRIL DEL 2026'!C:Q,15,0)</f>
        <v>500000000</v>
      </c>
      <c r="AC426" s="30">
        <f>VLOOKUP(B:B,'EJECUCION 24 DE ABRIL DEL 2026'!C:R,16,0)</f>
        <v>0</v>
      </c>
      <c r="AD426" s="30">
        <f>VLOOKUP(B:B,'EJECUCION 24 DE ABRIL DEL 2026'!C:S,17,0)</f>
        <v>0</v>
      </c>
      <c r="AE426" s="31">
        <f>VLOOKUP(B:B,'EJECUCION 24 DE ABRIL DEL 2026'!C:T,18,0)</f>
        <v>0</v>
      </c>
      <c r="AF426" s="31">
        <f>VLOOKUP(B:B,'EJECUCION 24 DE ABRIL DEL 2026'!C:U,19,0)</f>
        <v>450000000</v>
      </c>
      <c r="AG426" s="30">
        <f>VLOOKUP(B:B,'EJECUCION 24 DE ABRIL DEL 2026'!C:V,20,0)</f>
        <v>0</v>
      </c>
      <c r="AH426" s="30">
        <f>VLOOKUP(B:B,'EJECUCION 24 DE ABRIL DEL 2026'!C:W,21,0)</f>
        <v>0</v>
      </c>
      <c r="AI426" s="30">
        <f>VLOOKUP(B:B,'EJECUCION 24 DE ABRIL DEL 2026'!C:X,22,0)</f>
        <v>50000000</v>
      </c>
      <c r="AJ426" s="30">
        <f>VLOOKUP(B:B,'EJECUCION 24 DE ABRIL DEL 2026'!C:Y,23,0)</f>
        <v>0</v>
      </c>
      <c r="AK426" s="30">
        <f>VLOOKUP(B:B,'EJECUCION 24 DE ABRIL DEL 2026'!C:Z,24,0)</f>
        <v>0</v>
      </c>
      <c r="AL426" s="30">
        <f>VLOOKUP(B:B,'EJECUCION 24 DE ABRIL DEL 2026'!C:AA,25,0)</f>
        <v>0</v>
      </c>
      <c r="AM426" s="30">
        <f>VLOOKUP(B:B,'EJECUCION 24 DE ABRIL DEL 2026'!C:AB,26,0)</f>
        <v>0</v>
      </c>
      <c r="AN426" s="30">
        <f>VLOOKUP(B:B,'EJECUCION 24 DE ABRIL DEL 2026'!C:AC,27,0)</f>
        <v>50000000</v>
      </c>
      <c r="AO426" s="32">
        <f t="shared" si="4"/>
        <v>0</v>
      </c>
      <c r="AP426" s="28" t="str">
        <f>VLOOKUP(T:T,'TOTAL POR PROYECTOS'!B:I,8,0)</f>
        <v>Secretaría de Planeación y Desarrollo Teritorial</v>
      </c>
      <c r="AQ426" s="8"/>
      <c r="AR426" s="8"/>
    </row>
    <row r="427" hidden="1">
      <c r="A427" s="27" t="str">
        <f t="shared" si="1"/>
        <v>40030142025000000325041.2.4.6.00.42.3.2.02.02.0081.2.4.6.00</v>
      </c>
      <c r="B427" s="27" t="str">
        <f t="shared" si="2"/>
        <v>40030142025000000325041.2.4.6.00.42.3.2.02.02.0081.2.4.6.0004040102|385</v>
      </c>
      <c r="C427" s="28" t="str">
        <f t="shared" si="3"/>
        <v>Secretaría de Planeación y Desarrollo Teritorial</v>
      </c>
      <c r="D427" s="40" t="s">
        <v>135</v>
      </c>
      <c r="E427" s="40" t="s">
        <v>1669</v>
      </c>
      <c r="F427" s="40" t="s">
        <v>1670</v>
      </c>
      <c r="G427" s="40" t="s">
        <v>2039</v>
      </c>
      <c r="H427" s="40" t="s">
        <v>2040</v>
      </c>
      <c r="I427" s="40" t="s">
        <v>2041</v>
      </c>
      <c r="J427" s="40" t="s">
        <v>141</v>
      </c>
      <c r="K427" s="40" t="s">
        <v>142</v>
      </c>
      <c r="L427" s="40" t="s">
        <v>143</v>
      </c>
      <c r="M427" s="40" t="s">
        <v>144</v>
      </c>
      <c r="N427" s="40" t="s">
        <v>1674</v>
      </c>
      <c r="O427" s="40" t="s">
        <v>1675</v>
      </c>
      <c r="P427" s="40" t="s">
        <v>2042</v>
      </c>
      <c r="Q427" s="40" t="s">
        <v>2039</v>
      </c>
      <c r="R427" s="40" t="s">
        <v>2043</v>
      </c>
      <c r="S427" s="40" t="s">
        <v>2041</v>
      </c>
      <c r="T427" s="40" t="s">
        <v>2038</v>
      </c>
      <c r="U427" s="29" t="str">
        <f>VLOOKUP(T:T,'TOTAL POR PROYECTOS'!B:C,2,0)</f>
        <v>Mejoramiento de los servicios de acueducto, alcantarillado y fortalecimiento organizacional de los sistemas comunitarios de agua en el municipio de San José De Cúcuta</v>
      </c>
      <c r="V427" s="40" t="s">
        <v>1680</v>
      </c>
      <c r="W427" s="40" t="s">
        <v>1681</v>
      </c>
      <c r="X427" s="40" t="s">
        <v>98</v>
      </c>
      <c r="Y427" s="40" t="s">
        <v>99</v>
      </c>
      <c r="Z427" s="40" t="s">
        <v>1682</v>
      </c>
      <c r="AA427" s="40" t="s">
        <v>1683</v>
      </c>
      <c r="AB427" s="30">
        <f>VLOOKUP(B:B,'EJECUCION 24 DE ABRIL DEL 2026'!C:Q,15,0)</f>
        <v>500000000</v>
      </c>
      <c r="AC427" s="30">
        <f>VLOOKUP(B:B,'EJECUCION 24 DE ABRIL DEL 2026'!C:R,16,0)</f>
        <v>0</v>
      </c>
      <c r="AD427" s="30">
        <f>VLOOKUP(B:B,'EJECUCION 24 DE ABRIL DEL 2026'!C:S,17,0)</f>
        <v>0</v>
      </c>
      <c r="AE427" s="31">
        <f>VLOOKUP(B:B,'EJECUCION 24 DE ABRIL DEL 2026'!C:T,18,0)</f>
        <v>0</v>
      </c>
      <c r="AF427" s="31">
        <f>VLOOKUP(B:B,'EJECUCION 24 DE ABRIL DEL 2026'!C:U,19,0)</f>
        <v>475000000</v>
      </c>
      <c r="AG427" s="30">
        <f>VLOOKUP(B:B,'EJECUCION 24 DE ABRIL DEL 2026'!C:V,20,0)</f>
        <v>0</v>
      </c>
      <c r="AH427" s="30">
        <f>VLOOKUP(B:B,'EJECUCION 24 DE ABRIL DEL 2026'!C:W,21,0)</f>
        <v>0</v>
      </c>
      <c r="AI427" s="30">
        <f>VLOOKUP(B:B,'EJECUCION 24 DE ABRIL DEL 2026'!C:X,22,0)</f>
        <v>25000000</v>
      </c>
      <c r="AJ427" s="30">
        <f>VLOOKUP(B:B,'EJECUCION 24 DE ABRIL DEL 2026'!C:Y,23,0)</f>
        <v>0</v>
      </c>
      <c r="AK427" s="30">
        <f>VLOOKUP(B:B,'EJECUCION 24 DE ABRIL DEL 2026'!C:Z,24,0)</f>
        <v>0</v>
      </c>
      <c r="AL427" s="30">
        <f>VLOOKUP(B:B,'EJECUCION 24 DE ABRIL DEL 2026'!C:AA,25,0)</f>
        <v>0</v>
      </c>
      <c r="AM427" s="30">
        <f>VLOOKUP(B:B,'EJECUCION 24 DE ABRIL DEL 2026'!C:AB,26,0)</f>
        <v>0</v>
      </c>
      <c r="AN427" s="30">
        <f>VLOOKUP(B:B,'EJECUCION 24 DE ABRIL DEL 2026'!C:AC,27,0)</f>
        <v>25000000</v>
      </c>
      <c r="AO427" s="32">
        <f t="shared" si="4"/>
        <v>0</v>
      </c>
      <c r="AP427" s="28" t="str">
        <f>VLOOKUP(T:T,'TOTAL POR PROYECTOS'!B:I,8,0)</f>
        <v>Secretaría de Planeación y Desarrollo Teritorial</v>
      </c>
      <c r="AQ427" s="8"/>
      <c r="AR427" s="8"/>
    </row>
    <row r="428" hidden="1">
      <c r="A428" s="27" t="str">
        <f t="shared" si="1"/>
        <v>40030422025000000325041.2.4.6.00.42.3.2.02.02.0081.2.4.6.00</v>
      </c>
      <c r="B428" s="27" t="str">
        <f t="shared" si="2"/>
        <v>40030422025000000325041.2.4.6.00.42.3.2.02.02.0081.2.4.6.0004040111|394</v>
      </c>
      <c r="C428" s="28" t="str">
        <f t="shared" si="3"/>
        <v>Secretaría de Planeación y Desarrollo Teritorial</v>
      </c>
      <c r="D428" s="40" t="s">
        <v>135</v>
      </c>
      <c r="E428" s="40" t="s">
        <v>1669</v>
      </c>
      <c r="F428" s="40" t="s">
        <v>1670</v>
      </c>
      <c r="G428" s="40" t="s">
        <v>444</v>
      </c>
      <c r="H428" s="40" t="s">
        <v>2044</v>
      </c>
      <c r="I428" s="40" t="s">
        <v>446</v>
      </c>
      <c r="J428" s="40" t="s">
        <v>141</v>
      </c>
      <c r="K428" s="40" t="s">
        <v>142</v>
      </c>
      <c r="L428" s="40" t="s">
        <v>143</v>
      </c>
      <c r="M428" s="40" t="s">
        <v>144</v>
      </c>
      <c r="N428" s="40" t="s">
        <v>1674</v>
      </c>
      <c r="O428" s="40" t="s">
        <v>1675</v>
      </c>
      <c r="P428" s="40" t="s">
        <v>2045</v>
      </c>
      <c r="Q428" s="40" t="s">
        <v>444</v>
      </c>
      <c r="R428" s="40" t="s">
        <v>2046</v>
      </c>
      <c r="S428" s="40" t="s">
        <v>446</v>
      </c>
      <c r="T428" s="40" t="s">
        <v>2038</v>
      </c>
      <c r="U428" s="29" t="str">
        <f>VLOOKUP(T:T,'TOTAL POR PROYECTOS'!B:C,2,0)</f>
        <v>Mejoramiento de los servicios de acueducto, alcantarillado y fortalecimiento organizacional de los sistemas comunitarios de agua en el municipio de San José De Cúcuta</v>
      </c>
      <c r="V428" s="40" t="s">
        <v>1680</v>
      </c>
      <c r="W428" s="40" t="s">
        <v>1681</v>
      </c>
      <c r="X428" s="40" t="s">
        <v>98</v>
      </c>
      <c r="Y428" s="40" t="s">
        <v>99</v>
      </c>
      <c r="Z428" s="40" t="s">
        <v>1682</v>
      </c>
      <c r="AA428" s="40" t="s">
        <v>1683</v>
      </c>
      <c r="AB428" s="30">
        <f>VLOOKUP(B:B,'EJECUCION 24 DE ABRIL DEL 2026'!C:Q,15,0)</f>
        <v>300000000</v>
      </c>
      <c r="AC428" s="30">
        <f>VLOOKUP(B:B,'EJECUCION 24 DE ABRIL DEL 2026'!C:R,16,0)</f>
        <v>0</v>
      </c>
      <c r="AD428" s="30">
        <f>VLOOKUP(B:B,'EJECUCION 24 DE ABRIL DEL 2026'!C:S,17,0)</f>
        <v>0</v>
      </c>
      <c r="AE428" s="31">
        <f>VLOOKUP(B:B,'EJECUCION 24 DE ABRIL DEL 2026'!C:T,18,0)</f>
        <v>0</v>
      </c>
      <c r="AF428" s="31">
        <f>VLOOKUP(B:B,'EJECUCION 24 DE ABRIL DEL 2026'!C:U,19,0)</f>
        <v>275000000</v>
      </c>
      <c r="AG428" s="30">
        <f>VLOOKUP(B:B,'EJECUCION 24 DE ABRIL DEL 2026'!C:V,20,0)</f>
        <v>0</v>
      </c>
      <c r="AH428" s="30">
        <f>VLOOKUP(B:B,'EJECUCION 24 DE ABRIL DEL 2026'!C:W,21,0)</f>
        <v>0</v>
      </c>
      <c r="AI428" s="30">
        <f>VLOOKUP(B:B,'EJECUCION 24 DE ABRIL DEL 2026'!C:X,22,0)</f>
        <v>25000000</v>
      </c>
      <c r="AJ428" s="30">
        <f>VLOOKUP(B:B,'EJECUCION 24 DE ABRIL DEL 2026'!C:Y,23,0)</f>
        <v>0</v>
      </c>
      <c r="AK428" s="30">
        <f>VLOOKUP(B:B,'EJECUCION 24 DE ABRIL DEL 2026'!C:Z,24,0)</f>
        <v>0</v>
      </c>
      <c r="AL428" s="30">
        <f>VLOOKUP(B:B,'EJECUCION 24 DE ABRIL DEL 2026'!C:AA,25,0)</f>
        <v>0</v>
      </c>
      <c r="AM428" s="30">
        <f>VLOOKUP(B:B,'EJECUCION 24 DE ABRIL DEL 2026'!C:AB,26,0)</f>
        <v>0</v>
      </c>
      <c r="AN428" s="30">
        <f>VLOOKUP(B:B,'EJECUCION 24 DE ABRIL DEL 2026'!C:AC,27,0)</f>
        <v>25000000</v>
      </c>
      <c r="AO428" s="32">
        <f t="shared" si="4"/>
        <v>0</v>
      </c>
      <c r="AP428" s="28" t="str">
        <f>VLOOKUP(T:T,'TOTAL POR PROYECTOS'!B:I,8,0)</f>
        <v>Secretaría de Planeación y Desarrollo Teritorial</v>
      </c>
      <c r="AQ428" s="8"/>
      <c r="AR428" s="8"/>
    </row>
    <row r="429" hidden="1">
      <c r="A429" s="27" t="str">
        <f t="shared" si="1"/>
        <v>400300620245400100161.2.4.6.00.42.3.2.02.02.0081.2.4.6.00</v>
      </c>
      <c r="B429" s="27" t="str">
        <f t="shared" si="2"/>
        <v>400300620245400100161.2.4.6.00.42.3.2.02.02.0081.2.4.6.0004040117|400</v>
      </c>
      <c r="C429" s="28" t="str">
        <f t="shared" si="3"/>
        <v>Secretaría de Planeación y Desarrollo Teritorial</v>
      </c>
      <c r="D429" s="40" t="s">
        <v>135</v>
      </c>
      <c r="E429" s="40" t="s">
        <v>1669</v>
      </c>
      <c r="F429" s="40" t="s">
        <v>1670</v>
      </c>
      <c r="G429" s="40" t="s">
        <v>1103</v>
      </c>
      <c r="H429" s="40" t="s">
        <v>2047</v>
      </c>
      <c r="I429" s="40" t="s">
        <v>2048</v>
      </c>
      <c r="J429" s="40" t="s">
        <v>141</v>
      </c>
      <c r="K429" s="40" t="s">
        <v>142</v>
      </c>
      <c r="L429" s="40" t="s">
        <v>143</v>
      </c>
      <c r="M429" s="40" t="s">
        <v>144</v>
      </c>
      <c r="N429" s="40" t="s">
        <v>1674</v>
      </c>
      <c r="O429" s="40" t="s">
        <v>1675</v>
      </c>
      <c r="P429" s="40" t="s">
        <v>2049</v>
      </c>
      <c r="Q429" s="40" t="s">
        <v>1103</v>
      </c>
      <c r="R429" s="40" t="s">
        <v>2050</v>
      </c>
      <c r="S429" s="40" t="s">
        <v>1105</v>
      </c>
      <c r="T429" s="40" t="s">
        <v>2051</v>
      </c>
      <c r="U429" s="29" t="str">
        <f>VLOOKUP(T:T,'TOTAL POR PROYECTOS'!B:C,2,0)</f>
        <v>Fortalecimiento a los esquemas prestadores del suministro de agua para consumo humano y focalización de los subsidios de acueducto y alcantarillado en el municipio de San José de Cúcuta</v>
      </c>
      <c r="V429" s="40" t="s">
        <v>1680</v>
      </c>
      <c r="W429" s="40" t="s">
        <v>1681</v>
      </c>
      <c r="X429" s="40" t="s">
        <v>98</v>
      </c>
      <c r="Y429" s="40" t="s">
        <v>99</v>
      </c>
      <c r="Z429" s="40" t="s">
        <v>1682</v>
      </c>
      <c r="AA429" s="40" t="s">
        <v>1683</v>
      </c>
      <c r="AB429" s="30">
        <f>VLOOKUP(B:B,'EJECUCION 24 DE ABRIL DEL 2026'!C:Q,15,0)</f>
        <v>350000000</v>
      </c>
      <c r="AC429" s="30">
        <f>VLOOKUP(B:B,'EJECUCION 24 DE ABRIL DEL 2026'!C:R,16,0)</f>
        <v>0</v>
      </c>
      <c r="AD429" s="30">
        <f>VLOOKUP(B:B,'EJECUCION 24 DE ABRIL DEL 2026'!C:S,17,0)</f>
        <v>0</v>
      </c>
      <c r="AE429" s="31">
        <f>VLOOKUP(B:B,'EJECUCION 24 DE ABRIL DEL 2026'!C:T,18,0)</f>
        <v>0</v>
      </c>
      <c r="AF429" s="31">
        <f>VLOOKUP(B:B,'EJECUCION 24 DE ABRIL DEL 2026'!C:U,19,0)</f>
        <v>0</v>
      </c>
      <c r="AG429" s="30">
        <f>VLOOKUP(B:B,'EJECUCION 24 DE ABRIL DEL 2026'!C:V,20,0)</f>
        <v>0</v>
      </c>
      <c r="AH429" s="30">
        <f>VLOOKUP(B:B,'EJECUCION 24 DE ABRIL DEL 2026'!C:W,21,0)</f>
        <v>0</v>
      </c>
      <c r="AI429" s="30">
        <f>VLOOKUP(B:B,'EJECUCION 24 DE ABRIL DEL 2026'!C:X,22,0)</f>
        <v>350000000</v>
      </c>
      <c r="AJ429" s="30">
        <f>VLOOKUP(B:B,'EJECUCION 24 DE ABRIL DEL 2026'!C:Y,23,0)</f>
        <v>0</v>
      </c>
      <c r="AK429" s="30">
        <f>VLOOKUP(B:B,'EJECUCION 24 DE ABRIL DEL 2026'!C:Z,24,0)</f>
        <v>0</v>
      </c>
      <c r="AL429" s="30">
        <f>VLOOKUP(B:B,'EJECUCION 24 DE ABRIL DEL 2026'!C:AA,25,0)</f>
        <v>0</v>
      </c>
      <c r="AM429" s="30">
        <f>VLOOKUP(B:B,'EJECUCION 24 DE ABRIL DEL 2026'!C:AB,26,0)</f>
        <v>0</v>
      </c>
      <c r="AN429" s="30">
        <f>VLOOKUP(B:B,'EJECUCION 24 DE ABRIL DEL 2026'!C:AC,27,0)</f>
        <v>350000000</v>
      </c>
      <c r="AO429" s="32">
        <f t="shared" si="4"/>
        <v>0</v>
      </c>
      <c r="AP429" s="28" t="str">
        <f>VLOOKUP(T:T,'TOTAL POR PROYECTOS'!B:I,8,0)</f>
        <v>Secretaría de Planeación y Desarrollo Teritorial</v>
      </c>
      <c r="AQ429" s="8"/>
      <c r="AR429" s="8"/>
    </row>
    <row r="430" hidden="1">
      <c r="A430" s="27" t="str">
        <f t="shared" si="1"/>
        <v>450301720245400102191.2.1.0.00.12.3.2.02.02.0091.2.1.0.00</v>
      </c>
      <c r="B430" s="27" t="str">
        <f t="shared" si="2"/>
        <v>450301720245400102191.2.1.0.00.12.3.2.02.02.0091.2.1.0.0004030102|363</v>
      </c>
      <c r="C430" s="28" t="str">
        <f t="shared" si="3"/>
        <v>Secretaría de Planeación y Desarrollo Teritorial</v>
      </c>
      <c r="D430" s="40" t="s">
        <v>135</v>
      </c>
      <c r="E430" s="40" t="s">
        <v>323</v>
      </c>
      <c r="F430" s="40" t="s">
        <v>324</v>
      </c>
      <c r="G430" s="40" t="s">
        <v>325</v>
      </c>
      <c r="H430" s="40" t="s">
        <v>326</v>
      </c>
      <c r="I430" s="40" t="s">
        <v>327</v>
      </c>
      <c r="J430" s="40" t="s">
        <v>182</v>
      </c>
      <c r="K430" s="40" t="s">
        <v>183</v>
      </c>
      <c r="L430" s="40" t="s">
        <v>184</v>
      </c>
      <c r="M430" s="40" t="s">
        <v>185</v>
      </c>
      <c r="N430" s="40" t="s">
        <v>328</v>
      </c>
      <c r="O430" s="40" t="s">
        <v>329</v>
      </c>
      <c r="P430" s="40" t="s">
        <v>330</v>
      </c>
      <c r="Q430" s="40" t="s">
        <v>325</v>
      </c>
      <c r="R430" s="40" t="s">
        <v>331</v>
      </c>
      <c r="S430" s="40" t="s">
        <v>327</v>
      </c>
      <c r="T430" s="40" t="s">
        <v>332</v>
      </c>
      <c r="U430" s="29" t="str">
        <f>VLOOKUP(T:T,'TOTAL POR PROYECTOS'!B:C,2,0)</f>
        <v>Estudios técnicos de riesgo de detalle de asentamientos humanos en el municipio de San José De Cúcuta</v>
      </c>
      <c r="V430" s="40" t="s">
        <v>106</v>
      </c>
      <c r="W430" s="40" t="s">
        <v>107</v>
      </c>
      <c r="X430" s="40" t="s">
        <v>66</v>
      </c>
      <c r="Y430" s="40" t="s">
        <v>67</v>
      </c>
      <c r="Z430" s="40" t="s">
        <v>108</v>
      </c>
      <c r="AA430" s="40" t="s">
        <v>109</v>
      </c>
      <c r="AB430" s="30">
        <f>VLOOKUP(B:B,'EJECUCION 24 DE ABRIL DEL 2026'!C:Q,15,0)</f>
        <v>169200000</v>
      </c>
      <c r="AC430" s="30">
        <f>VLOOKUP(B:B,'EJECUCION 24 DE ABRIL DEL 2026'!C:R,16,0)</f>
        <v>0</v>
      </c>
      <c r="AD430" s="30">
        <f>VLOOKUP(B:B,'EJECUCION 24 DE ABRIL DEL 2026'!C:S,17,0)</f>
        <v>0</v>
      </c>
      <c r="AE430" s="31">
        <f>VLOOKUP(B:B,'EJECUCION 24 DE ABRIL DEL 2026'!C:T,18,0)</f>
        <v>0</v>
      </c>
      <c r="AF430" s="31">
        <f>VLOOKUP(B:B,'EJECUCION 24 DE ABRIL DEL 2026'!C:U,19,0)</f>
        <v>0</v>
      </c>
      <c r="AG430" s="30">
        <f>VLOOKUP(B:B,'EJECUCION 24 DE ABRIL DEL 2026'!C:V,20,0)</f>
        <v>0</v>
      </c>
      <c r="AH430" s="30">
        <f>VLOOKUP(B:B,'EJECUCION 24 DE ABRIL DEL 2026'!C:W,21,0)</f>
        <v>0</v>
      </c>
      <c r="AI430" s="30">
        <f>VLOOKUP(B:B,'EJECUCION 24 DE ABRIL DEL 2026'!C:X,22,0)</f>
        <v>169200000</v>
      </c>
      <c r="AJ430" s="30">
        <f>VLOOKUP(B:B,'EJECUCION 24 DE ABRIL DEL 2026'!C:Y,23,0)</f>
        <v>167400000</v>
      </c>
      <c r="AK430" s="30">
        <f>VLOOKUP(B:B,'EJECUCION 24 DE ABRIL DEL 2026'!C:Z,24,0)</f>
        <v>159300000</v>
      </c>
      <c r="AL430" s="30">
        <f>VLOOKUP(B:B,'EJECUCION 24 DE ABRIL DEL 2026'!C:AA,25,0)</f>
        <v>62400000</v>
      </c>
      <c r="AM430" s="30">
        <f>VLOOKUP(B:B,'EJECUCION 24 DE ABRIL DEL 2026'!C:AB,26,0)</f>
        <v>37400000</v>
      </c>
      <c r="AN430" s="30">
        <f>VLOOKUP(B:B,'EJECUCION 24 DE ABRIL DEL 2026'!C:AC,27,0)</f>
        <v>9900000</v>
      </c>
      <c r="AO430" s="32">
        <f t="shared" si="4"/>
        <v>0.3687943262</v>
      </c>
      <c r="AP430" s="28" t="str">
        <f>VLOOKUP(T:T,'TOTAL POR PROYECTOS'!B:I,8,0)</f>
        <v>Secretaría de Planeación y Desarrollo Teritorial</v>
      </c>
      <c r="AQ430" s="8"/>
      <c r="AR430" s="8"/>
    </row>
    <row r="431" hidden="1">
      <c r="A431" s="27" t="str">
        <f t="shared" si="1"/>
        <v>040110520245400100481.2.3.2.09.42.3.2.02.02.0081.2.3.2.09</v>
      </c>
      <c r="B431" s="27" t="str">
        <f t="shared" si="2"/>
        <v>040110520245400100481.2.3.2.09.42.3.2.02.02.0081.2.3.2.0904040110|393</v>
      </c>
      <c r="C431" s="28" t="str">
        <f t="shared" si="3"/>
        <v>Secretaría de Planeación y Desarrollo Teritorial</v>
      </c>
      <c r="D431" s="40" t="s">
        <v>135</v>
      </c>
      <c r="E431" s="40" t="s">
        <v>1669</v>
      </c>
      <c r="F431" s="40" t="s">
        <v>1670</v>
      </c>
      <c r="G431" s="40" t="s">
        <v>2052</v>
      </c>
      <c r="H431" s="40" t="s">
        <v>2053</v>
      </c>
      <c r="I431" s="40" t="s">
        <v>2054</v>
      </c>
      <c r="J431" s="40" t="s">
        <v>2012</v>
      </c>
      <c r="K431" s="40" t="s">
        <v>2013</v>
      </c>
      <c r="L431" s="40" t="s">
        <v>2014</v>
      </c>
      <c r="M431" s="40" t="s">
        <v>2015</v>
      </c>
      <c r="N431" s="40" t="s">
        <v>2055</v>
      </c>
      <c r="O431" s="40" t="s">
        <v>2056</v>
      </c>
      <c r="P431" s="40" t="s">
        <v>2057</v>
      </c>
      <c r="Q431" s="40" t="s">
        <v>2058</v>
      </c>
      <c r="R431" s="40" t="s">
        <v>2059</v>
      </c>
      <c r="S431" s="40" t="s">
        <v>2060</v>
      </c>
      <c r="T431" s="40" t="s">
        <v>2061</v>
      </c>
      <c r="U431" s="29" t="str">
        <f>VLOOKUP(T:T,'TOTAL POR PROYECTOS'!B:C,2,0)</f>
        <v>Actualización de la Estratificación Socioeconómica en el municipio de San José De Cúcuta</v>
      </c>
      <c r="V431" s="40" t="s">
        <v>2062</v>
      </c>
      <c r="W431" s="40" t="s">
        <v>2063</v>
      </c>
      <c r="X431" s="40" t="s">
        <v>98</v>
      </c>
      <c r="Y431" s="40" t="s">
        <v>99</v>
      </c>
      <c r="Z431" s="40" t="s">
        <v>1111</v>
      </c>
      <c r="AA431" s="40" t="s">
        <v>1112</v>
      </c>
      <c r="AB431" s="30">
        <f>VLOOKUP(B:B,'EJECUCION 24 DE ABRIL DEL 2026'!C:Q,15,0)</f>
        <v>863778272</v>
      </c>
      <c r="AC431" s="30">
        <f>VLOOKUP(B:B,'EJECUCION 24 DE ABRIL DEL 2026'!C:R,16,0)</f>
        <v>0</v>
      </c>
      <c r="AD431" s="30">
        <f>VLOOKUP(B:B,'EJECUCION 24 DE ABRIL DEL 2026'!C:S,17,0)</f>
        <v>0</v>
      </c>
      <c r="AE431" s="31">
        <f>VLOOKUP(B:B,'EJECUCION 24 DE ABRIL DEL 2026'!C:T,18,0)</f>
        <v>0</v>
      </c>
      <c r="AF431" s="31">
        <f>VLOOKUP(B:B,'EJECUCION 24 DE ABRIL DEL 2026'!C:U,19,0)</f>
        <v>0</v>
      </c>
      <c r="AG431" s="30">
        <f>VLOOKUP(B:B,'EJECUCION 24 DE ABRIL DEL 2026'!C:V,20,0)</f>
        <v>0</v>
      </c>
      <c r="AH431" s="30">
        <f>VLOOKUP(B:B,'EJECUCION 24 DE ABRIL DEL 2026'!C:W,21,0)</f>
        <v>0</v>
      </c>
      <c r="AI431" s="30">
        <f>VLOOKUP(B:B,'EJECUCION 24 DE ABRIL DEL 2026'!C:X,22,0)</f>
        <v>863778272</v>
      </c>
      <c r="AJ431" s="30">
        <f>VLOOKUP(B:B,'EJECUCION 24 DE ABRIL DEL 2026'!C:Y,23,0)</f>
        <v>16500000</v>
      </c>
      <c r="AK431" s="30">
        <f>VLOOKUP(B:B,'EJECUCION 24 DE ABRIL DEL 2026'!C:Z,24,0)</f>
        <v>16025841.75</v>
      </c>
      <c r="AL431" s="30">
        <f>VLOOKUP(B:B,'EJECUCION 24 DE ABRIL DEL 2026'!C:AA,25,0)</f>
        <v>16025841.75</v>
      </c>
      <c r="AM431" s="30">
        <f>VLOOKUP(B:B,'EJECUCION 24 DE ABRIL DEL 2026'!C:AB,26,0)</f>
        <v>15255054.75</v>
      </c>
      <c r="AN431" s="30">
        <f>VLOOKUP(B:B,'EJECUCION 24 DE ABRIL DEL 2026'!C:AC,27,0)</f>
        <v>847752430.3</v>
      </c>
      <c r="AO431" s="32">
        <f t="shared" si="4"/>
        <v>0.01855318925</v>
      </c>
      <c r="AP431" s="28" t="str">
        <f>VLOOKUP(T:T,'TOTAL POR PROYECTOS'!B:I,8,0)</f>
        <v>Secretaría de Planeación y Desarrollo Teritorial</v>
      </c>
      <c r="AQ431" s="8"/>
      <c r="AR431" s="8"/>
    </row>
    <row r="432" hidden="1">
      <c r="A432" s="27" t="str">
        <f t="shared" si="1"/>
        <v>400304720245400102211.2.4.6.00.32.3.3.01.02.004.011.2.4.6.00</v>
      </c>
      <c r="B432" s="27" t="str">
        <f t="shared" si="2"/>
        <v>400304720245400102211.2.4.6.00.32.3.3.01.02.004.011.2.4.6.0004040105|388</v>
      </c>
      <c r="C432" s="28" t="str">
        <f t="shared" si="3"/>
        <v>Secretaría de Planeación y Desarrollo Teritorial</v>
      </c>
      <c r="D432" s="40" t="s">
        <v>135</v>
      </c>
      <c r="E432" s="40" t="s">
        <v>1669</v>
      </c>
      <c r="F432" s="40" t="s">
        <v>1670</v>
      </c>
      <c r="G432" s="40" t="s">
        <v>2064</v>
      </c>
      <c r="H432" s="40" t="s">
        <v>2065</v>
      </c>
      <c r="I432" s="40" t="s">
        <v>2066</v>
      </c>
      <c r="J432" s="40" t="s">
        <v>141</v>
      </c>
      <c r="K432" s="40" t="s">
        <v>142</v>
      </c>
      <c r="L432" s="40" t="s">
        <v>143</v>
      </c>
      <c r="M432" s="40" t="s">
        <v>144</v>
      </c>
      <c r="N432" s="40" t="s">
        <v>1674</v>
      </c>
      <c r="O432" s="40" t="s">
        <v>1675</v>
      </c>
      <c r="P432" s="40" t="s">
        <v>2067</v>
      </c>
      <c r="Q432" s="40" t="s">
        <v>2068</v>
      </c>
      <c r="R432" s="40" t="s">
        <v>2069</v>
      </c>
      <c r="S432" s="40" t="s">
        <v>2070</v>
      </c>
      <c r="T432" s="40" t="s">
        <v>2071</v>
      </c>
      <c r="U432" s="29" t="str">
        <f>VLOOKUP(T:T,'TOTAL POR PROYECTOS'!B:C,2,0)</f>
        <v>Subsidio al consumo del servicio público de acueducto en el municipio de San José De Cúcuta</v>
      </c>
      <c r="V432" s="40" t="s">
        <v>2072</v>
      </c>
      <c r="W432" s="40" t="s">
        <v>2073</v>
      </c>
      <c r="X432" s="40" t="s">
        <v>2074</v>
      </c>
      <c r="Y432" s="40" t="s">
        <v>2075</v>
      </c>
      <c r="Z432" s="40" t="s">
        <v>1682</v>
      </c>
      <c r="AA432" s="40" t="s">
        <v>1683</v>
      </c>
      <c r="AB432" s="30">
        <f>VLOOKUP(B:B,'EJECUCION 24 DE ABRIL DEL 2026'!C:Q,15,0)</f>
        <v>15292323105</v>
      </c>
      <c r="AC432" s="30">
        <f>VLOOKUP(B:B,'EJECUCION 24 DE ABRIL DEL 2026'!C:R,16,0)</f>
        <v>0</v>
      </c>
      <c r="AD432" s="30">
        <f>VLOOKUP(B:B,'EJECUCION 24 DE ABRIL DEL 2026'!C:S,17,0)</f>
        <v>0</v>
      </c>
      <c r="AE432" s="31">
        <f>VLOOKUP(B:B,'EJECUCION 24 DE ABRIL DEL 2026'!C:T,18,0)</f>
        <v>0</v>
      </c>
      <c r="AF432" s="31">
        <f>VLOOKUP(B:B,'EJECUCION 24 DE ABRIL DEL 2026'!C:U,19,0)</f>
        <v>0</v>
      </c>
      <c r="AG432" s="30">
        <f>VLOOKUP(B:B,'EJECUCION 24 DE ABRIL DEL 2026'!C:V,20,0)</f>
        <v>0</v>
      </c>
      <c r="AH432" s="30">
        <f>VLOOKUP(B:B,'EJECUCION 24 DE ABRIL DEL 2026'!C:W,21,0)</f>
        <v>0</v>
      </c>
      <c r="AI432" s="30">
        <f>VLOOKUP(B:B,'EJECUCION 24 DE ABRIL DEL 2026'!C:X,22,0)</f>
        <v>15292323105</v>
      </c>
      <c r="AJ432" s="30">
        <f>VLOOKUP(B:B,'EJECUCION 24 DE ABRIL DEL 2026'!C:Y,23,0)</f>
        <v>3647048350</v>
      </c>
      <c r="AK432" s="30">
        <f>VLOOKUP(B:B,'EJECUCION 24 DE ABRIL DEL 2026'!C:Z,24,0)</f>
        <v>3647048350</v>
      </c>
      <c r="AL432" s="30">
        <f>VLOOKUP(B:B,'EJECUCION 24 DE ABRIL DEL 2026'!C:AA,25,0)</f>
        <v>3647048350</v>
      </c>
      <c r="AM432" s="30">
        <f>VLOOKUP(B:B,'EJECUCION 24 DE ABRIL DEL 2026'!C:AB,26,0)</f>
        <v>2470236987</v>
      </c>
      <c r="AN432" s="30">
        <f>VLOOKUP(B:B,'EJECUCION 24 DE ABRIL DEL 2026'!C:AC,27,0)</f>
        <v>11645274755</v>
      </c>
      <c r="AO432" s="32">
        <f t="shared" si="4"/>
        <v>0.2384888368</v>
      </c>
      <c r="AP432" s="28" t="str">
        <f>VLOOKUP(T:T,'TOTAL POR PROYECTOS'!B:I,8,0)</f>
        <v>Secretaría de Planeación y Desarrollo Teritorial</v>
      </c>
      <c r="AQ432" s="8"/>
      <c r="AR432" s="8"/>
    </row>
    <row r="433" hidden="1">
      <c r="A433" s="27" t="str">
        <f t="shared" si="1"/>
        <v>400304720245400102211.2.3.1.17.12.3.3.01.02.004.011.2.3.1.17</v>
      </c>
      <c r="B433" s="27" t="str">
        <f t="shared" si="2"/>
        <v>400304720245400102211.2.3.1.17.12.3.3.01.02.004.011.2.3.1.1704040105|388</v>
      </c>
      <c r="C433" s="28" t="str">
        <f t="shared" si="3"/>
        <v>Secretaría de Planeación y Desarrollo Teritorial</v>
      </c>
      <c r="D433" s="40" t="s">
        <v>135</v>
      </c>
      <c r="E433" s="40" t="s">
        <v>1669</v>
      </c>
      <c r="F433" s="40" t="s">
        <v>1670</v>
      </c>
      <c r="G433" s="40" t="s">
        <v>2064</v>
      </c>
      <c r="H433" s="40" t="s">
        <v>2065</v>
      </c>
      <c r="I433" s="40" t="s">
        <v>2066</v>
      </c>
      <c r="J433" s="40" t="s">
        <v>141</v>
      </c>
      <c r="K433" s="40" t="s">
        <v>142</v>
      </c>
      <c r="L433" s="40" t="s">
        <v>143</v>
      </c>
      <c r="M433" s="40" t="s">
        <v>144</v>
      </c>
      <c r="N433" s="40" t="s">
        <v>1674</v>
      </c>
      <c r="O433" s="40" t="s">
        <v>1675</v>
      </c>
      <c r="P433" s="40" t="s">
        <v>2067</v>
      </c>
      <c r="Q433" s="40" t="s">
        <v>2068</v>
      </c>
      <c r="R433" s="40" t="s">
        <v>2069</v>
      </c>
      <c r="S433" s="40" t="s">
        <v>2070</v>
      </c>
      <c r="T433" s="40" t="s">
        <v>2071</v>
      </c>
      <c r="U433" s="29" t="str">
        <f>VLOOKUP(T:T,'TOTAL POR PROYECTOS'!B:C,2,0)</f>
        <v>Subsidio al consumo del servicio público de acueducto en el municipio de San José De Cúcuta</v>
      </c>
      <c r="V433" s="40" t="s">
        <v>2076</v>
      </c>
      <c r="W433" s="40" t="s">
        <v>2077</v>
      </c>
      <c r="X433" s="40" t="s">
        <v>2074</v>
      </c>
      <c r="Y433" s="40" t="s">
        <v>2075</v>
      </c>
      <c r="Z433" s="40" t="s">
        <v>2078</v>
      </c>
      <c r="AA433" s="40" t="s">
        <v>2079</v>
      </c>
      <c r="AB433" s="30">
        <f>VLOOKUP(B:B,'EJECUCION 24 DE ABRIL DEL 2026'!C:Q,15,0)</f>
        <v>10094275161</v>
      </c>
      <c r="AC433" s="30">
        <f>VLOOKUP(B:B,'EJECUCION 24 DE ABRIL DEL 2026'!C:R,16,0)</f>
        <v>0</v>
      </c>
      <c r="AD433" s="30">
        <f>VLOOKUP(B:B,'EJECUCION 24 DE ABRIL DEL 2026'!C:S,17,0)</f>
        <v>0</v>
      </c>
      <c r="AE433" s="31">
        <f>VLOOKUP(B:B,'EJECUCION 24 DE ABRIL DEL 2026'!C:T,18,0)</f>
        <v>0</v>
      </c>
      <c r="AF433" s="31">
        <f>VLOOKUP(B:B,'EJECUCION 24 DE ABRIL DEL 2026'!C:U,19,0)</f>
        <v>0</v>
      </c>
      <c r="AG433" s="30">
        <f>VLOOKUP(B:B,'EJECUCION 24 DE ABRIL DEL 2026'!C:V,20,0)</f>
        <v>0</v>
      </c>
      <c r="AH433" s="30">
        <f>VLOOKUP(B:B,'EJECUCION 24 DE ABRIL DEL 2026'!C:W,21,0)</f>
        <v>0</v>
      </c>
      <c r="AI433" s="30">
        <f>VLOOKUP(B:B,'EJECUCION 24 DE ABRIL DEL 2026'!C:X,22,0)</f>
        <v>10094275161</v>
      </c>
      <c r="AJ433" s="30">
        <f>VLOOKUP(B:B,'EJECUCION 24 DE ABRIL DEL 2026'!C:Y,23,0)</f>
        <v>734681975</v>
      </c>
      <c r="AK433" s="30">
        <f>VLOOKUP(B:B,'EJECUCION 24 DE ABRIL DEL 2026'!C:Z,24,0)</f>
        <v>734681975</v>
      </c>
      <c r="AL433" s="30">
        <f>VLOOKUP(B:B,'EJECUCION 24 DE ABRIL DEL 2026'!C:AA,25,0)</f>
        <v>734681975</v>
      </c>
      <c r="AM433" s="30">
        <f>VLOOKUP(B:B,'EJECUCION 24 DE ABRIL DEL 2026'!C:AB,26,0)</f>
        <v>0</v>
      </c>
      <c r="AN433" s="30">
        <f>VLOOKUP(B:B,'EJECUCION 24 DE ABRIL DEL 2026'!C:AC,27,0)</f>
        <v>9359593186</v>
      </c>
      <c r="AO433" s="32">
        <f t="shared" si="4"/>
        <v>0.07278204361</v>
      </c>
      <c r="AP433" s="28" t="str">
        <f>VLOOKUP(T:T,'TOTAL POR PROYECTOS'!B:I,8,0)</f>
        <v>Secretaría de Planeación y Desarrollo Teritorial</v>
      </c>
      <c r="AQ433" s="8"/>
      <c r="AR433" s="8"/>
    </row>
    <row r="434" hidden="1">
      <c r="A434" s="27" t="str">
        <f t="shared" si="1"/>
        <v>400304720245400102221.2.4.6.00.12.3.3.01.02.004.021.2.4.6.00</v>
      </c>
      <c r="B434" s="27" t="str">
        <f t="shared" si="2"/>
        <v>400304720245400102221.2.4.6.00.12.3.3.01.02.004.021.2.4.6.0004040106|389</v>
      </c>
      <c r="C434" s="28" t="str">
        <f t="shared" si="3"/>
        <v>Secretaría de Planeación y Desarrollo Teritorial</v>
      </c>
      <c r="D434" s="40" t="s">
        <v>135</v>
      </c>
      <c r="E434" s="40" t="s">
        <v>1669</v>
      </c>
      <c r="F434" s="40" t="s">
        <v>1670</v>
      </c>
      <c r="G434" s="40" t="s">
        <v>2068</v>
      </c>
      <c r="H434" s="40" t="s">
        <v>2080</v>
      </c>
      <c r="I434" s="40" t="s">
        <v>2081</v>
      </c>
      <c r="J434" s="40" t="s">
        <v>141</v>
      </c>
      <c r="K434" s="40" t="s">
        <v>142</v>
      </c>
      <c r="L434" s="40" t="s">
        <v>143</v>
      </c>
      <c r="M434" s="40" t="s">
        <v>144</v>
      </c>
      <c r="N434" s="40" t="s">
        <v>1674</v>
      </c>
      <c r="O434" s="40" t="s">
        <v>1675</v>
      </c>
      <c r="P434" s="40" t="s">
        <v>2067</v>
      </c>
      <c r="Q434" s="40" t="s">
        <v>2068</v>
      </c>
      <c r="R434" s="40" t="s">
        <v>2069</v>
      </c>
      <c r="S434" s="40" t="s">
        <v>2070</v>
      </c>
      <c r="T434" s="40" t="s">
        <v>2082</v>
      </c>
      <c r="U434" s="29" t="str">
        <f>VLOOKUP(T:T,'TOTAL POR PROYECTOS'!B:C,2,0)</f>
        <v>Subsidio al consumo del servicio público de alcantarillado en el municipio de San José De Cúcuta</v>
      </c>
      <c r="V434" s="40" t="s">
        <v>2083</v>
      </c>
      <c r="W434" s="40" t="s">
        <v>2084</v>
      </c>
      <c r="X434" s="40" t="s">
        <v>2085</v>
      </c>
      <c r="Y434" s="40" t="s">
        <v>2086</v>
      </c>
      <c r="Z434" s="40" t="s">
        <v>1682</v>
      </c>
      <c r="AA434" s="40" t="s">
        <v>1683</v>
      </c>
      <c r="AB434" s="30">
        <f>VLOOKUP(B:B,'EJECUCION 24 DE ABRIL DEL 2026'!C:Q,15,0)</f>
        <v>2811596261</v>
      </c>
      <c r="AC434" s="30">
        <f>VLOOKUP(B:B,'EJECUCION 24 DE ABRIL DEL 2026'!C:R,16,0)</f>
        <v>0</v>
      </c>
      <c r="AD434" s="30">
        <f>VLOOKUP(B:B,'EJECUCION 24 DE ABRIL DEL 2026'!C:S,17,0)</f>
        <v>0</v>
      </c>
      <c r="AE434" s="31">
        <f>VLOOKUP(B:B,'EJECUCION 24 DE ABRIL DEL 2026'!C:T,18,0)</f>
        <v>0</v>
      </c>
      <c r="AF434" s="31">
        <f>VLOOKUP(B:B,'EJECUCION 24 DE ABRIL DEL 2026'!C:U,19,0)</f>
        <v>0</v>
      </c>
      <c r="AG434" s="30">
        <f>VLOOKUP(B:B,'EJECUCION 24 DE ABRIL DEL 2026'!C:V,20,0)</f>
        <v>0</v>
      </c>
      <c r="AH434" s="30">
        <f>VLOOKUP(B:B,'EJECUCION 24 DE ABRIL DEL 2026'!C:W,21,0)</f>
        <v>0</v>
      </c>
      <c r="AI434" s="30">
        <f>VLOOKUP(B:B,'EJECUCION 24 DE ABRIL DEL 2026'!C:X,22,0)</f>
        <v>2811596261</v>
      </c>
      <c r="AJ434" s="30">
        <f>VLOOKUP(B:B,'EJECUCION 24 DE ABRIL DEL 2026'!C:Y,23,0)</f>
        <v>697178651</v>
      </c>
      <c r="AK434" s="30">
        <f>VLOOKUP(B:B,'EJECUCION 24 DE ABRIL DEL 2026'!C:Z,24,0)</f>
        <v>697178651</v>
      </c>
      <c r="AL434" s="30">
        <f>VLOOKUP(B:B,'EJECUCION 24 DE ABRIL DEL 2026'!C:AA,25,0)</f>
        <v>697178651</v>
      </c>
      <c r="AM434" s="30">
        <f>VLOOKUP(B:B,'EJECUCION 24 DE ABRIL DEL 2026'!C:AB,26,0)</f>
        <v>480876013</v>
      </c>
      <c r="AN434" s="30">
        <f>VLOOKUP(B:B,'EJECUCION 24 DE ABRIL DEL 2026'!C:AC,27,0)</f>
        <v>2114417610</v>
      </c>
      <c r="AO434" s="32">
        <f t="shared" si="4"/>
        <v>0.2479654212</v>
      </c>
      <c r="AP434" s="28" t="str">
        <f>VLOOKUP(T:T,'TOTAL POR PROYECTOS'!B:I,8,0)</f>
        <v>Secretaría de Planeación y Desarrollo Teritorial</v>
      </c>
      <c r="AQ434" s="8"/>
      <c r="AR434" s="8"/>
    </row>
    <row r="435" hidden="1">
      <c r="A435" s="27" t="str">
        <f t="shared" si="1"/>
        <v>400304720245400102221.2.3.1.17.32.3.3.01.02.004.021.2.3.1.17</v>
      </c>
      <c r="B435" s="27" t="str">
        <f t="shared" si="2"/>
        <v>400304720245400102221.2.3.1.17.32.3.3.01.02.004.021.2.3.1.1704040106|389</v>
      </c>
      <c r="C435" s="28" t="str">
        <f t="shared" si="3"/>
        <v>Secretaría de Planeación y Desarrollo Teritorial</v>
      </c>
      <c r="D435" s="40" t="s">
        <v>135</v>
      </c>
      <c r="E435" s="40" t="s">
        <v>1669</v>
      </c>
      <c r="F435" s="40" t="s">
        <v>1670</v>
      </c>
      <c r="G435" s="40" t="s">
        <v>2068</v>
      </c>
      <c r="H435" s="40" t="s">
        <v>2080</v>
      </c>
      <c r="I435" s="40" t="s">
        <v>2081</v>
      </c>
      <c r="J435" s="40" t="s">
        <v>141</v>
      </c>
      <c r="K435" s="40" t="s">
        <v>142</v>
      </c>
      <c r="L435" s="40" t="s">
        <v>143</v>
      </c>
      <c r="M435" s="40" t="s">
        <v>144</v>
      </c>
      <c r="N435" s="40" t="s">
        <v>1674</v>
      </c>
      <c r="O435" s="40" t="s">
        <v>1675</v>
      </c>
      <c r="P435" s="40" t="s">
        <v>2067</v>
      </c>
      <c r="Q435" s="40" t="s">
        <v>2068</v>
      </c>
      <c r="R435" s="40" t="s">
        <v>2069</v>
      </c>
      <c r="S435" s="40" t="s">
        <v>2070</v>
      </c>
      <c r="T435" s="40" t="s">
        <v>2082</v>
      </c>
      <c r="U435" s="29" t="str">
        <f>VLOOKUP(T:T,'TOTAL POR PROYECTOS'!B:C,2,0)</f>
        <v>Subsidio al consumo del servicio público de alcantarillado en el municipio de San José De Cúcuta</v>
      </c>
      <c r="V435" s="40" t="s">
        <v>2087</v>
      </c>
      <c r="W435" s="40" t="s">
        <v>2088</v>
      </c>
      <c r="X435" s="40" t="s">
        <v>2085</v>
      </c>
      <c r="Y435" s="40" t="s">
        <v>2086</v>
      </c>
      <c r="Z435" s="40" t="s">
        <v>2078</v>
      </c>
      <c r="AA435" s="40" t="s">
        <v>2079</v>
      </c>
      <c r="AB435" s="30">
        <f>VLOOKUP(B:B,'EJECUCION 24 DE ABRIL DEL 2026'!C:Q,15,0)</f>
        <v>10426017560</v>
      </c>
      <c r="AC435" s="30">
        <f>VLOOKUP(B:B,'EJECUCION 24 DE ABRIL DEL 2026'!C:R,16,0)</f>
        <v>0</v>
      </c>
      <c r="AD435" s="30">
        <f>VLOOKUP(B:B,'EJECUCION 24 DE ABRIL DEL 2026'!C:S,17,0)</f>
        <v>0</v>
      </c>
      <c r="AE435" s="31">
        <f>VLOOKUP(B:B,'EJECUCION 24 DE ABRIL DEL 2026'!C:T,18,0)</f>
        <v>0</v>
      </c>
      <c r="AF435" s="31">
        <f>VLOOKUP(B:B,'EJECUCION 24 DE ABRIL DEL 2026'!C:U,19,0)</f>
        <v>0</v>
      </c>
      <c r="AG435" s="30">
        <f>VLOOKUP(B:B,'EJECUCION 24 DE ABRIL DEL 2026'!C:V,20,0)</f>
        <v>0</v>
      </c>
      <c r="AH435" s="30">
        <f>VLOOKUP(B:B,'EJECUCION 24 DE ABRIL DEL 2026'!C:W,21,0)</f>
        <v>0</v>
      </c>
      <c r="AI435" s="30">
        <f>VLOOKUP(B:B,'EJECUCION 24 DE ABRIL DEL 2026'!C:X,22,0)</f>
        <v>10426017560</v>
      </c>
      <c r="AJ435" s="30">
        <f>VLOOKUP(B:B,'EJECUCION 24 DE ABRIL DEL 2026'!C:Y,23,0)</f>
        <v>779385839</v>
      </c>
      <c r="AK435" s="30">
        <f>VLOOKUP(B:B,'EJECUCION 24 DE ABRIL DEL 2026'!C:Z,24,0)</f>
        <v>779385839</v>
      </c>
      <c r="AL435" s="30">
        <f>VLOOKUP(B:B,'EJECUCION 24 DE ABRIL DEL 2026'!C:AA,25,0)</f>
        <v>779385839</v>
      </c>
      <c r="AM435" s="30">
        <f>VLOOKUP(B:B,'EJECUCION 24 DE ABRIL DEL 2026'!C:AB,26,0)</f>
        <v>0</v>
      </c>
      <c r="AN435" s="30">
        <f>VLOOKUP(B:B,'EJECUCION 24 DE ABRIL DEL 2026'!C:AC,27,0)</f>
        <v>9646631721</v>
      </c>
      <c r="AO435" s="32">
        <f t="shared" si="4"/>
        <v>0.074753935</v>
      </c>
      <c r="AP435" s="28" t="str">
        <f>VLOOKUP(T:T,'TOTAL POR PROYECTOS'!B:I,8,0)</f>
        <v>Secretaría de Planeación y Desarrollo Teritorial</v>
      </c>
      <c r="AQ435" s="8"/>
      <c r="AR435" s="8"/>
    </row>
    <row r="436" hidden="1">
      <c r="A436" s="27" t="str">
        <f t="shared" si="1"/>
        <v>400304720245400102231.2.4.6.00.22.3.3.01.02.004.031.2.4.6.00</v>
      </c>
      <c r="B436" s="27" t="str">
        <f t="shared" si="2"/>
        <v>400304720245400102231.2.4.6.00.22.3.3.01.02.004.031.2.4.6.0004040107|390</v>
      </c>
      <c r="C436" s="28" t="str">
        <f t="shared" si="3"/>
        <v>Secretaría de Planeación y Desarrollo Teritorial</v>
      </c>
      <c r="D436" s="40" t="s">
        <v>135</v>
      </c>
      <c r="E436" s="40" t="s">
        <v>1669</v>
      </c>
      <c r="F436" s="40" t="s">
        <v>1670</v>
      </c>
      <c r="G436" s="40" t="s">
        <v>2068</v>
      </c>
      <c r="H436" s="40" t="s">
        <v>2089</v>
      </c>
      <c r="I436" s="40" t="s">
        <v>2090</v>
      </c>
      <c r="J436" s="40" t="s">
        <v>141</v>
      </c>
      <c r="K436" s="40" t="s">
        <v>142</v>
      </c>
      <c r="L436" s="40" t="s">
        <v>143</v>
      </c>
      <c r="M436" s="40" t="s">
        <v>144</v>
      </c>
      <c r="N436" s="40" t="s">
        <v>1674</v>
      </c>
      <c r="O436" s="40" t="s">
        <v>1675</v>
      </c>
      <c r="P436" s="40" t="s">
        <v>2067</v>
      </c>
      <c r="Q436" s="40" t="s">
        <v>2068</v>
      </c>
      <c r="R436" s="40" t="s">
        <v>2069</v>
      </c>
      <c r="S436" s="40" t="s">
        <v>2070</v>
      </c>
      <c r="T436" s="40" t="s">
        <v>2091</v>
      </c>
      <c r="U436" s="29" t="str">
        <f>VLOOKUP(T:T,'TOTAL POR PROYECTOS'!B:C,2,0)</f>
        <v>Subsidio al consumo del servicio público de aseo en el municipio de San José De Cúcuta</v>
      </c>
      <c r="V436" s="40" t="s">
        <v>2092</v>
      </c>
      <c r="W436" s="40" t="s">
        <v>2093</v>
      </c>
      <c r="X436" s="40" t="s">
        <v>2094</v>
      </c>
      <c r="Y436" s="40" t="s">
        <v>2095</v>
      </c>
      <c r="Z436" s="40" t="s">
        <v>1682</v>
      </c>
      <c r="AA436" s="40" t="s">
        <v>1683</v>
      </c>
      <c r="AB436" s="30">
        <f>VLOOKUP(B:B,'EJECUCION 24 DE ABRIL DEL 2026'!C:Q,15,0)</f>
        <v>6265520701</v>
      </c>
      <c r="AC436" s="30">
        <f>VLOOKUP(B:B,'EJECUCION 24 DE ABRIL DEL 2026'!C:R,16,0)</f>
        <v>0</v>
      </c>
      <c r="AD436" s="30">
        <f>VLOOKUP(B:B,'EJECUCION 24 DE ABRIL DEL 2026'!C:S,17,0)</f>
        <v>0</v>
      </c>
      <c r="AE436" s="31">
        <f>VLOOKUP(B:B,'EJECUCION 24 DE ABRIL DEL 2026'!C:T,18,0)</f>
        <v>0</v>
      </c>
      <c r="AF436" s="31">
        <f>VLOOKUP(B:B,'EJECUCION 24 DE ABRIL DEL 2026'!C:U,19,0)</f>
        <v>0</v>
      </c>
      <c r="AG436" s="30">
        <f>VLOOKUP(B:B,'EJECUCION 24 DE ABRIL DEL 2026'!C:V,20,0)</f>
        <v>0</v>
      </c>
      <c r="AH436" s="30">
        <f>VLOOKUP(B:B,'EJECUCION 24 DE ABRIL DEL 2026'!C:W,21,0)</f>
        <v>0</v>
      </c>
      <c r="AI436" s="30">
        <f>VLOOKUP(B:B,'EJECUCION 24 DE ABRIL DEL 2026'!C:X,22,0)</f>
        <v>6265520701</v>
      </c>
      <c r="AJ436" s="30">
        <f>VLOOKUP(B:B,'EJECUCION 24 DE ABRIL DEL 2026'!C:Y,23,0)</f>
        <v>789705752</v>
      </c>
      <c r="AK436" s="30">
        <f>VLOOKUP(B:B,'EJECUCION 24 DE ABRIL DEL 2026'!C:Z,24,0)</f>
        <v>789705752</v>
      </c>
      <c r="AL436" s="30">
        <f>VLOOKUP(B:B,'EJECUCION 24 DE ABRIL DEL 2026'!C:AA,25,0)</f>
        <v>789705752</v>
      </c>
      <c r="AM436" s="30">
        <f>VLOOKUP(B:B,'EJECUCION 24 DE ABRIL DEL 2026'!C:AB,26,0)</f>
        <v>789705752</v>
      </c>
      <c r="AN436" s="30">
        <f>VLOOKUP(B:B,'EJECUCION 24 DE ABRIL DEL 2026'!C:AC,27,0)</f>
        <v>5475814949</v>
      </c>
      <c r="AO436" s="32">
        <f t="shared" si="4"/>
        <v>0.1260399238</v>
      </c>
      <c r="AP436" s="28" t="str">
        <f>VLOOKUP(T:T,'TOTAL POR PROYECTOS'!B:I,8,0)</f>
        <v>Secretaría de Planeación y Desarrollo Teritorial</v>
      </c>
      <c r="AQ436" s="8"/>
      <c r="AR436" s="8"/>
    </row>
    <row r="437" hidden="1">
      <c r="A437" s="27" t="str">
        <f t="shared" si="1"/>
        <v>400304720245400102231.2.3.1.17.22.3.3.01.02.004.031.2.3.1.17</v>
      </c>
      <c r="B437" s="27" t="str">
        <f t="shared" si="2"/>
        <v>400304720245400102231.2.3.1.17.22.3.3.01.02.004.031.2.3.1.1704040107|390</v>
      </c>
      <c r="C437" s="28" t="str">
        <f t="shared" si="3"/>
        <v>Secretaría de Planeación y Desarrollo Teritorial</v>
      </c>
      <c r="D437" s="40" t="s">
        <v>135</v>
      </c>
      <c r="E437" s="40" t="s">
        <v>1669</v>
      </c>
      <c r="F437" s="40" t="s">
        <v>1670</v>
      </c>
      <c r="G437" s="40" t="s">
        <v>2068</v>
      </c>
      <c r="H437" s="40" t="s">
        <v>2089</v>
      </c>
      <c r="I437" s="40" t="s">
        <v>2090</v>
      </c>
      <c r="J437" s="40" t="s">
        <v>141</v>
      </c>
      <c r="K437" s="40" t="s">
        <v>142</v>
      </c>
      <c r="L437" s="40" t="s">
        <v>143</v>
      </c>
      <c r="M437" s="40" t="s">
        <v>144</v>
      </c>
      <c r="N437" s="40" t="s">
        <v>1674</v>
      </c>
      <c r="O437" s="40" t="s">
        <v>1675</v>
      </c>
      <c r="P437" s="40" t="s">
        <v>2067</v>
      </c>
      <c r="Q437" s="40" t="s">
        <v>2068</v>
      </c>
      <c r="R437" s="40" t="s">
        <v>2069</v>
      </c>
      <c r="S437" s="40" t="s">
        <v>2070</v>
      </c>
      <c r="T437" s="40" t="s">
        <v>2091</v>
      </c>
      <c r="U437" s="29" t="str">
        <f>VLOOKUP(T:T,'TOTAL POR PROYECTOS'!B:C,2,0)</f>
        <v>Subsidio al consumo del servicio público de aseo en el municipio de San José De Cúcuta</v>
      </c>
      <c r="V437" s="40" t="s">
        <v>2096</v>
      </c>
      <c r="W437" s="40" t="s">
        <v>2097</v>
      </c>
      <c r="X437" s="40" t="s">
        <v>2094</v>
      </c>
      <c r="Y437" s="40" t="s">
        <v>2095</v>
      </c>
      <c r="Z437" s="40" t="s">
        <v>2078</v>
      </c>
      <c r="AA437" s="40" t="s">
        <v>2079</v>
      </c>
      <c r="AB437" s="30">
        <f>VLOOKUP(B:B,'EJECUCION 24 DE ABRIL DEL 2026'!C:Q,15,0)</f>
        <v>8508454364</v>
      </c>
      <c r="AC437" s="30">
        <f>VLOOKUP(B:B,'EJECUCION 24 DE ABRIL DEL 2026'!C:R,16,0)</f>
        <v>0</v>
      </c>
      <c r="AD437" s="30">
        <f>VLOOKUP(B:B,'EJECUCION 24 DE ABRIL DEL 2026'!C:S,17,0)</f>
        <v>0</v>
      </c>
      <c r="AE437" s="31">
        <f>VLOOKUP(B:B,'EJECUCION 24 DE ABRIL DEL 2026'!C:T,18,0)</f>
        <v>0</v>
      </c>
      <c r="AF437" s="31">
        <f>VLOOKUP(B:B,'EJECUCION 24 DE ABRIL DEL 2026'!C:U,19,0)</f>
        <v>0</v>
      </c>
      <c r="AG437" s="30">
        <f>VLOOKUP(B:B,'EJECUCION 24 DE ABRIL DEL 2026'!C:V,20,0)</f>
        <v>0</v>
      </c>
      <c r="AH437" s="30">
        <f>VLOOKUP(B:B,'EJECUCION 24 DE ABRIL DEL 2026'!C:W,21,0)</f>
        <v>0</v>
      </c>
      <c r="AI437" s="30">
        <f>VLOOKUP(B:B,'EJECUCION 24 DE ABRIL DEL 2026'!C:X,22,0)</f>
        <v>8508454364</v>
      </c>
      <c r="AJ437" s="30">
        <f>VLOOKUP(B:B,'EJECUCION 24 DE ABRIL DEL 2026'!C:Y,23,0)</f>
        <v>0</v>
      </c>
      <c r="AK437" s="30">
        <f>VLOOKUP(B:B,'EJECUCION 24 DE ABRIL DEL 2026'!C:Z,24,0)</f>
        <v>0</v>
      </c>
      <c r="AL437" s="30">
        <f>VLOOKUP(B:B,'EJECUCION 24 DE ABRIL DEL 2026'!C:AA,25,0)</f>
        <v>0</v>
      </c>
      <c r="AM437" s="30">
        <f>VLOOKUP(B:B,'EJECUCION 24 DE ABRIL DEL 2026'!C:AB,26,0)</f>
        <v>0</v>
      </c>
      <c r="AN437" s="30">
        <f>VLOOKUP(B:B,'EJECUCION 24 DE ABRIL DEL 2026'!C:AC,27,0)</f>
        <v>8508454364</v>
      </c>
      <c r="AO437" s="32">
        <f t="shared" si="4"/>
        <v>0</v>
      </c>
      <c r="AP437" s="28" t="str">
        <f>VLOOKUP(T:T,'TOTAL POR PROYECTOS'!B:I,8,0)</f>
        <v>Secretaría de Planeación y Desarrollo Teritorial</v>
      </c>
      <c r="AQ437" s="8"/>
      <c r="AR437" s="8"/>
    </row>
    <row r="438" hidden="1">
      <c r="A438" s="27" t="str">
        <f t="shared" si="1"/>
        <v>210206920245400102251.2.3.1.052.3.2.02.02.0051.2.3.1.05</v>
      </c>
      <c r="B438" s="27" t="str">
        <f t="shared" si="2"/>
        <v>210206920245400102251.2.3.1.052.3.2.02.02.0051.2.3.1.0504040301|406</v>
      </c>
      <c r="C438" s="28" t="str">
        <f t="shared" si="3"/>
        <v>Secretaría de Planeación y Desarrollo Teritorial</v>
      </c>
      <c r="D438" s="40" t="s">
        <v>135</v>
      </c>
      <c r="E438" s="40" t="s">
        <v>1669</v>
      </c>
      <c r="F438" s="40" t="s">
        <v>2098</v>
      </c>
      <c r="G438" s="40" t="s">
        <v>2099</v>
      </c>
      <c r="H438" s="40" t="s">
        <v>2100</v>
      </c>
      <c r="I438" s="40" t="s">
        <v>2101</v>
      </c>
      <c r="J438" s="40" t="s">
        <v>2102</v>
      </c>
      <c r="K438" s="40" t="s">
        <v>2103</v>
      </c>
      <c r="L438" s="40" t="s">
        <v>2104</v>
      </c>
      <c r="M438" s="40" t="s">
        <v>2105</v>
      </c>
      <c r="N438" s="40" t="s">
        <v>2106</v>
      </c>
      <c r="O438" s="40" t="s">
        <v>2107</v>
      </c>
      <c r="P438" s="40" t="s">
        <v>2108</v>
      </c>
      <c r="Q438" s="40" t="s">
        <v>2099</v>
      </c>
      <c r="R438" s="40" t="s">
        <v>2109</v>
      </c>
      <c r="S438" s="40" t="s">
        <v>2101</v>
      </c>
      <c r="T438" s="40" t="s">
        <v>2110</v>
      </c>
      <c r="U438" s="29" t="str">
        <f>VLOOKUP(T:T,'TOTAL POR PROYECTOS'!B:C,2,0)</f>
        <v>Administración operación mantenimiento reposición y expansión del sistema de alumbrado público en el municipio de San José De Cúcuta</v>
      </c>
      <c r="V438" s="40" t="s">
        <v>2111</v>
      </c>
      <c r="W438" s="40" t="s">
        <v>2112</v>
      </c>
      <c r="X438" s="40" t="s">
        <v>627</v>
      </c>
      <c r="Y438" s="40" t="s">
        <v>628</v>
      </c>
      <c r="Z438" s="40" t="s">
        <v>2111</v>
      </c>
      <c r="AA438" s="40" t="s">
        <v>2113</v>
      </c>
      <c r="AB438" s="30">
        <f>VLOOKUP(B:B,'EJECUCION 24 DE ABRIL DEL 2026'!C:Q,15,0)</f>
        <v>73382235550</v>
      </c>
      <c r="AC438" s="30">
        <f>VLOOKUP(B:B,'EJECUCION 24 DE ABRIL DEL 2026'!C:R,16,0)</f>
        <v>0</v>
      </c>
      <c r="AD438" s="30">
        <f>VLOOKUP(B:B,'EJECUCION 24 DE ABRIL DEL 2026'!C:S,17,0)</f>
        <v>0</v>
      </c>
      <c r="AE438" s="31">
        <f>VLOOKUP(B:B,'EJECUCION 24 DE ABRIL DEL 2026'!C:T,18,0)</f>
        <v>0</v>
      </c>
      <c r="AF438" s="31">
        <f>VLOOKUP(B:B,'EJECUCION 24 DE ABRIL DEL 2026'!C:U,19,0)</f>
        <v>0</v>
      </c>
      <c r="AG438" s="30">
        <f>VLOOKUP(B:B,'EJECUCION 24 DE ABRIL DEL 2026'!C:V,20,0)</f>
        <v>0</v>
      </c>
      <c r="AH438" s="30">
        <f>VLOOKUP(B:B,'EJECUCION 24 DE ABRIL DEL 2026'!C:W,21,0)</f>
        <v>0</v>
      </c>
      <c r="AI438" s="30">
        <f>VLOOKUP(B:B,'EJECUCION 24 DE ABRIL DEL 2026'!C:X,22,0)</f>
        <v>73382235550</v>
      </c>
      <c r="AJ438" s="30">
        <f>VLOOKUP(B:B,'EJECUCION 24 DE ABRIL DEL 2026'!C:Y,23,0)</f>
        <v>0</v>
      </c>
      <c r="AK438" s="30">
        <f>VLOOKUP(B:B,'EJECUCION 24 DE ABRIL DEL 2026'!C:Z,24,0)</f>
        <v>0</v>
      </c>
      <c r="AL438" s="30">
        <f>VLOOKUP(B:B,'EJECUCION 24 DE ABRIL DEL 2026'!C:AA,25,0)</f>
        <v>0</v>
      </c>
      <c r="AM438" s="30">
        <f>VLOOKUP(B:B,'EJECUCION 24 DE ABRIL DEL 2026'!C:AB,26,0)</f>
        <v>0</v>
      </c>
      <c r="AN438" s="30">
        <f>VLOOKUP(B:B,'EJECUCION 24 DE ABRIL DEL 2026'!C:AC,27,0)</f>
        <v>73382235550</v>
      </c>
      <c r="AO438" s="32">
        <f t="shared" si="4"/>
        <v>0</v>
      </c>
      <c r="AP438" s="28" t="str">
        <f>VLOOKUP(T:T,'TOTAL POR PROYECTOS'!B:I,8,0)</f>
        <v>Secretaría de Planeación y Desarrollo Teritorial</v>
      </c>
      <c r="AQ438" s="8"/>
      <c r="AR438" s="8"/>
    </row>
    <row r="439" hidden="1">
      <c r="A439" s="27" t="str">
        <f t="shared" si="1"/>
        <v>400301020245400102371.2.4.6.00.42.3.2.02.02.0091.2.4.6.00</v>
      </c>
      <c r="B439" s="27" t="str">
        <f t="shared" si="2"/>
        <v>400301020245400102371.2.4.6.00.42.3.2.02.02.0091.2.4.6.0004040108|391</v>
      </c>
      <c r="C439" s="28" t="str">
        <f t="shared" si="3"/>
        <v>Secretaría de Planeación y Desarrollo Teritorial</v>
      </c>
      <c r="D439" s="40" t="s">
        <v>135</v>
      </c>
      <c r="E439" s="40" t="s">
        <v>1669</v>
      </c>
      <c r="F439" s="40" t="s">
        <v>1670</v>
      </c>
      <c r="G439" s="40" t="s">
        <v>2114</v>
      </c>
      <c r="H439" s="40" t="s">
        <v>2115</v>
      </c>
      <c r="I439" s="40" t="s">
        <v>2116</v>
      </c>
      <c r="J439" s="40" t="s">
        <v>141</v>
      </c>
      <c r="K439" s="40" t="s">
        <v>142</v>
      </c>
      <c r="L439" s="40" t="s">
        <v>143</v>
      </c>
      <c r="M439" s="40" t="s">
        <v>144</v>
      </c>
      <c r="N439" s="40" t="s">
        <v>1674</v>
      </c>
      <c r="O439" s="40" t="s">
        <v>1675</v>
      </c>
      <c r="P439" s="40" t="s">
        <v>2117</v>
      </c>
      <c r="Q439" s="40" t="s">
        <v>2114</v>
      </c>
      <c r="R439" s="40" t="s">
        <v>2118</v>
      </c>
      <c r="S439" s="40" t="s">
        <v>2116</v>
      </c>
      <c r="T439" s="40" t="s">
        <v>2119</v>
      </c>
      <c r="U439" s="29" t="str">
        <f>VLOOKUP(T:T,'TOTAL POR PROYECTOS'!B:C,2,0)</f>
        <v>Prestación del servicio público de Aseo y sus actividades complementarias de conformidad con los lineamientos establecidos en el PGIRS y las normas del sector en el municipio de San José De Cúcuta</v>
      </c>
      <c r="V439" s="40" t="s">
        <v>1680</v>
      </c>
      <c r="W439" s="40" t="s">
        <v>1681</v>
      </c>
      <c r="X439" s="40" t="s">
        <v>66</v>
      </c>
      <c r="Y439" s="40" t="s">
        <v>67</v>
      </c>
      <c r="Z439" s="40" t="s">
        <v>1682</v>
      </c>
      <c r="AA439" s="40" t="s">
        <v>1683</v>
      </c>
      <c r="AB439" s="30">
        <f>VLOOKUP(B:B,'EJECUCION 24 DE ABRIL DEL 2026'!C:Q,15,0)</f>
        <v>500000000</v>
      </c>
      <c r="AC439" s="30">
        <f>VLOOKUP(B:B,'EJECUCION 24 DE ABRIL DEL 2026'!C:R,16,0)</f>
        <v>0</v>
      </c>
      <c r="AD439" s="30">
        <f>VLOOKUP(B:B,'EJECUCION 24 DE ABRIL DEL 2026'!C:S,17,0)</f>
        <v>0</v>
      </c>
      <c r="AE439" s="31">
        <f>VLOOKUP(B:B,'EJECUCION 24 DE ABRIL DEL 2026'!C:T,18,0)</f>
        <v>0</v>
      </c>
      <c r="AF439" s="31">
        <f>VLOOKUP(B:B,'EJECUCION 24 DE ABRIL DEL 2026'!C:U,19,0)</f>
        <v>0</v>
      </c>
      <c r="AG439" s="30">
        <f>VLOOKUP(B:B,'EJECUCION 24 DE ABRIL DEL 2026'!C:V,20,0)</f>
        <v>0</v>
      </c>
      <c r="AH439" s="30">
        <f>VLOOKUP(B:B,'EJECUCION 24 DE ABRIL DEL 2026'!C:W,21,0)</f>
        <v>0</v>
      </c>
      <c r="AI439" s="30">
        <f>VLOOKUP(B:B,'EJECUCION 24 DE ABRIL DEL 2026'!C:X,22,0)</f>
        <v>500000000</v>
      </c>
      <c r="AJ439" s="30">
        <f>VLOOKUP(B:B,'EJECUCION 24 DE ABRIL DEL 2026'!C:Y,23,0)</f>
        <v>0</v>
      </c>
      <c r="AK439" s="30">
        <f>VLOOKUP(B:B,'EJECUCION 24 DE ABRIL DEL 2026'!C:Z,24,0)</f>
        <v>0</v>
      </c>
      <c r="AL439" s="30">
        <f>VLOOKUP(B:B,'EJECUCION 24 DE ABRIL DEL 2026'!C:AA,25,0)</f>
        <v>0</v>
      </c>
      <c r="AM439" s="30">
        <f>VLOOKUP(B:B,'EJECUCION 24 DE ABRIL DEL 2026'!C:AB,26,0)</f>
        <v>0</v>
      </c>
      <c r="AN439" s="30">
        <f>VLOOKUP(B:B,'EJECUCION 24 DE ABRIL DEL 2026'!C:AC,27,0)</f>
        <v>500000000</v>
      </c>
      <c r="AO439" s="32">
        <f t="shared" si="4"/>
        <v>0</v>
      </c>
      <c r="AP439" s="28" t="str">
        <f>VLOOKUP(T:T,'TOTAL POR PROYECTOS'!B:I,8,0)</f>
        <v>Secretaría de Planeación y Desarrollo Teritorial</v>
      </c>
      <c r="AQ439" s="8"/>
      <c r="AR439" s="8"/>
    </row>
    <row r="440" hidden="1">
      <c r="A440" s="27" t="str">
        <f t="shared" si="1"/>
        <v>400302220245400102371.2.2.0.00.32.3.2.02.02.0081.2.2.0.00</v>
      </c>
      <c r="B440" s="27" t="str">
        <f t="shared" si="2"/>
        <v>400302220245400102371.2.2.0.00.32.3.2.02.02.0081.2.2.0.0004040202|403</v>
      </c>
      <c r="C440" s="28" t="str">
        <f t="shared" si="3"/>
        <v>Secretaría de Planeación y Desarrollo Teritorial</v>
      </c>
      <c r="D440" s="40" t="s">
        <v>135</v>
      </c>
      <c r="E440" s="40" t="s">
        <v>1669</v>
      </c>
      <c r="F440" s="40" t="s">
        <v>2120</v>
      </c>
      <c r="G440" s="40" t="s">
        <v>2121</v>
      </c>
      <c r="H440" s="40" t="s">
        <v>2122</v>
      </c>
      <c r="I440" s="40" t="s">
        <v>2123</v>
      </c>
      <c r="J440" s="40" t="s">
        <v>141</v>
      </c>
      <c r="K440" s="40" t="s">
        <v>142</v>
      </c>
      <c r="L440" s="40" t="s">
        <v>143</v>
      </c>
      <c r="M440" s="40" t="s">
        <v>144</v>
      </c>
      <c r="N440" s="40" t="s">
        <v>1674</v>
      </c>
      <c r="O440" s="40" t="s">
        <v>1675</v>
      </c>
      <c r="P440" s="40" t="s">
        <v>2124</v>
      </c>
      <c r="Q440" s="40" t="s">
        <v>2125</v>
      </c>
      <c r="R440" s="40" t="s">
        <v>2126</v>
      </c>
      <c r="S440" s="40" t="s">
        <v>2127</v>
      </c>
      <c r="T440" s="40" t="s">
        <v>2119</v>
      </c>
      <c r="U440" s="29" t="str">
        <f>VLOOKUP(T:T,'TOTAL POR PROYECTOS'!B:C,2,0)</f>
        <v>Prestación del servicio público de Aseo y sus actividades complementarias de conformidad con los lineamientos establecidos en el PGIRS y las normas del sector en el municipio de San José De Cúcuta</v>
      </c>
      <c r="V440" s="40" t="s">
        <v>2128</v>
      </c>
      <c r="W440" s="40" t="s">
        <v>2129</v>
      </c>
      <c r="X440" s="40" t="s">
        <v>98</v>
      </c>
      <c r="Y440" s="40" t="s">
        <v>99</v>
      </c>
      <c r="Z440" s="40" t="s">
        <v>651</v>
      </c>
      <c r="AA440" s="40" t="s">
        <v>652</v>
      </c>
      <c r="AB440" s="30">
        <f>VLOOKUP(B:B,'EJECUCION 24 DE ABRIL DEL 2026'!C:Q,15,0)</f>
        <v>2766064359</v>
      </c>
      <c r="AC440" s="30">
        <f>VLOOKUP(B:B,'EJECUCION 24 DE ABRIL DEL 2026'!C:R,16,0)</f>
        <v>0</v>
      </c>
      <c r="AD440" s="30">
        <f>VLOOKUP(B:B,'EJECUCION 24 DE ABRIL DEL 2026'!C:S,17,0)</f>
        <v>0</v>
      </c>
      <c r="AE440" s="31">
        <f>VLOOKUP(B:B,'EJECUCION 24 DE ABRIL DEL 2026'!C:T,18,0)</f>
        <v>0</v>
      </c>
      <c r="AF440" s="31">
        <f>VLOOKUP(B:B,'EJECUCION 24 DE ABRIL DEL 2026'!C:U,19,0)</f>
        <v>0</v>
      </c>
      <c r="AG440" s="30">
        <f>VLOOKUP(B:B,'EJECUCION 24 DE ABRIL DEL 2026'!C:V,20,0)</f>
        <v>0</v>
      </c>
      <c r="AH440" s="30">
        <f>VLOOKUP(B:B,'EJECUCION 24 DE ABRIL DEL 2026'!C:W,21,0)</f>
        <v>0</v>
      </c>
      <c r="AI440" s="30">
        <f>VLOOKUP(B:B,'EJECUCION 24 DE ABRIL DEL 2026'!C:X,22,0)</f>
        <v>2766064359</v>
      </c>
      <c r="AJ440" s="30">
        <f>VLOOKUP(B:B,'EJECUCION 24 DE ABRIL DEL 2026'!C:Y,23,0)</f>
        <v>0</v>
      </c>
      <c r="AK440" s="30">
        <f>VLOOKUP(B:B,'EJECUCION 24 DE ABRIL DEL 2026'!C:Z,24,0)</f>
        <v>0</v>
      </c>
      <c r="AL440" s="30">
        <f>VLOOKUP(B:B,'EJECUCION 24 DE ABRIL DEL 2026'!C:AA,25,0)</f>
        <v>0</v>
      </c>
      <c r="AM440" s="30">
        <f>VLOOKUP(B:B,'EJECUCION 24 DE ABRIL DEL 2026'!C:AB,26,0)</f>
        <v>0</v>
      </c>
      <c r="AN440" s="30">
        <f>VLOOKUP(B:B,'EJECUCION 24 DE ABRIL DEL 2026'!C:AC,27,0)</f>
        <v>2766064359</v>
      </c>
      <c r="AO440" s="32">
        <f t="shared" si="4"/>
        <v>0</v>
      </c>
      <c r="AP440" s="28" t="str">
        <f>VLOOKUP(T:T,'TOTAL POR PROYECTOS'!B:I,8,0)</f>
        <v>Secretaría de Planeación y Desarrollo Teritorial</v>
      </c>
      <c r="AQ440" s="8"/>
      <c r="AR440" s="8"/>
    </row>
    <row r="441" hidden="1">
      <c r="A441" s="27" t="str">
        <f t="shared" si="1"/>
        <v>400302220245400102371.2.3.3.04.22.3.2.02.02.0081.2.3.3.04</v>
      </c>
      <c r="B441" s="27" t="str">
        <f t="shared" si="2"/>
        <v>400302220245400102371.2.3.3.04.22.3.2.02.02.0081.2.3.3.0404040202|403</v>
      </c>
      <c r="C441" s="28" t="str">
        <f t="shared" si="3"/>
        <v>Secretaría de Planeación y Desarrollo Teritorial</v>
      </c>
      <c r="D441" s="40" t="s">
        <v>135</v>
      </c>
      <c r="E441" s="40" t="s">
        <v>1669</v>
      </c>
      <c r="F441" s="40" t="s">
        <v>2120</v>
      </c>
      <c r="G441" s="40" t="s">
        <v>2121</v>
      </c>
      <c r="H441" s="40" t="s">
        <v>2122</v>
      </c>
      <c r="I441" s="40" t="s">
        <v>2123</v>
      </c>
      <c r="J441" s="40" t="s">
        <v>141</v>
      </c>
      <c r="K441" s="40" t="s">
        <v>142</v>
      </c>
      <c r="L441" s="40" t="s">
        <v>143</v>
      </c>
      <c r="M441" s="40" t="s">
        <v>144</v>
      </c>
      <c r="N441" s="40" t="s">
        <v>1674</v>
      </c>
      <c r="O441" s="40" t="s">
        <v>1675</v>
      </c>
      <c r="P441" s="40" t="s">
        <v>2124</v>
      </c>
      <c r="Q441" s="40" t="s">
        <v>2125</v>
      </c>
      <c r="R441" s="40" t="s">
        <v>2126</v>
      </c>
      <c r="S441" s="40" t="s">
        <v>2127</v>
      </c>
      <c r="T441" s="40" t="s">
        <v>2119</v>
      </c>
      <c r="U441" s="29" t="str">
        <f>VLOOKUP(T:T,'TOTAL POR PROYECTOS'!B:C,2,0)</f>
        <v>Prestación del servicio público de Aseo y sus actividades complementarias de conformidad con los lineamientos establecidos en el PGIRS y las normas del sector en el municipio de San José De Cúcuta</v>
      </c>
      <c r="V441" s="40" t="s">
        <v>2130</v>
      </c>
      <c r="W441" s="40" t="s">
        <v>2131</v>
      </c>
      <c r="X441" s="40" t="s">
        <v>98</v>
      </c>
      <c r="Y441" s="40" t="s">
        <v>99</v>
      </c>
      <c r="Z441" s="40" t="s">
        <v>2132</v>
      </c>
      <c r="AA441" s="40" t="s">
        <v>2133</v>
      </c>
      <c r="AB441" s="30">
        <f>VLOOKUP(B:B,'EJECUCION 24 DE ABRIL DEL 2026'!C:Q,15,0)</f>
        <v>409254391</v>
      </c>
      <c r="AC441" s="30">
        <f>VLOOKUP(B:B,'EJECUCION 24 DE ABRIL DEL 2026'!C:R,16,0)</f>
        <v>0</v>
      </c>
      <c r="AD441" s="30">
        <f>VLOOKUP(B:B,'EJECUCION 24 DE ABRIL DEL 2026'!C:S,17,0)</f>
        <v>0</v>
      </c>
      <c r="AE441" s="31">
        <f>VLOOKUP(B:B,'EJECUCION 24 DE ABRIL DEL 2026'!C:T,18,0)</f>
        <v>0</v>
      </c>
      <c r="AF441" s="31">
        <f>VLOOKUP(B:B,'EJECUCION 24 DE ABRIL DEL 2026'!C:U,19,0)</f>
        <v>0</v>
      </c>
      <c r="AG441" s="30">
        <f>VLOOKUP(B:B,'EJECUCION 24 DE ABRIL DEL 2026'!C:V,20,0)</f>
        <v>0</v>
      </c>
      <c r="AH441" s="30">
        <f>VLOOKUP(B:B,'EJECUCION 24 DE ABRIL DEL 2026'!C:W,21,0)</f>
        <v>0</v>
      </c>
      <c r="AI441" s="30">
        <f>VLOOKUP(B:B,'EJECUCION 24 DE ABRIL DEL 2026'!C:X,22,0)</f>
        <v>409254391</v>
      </c>
      <c r="AJ441" s="30">
        <f>VLOOKUP(B:B,'EJECUCION 24 DE ABRIL DEL 2026'!C:Y,23,0)</f>
        <v>300000000</v>
      </c>
      <c r="AK441" s="30">
        <f>VLOOKUP(B:B,'EJECUCION 24 DE ABRIL DEL 2026'!C:Z,24,0)</f>
        <v>0</v>
      </c>
      <c r="AL441" s="30">
        <f>VLOOKUP(B:B,'EJECUCION 24 DE ABRIL DEL 2026'!C:AA,25,0)</f>
        <v>0</v>
      </c>
      <c r="AM441" s="30">
        <f>VLOOKUP(B:B,'EJECUCION 24 DE ABRIL DEL 2026'!C:AB,26,0)</f>
        <v>0</v>
      </c>
      <c r="AN441" s="30">
        <f>VLOOKUP(B:B,'EJECUCION 24 DE ABRIL DEL 2026'!C:AC,27,0)</f>
        <v>409254391</v>
      </c>
      <c r="AO441" s="32">
        <f t="shared" si="4"/>
        <v>0</v>
      </c>
      <c r="AP441" s="28" t="str">
        <f>VLOOKUP(T:T,'TOTAL POR PROYECTOS'!B:I,8,0)</f>
        <v>Secretaría de Planeación y Desarrollo Teritorial</v>
      </c>
      <c r="AQ441" s="8"/>
      <c r="AR441" s="8"/>
    </row>
    <row r="442" hidden="1">
      <c r="A442" s="27" t="str">
        <f t="shared" si="1"/>
        <v>400302220245400102371.2.2.0.00.12.3.2.02.02.0081.2.2.0.00</v>
      </c>
      <c r="B442" s="27" t="str">
        <f t="shared" si="2"/>
        <v>400302220245400102371.2.2.0.00.12.3.2.02.02.0081.2.2.0.0004040202|403</v>
      </c>
      <c r="C442" s="28" t="str">
        <f t="shared" si="3"/>
        <v>Secretaría de Planeación y Desarrollo Teritorial</v>
      </c>
      <c r="D442" s="40" t="s">
        <v>135</v>
      </c>
      <c r="E442" s="40" t="s">
        <v>1669</v>
      </c>
      <c r="F442" s="40" t="s">
        <v>2120</v>
      </c>
      <c r="G442" s="40" t="s">
        <v>2121</v>
      </c>
      <c r="H442" s="40" t="s">
        <v>2122</v>
      </c>
      <c r="I442" s="40" t="s">
        <v>2123</v>
      </c>
      <c r="J442" s="40" t="s">
        <v>141</v>
      </c>
      <c r="K442" s="40" t="s">
        <v>142</v>
      </c>
      <c r="L442" s="40" t="s">
        <v>143</v>
      </c>
      <c r="M442" s="40" t="s">
        <v>144</v>
      </c>
      <c r="N442" s="40" t="s">
        <v>1674</v>
      </c>
      <c r="O442" s="40" t="s">
        <v>1675</v>
      </c>
      <c r="P442" s="40" t="s">
        <v>2124</v>
      </c>
      <c r="Q442" s="40" t="s">
        <v>2125</v>
      </c>
      <c r="R442" s="40" t="s">
        <v>2126</v>
      </c>
      <c r="S442" s="40" t="s">
        <v>2127</v>
      </c>
      <c r="T442" s="40" t="s">
        <v>2119</v>
      </c>
      <c r="U442" s="29" t="str">
        <f>VLOOKUP(T:T,'TOTAL POR PROYECTOS'!B:C,2,0)</f>
        <v>Prestación del servicio público de Aseo y sus actividades complementarias de conformidad con los lineamientos establecidos en el PGIRS y las normas del sector en el municipio de San José De Cúcuta</v>
      </c>
      <c r="V442" s="40" t="s">
        <v>2134</v>
      </c>
      <c r="W442" s="40" t="s">
        <v>2135</v>
      </c>
      <c r="X442" s="40" t="s">
        <v>98</v>
      </c>
      <c r="Y442" s="40" t="s">
        <v>99</v>
      </c>
      <c r="Z442" s="40" t="s">
        <v>651</v>
      </c>
      <c r="AA442" s="40" t="s">
        <v>652</v>
      </c>
      <c r="AB442" s="30">
        <f>VLOOKUP(B:B,'EJECUCION 24 DE ABRIL DEL 2026'!C:Q,15,0)</f>
        <v>762515171.8</v>
      </c>
      <c r="AC442" s="30">
        <f>VLOOKUP(B:B,'EJECUCION 24 DE ABRIL DEL 2026'!C:R,16,0)</f>
        <v>0</v>
      </c>
      <c r="AD442" s="30">
        <f>VLOOKUP(B:B,'EJECUCION 24 DE ABRIL DEL 2026'!C:S,17,0)</f>
        <v>0</v>
      </c>
      <c r="AE442" s="31">
        <f>VLOOKUP(B:B,'EJECUCION 24 DE ABRIL DEL 2026'!C:T,18,0)</f>
        <v>0</v>
      </c>
      <c r="AF442" s="31">
        <f>VLOOKUP(B:B,'EJECUCION 24 DE ABRIL DEL 2026'!C:U,19,0)</f>
        <v>0</v>
      </c>
      <c r="AG442" s="30">
        <f>VLOOKUP(B:B,'EJECUCION 24 DE ABRIL DEL 2026'!C:V,20,0)</f>
        <v>0</v>
      </c>
      <c r="AH442" s="30">
        <f>VLOOKUP(B:B,'EJECUCION 24 DE ABRIL DEL 2026'!C:W,21,0)</f>
        <v>0</v>
      </c>
      <c r="AI442" s="30">
        <f>VLOOKUP(B:B,'EJECUCION 24 DE ABRIL DEL 2026'!C:X,22,0)</f>
        <v>762515171.8</v>
      </c>
      <c r="AJ442" s="30">
        <f>VLOOKUP(B:B,'EJECUCION 24 DE ABRIL DEL 2026'!C:Y,23,0)</f>
        <v>641203700</v>
      </c>
      <c r="AK442" s="30">
        <f>VLOOKUP(B:B,'EJECUCION 24 DE ABRIL DEL 2026'!C:Z,24,0)</f>
        <v>641203700</v>
      </c>
      <c r="AL442" s="30">
        <f>VLOOKUP(B:B,'EJECUCION 24 DE ABRIL DEL 2026'!C:AA,25,0)</f>
        <v>641203700</v>
      </c>
      <c r="AM442" s="30">
        <f>VLOOKUP(B:B,'EJECUCION 24 DE ABRIL DEL 2026'!C:AB,26,0)</f>
        <v>641203700</v>
      </c>
      <c r="AN442" s="30">
        <f>VLOOKUP(B:B,'EJECUCION 24 DE ABRIL DEL 2026'!C:AC,27,0)</f>
        <v>121311471.8</v>
      </c>
      <c r="AO442" s="32">
        <f t="shared" si="4"/>
        <v>0.8409061534</v>
      </c>
      <c r="AP442" s="28" t="str">
        <f>VLOOKUP(T:T,'TOTAL POR PROYECTOS'!B:I,8,0)</f>
        <v>Secretaría de Planeación y Desarrollo Teritorial</v>
      </c>
      <c r="AQ442" s="8"/>
      <c r="AR442" s="8"/>
    </row>
    <row r="443" hidden="1">
      <c r="A443" s="27" t="str">
        <f t="shared" si="1"/>
        <v>40030532025000000325031.2.1.0.00.12.3.2.02.02.0081.2.1.0.00</v>
      </c>
      <c r="B443" s="27" t="str">
        <f t="shared" si="2"/>
        <v>40030532025000000325031.2.1.0.00.12.3.2.02.02.0081.2.1.0.0004040113|396</v>
      </c>
      <c r="C443" s="28" t="str">
        <f t="shared" si="3"/>
        <v>Secretaría de Planeación y Desarrollo Teritorial</v>
      </c>
      <c r="D443" s="40" t="s">
        <v>135</v>
      </c>
      <c r="E443" s="40" t="s">
        <v>1669</v>
      </c>
      <c r="F443" s="40" t="s">
        <v>1670</v>
      </c>
      <c r="G443" s="40" t="s">
        <v>2026</v>
      </c>
      <c r="H443" s="40" t="s">
        <v>2027</v>
      </c>
      <c r="I443" s="40" t="s">
        <v>2028</v>
      </c>
      <c r="J443" s="40" t="s">
        <v>141</v>
      </c>
      <c r="K443" s="40" t="s">
        <v>142</v>
      </c>
      <c r="L443" s="40" t="s">
        <v>143</v>
      </c>
      <c r="M443" s="40" t="s">
        <v>144</v>
      </c>
      <c r="N443" s="40" t="s">
        <v>1674</v>
      </c>
      <c r="O443" s="40" t="s">
        <v>1675</v>
      </c>
      <c r="P443" s="40" t="s">
        <v>2029</v>
      </c>
      <c r="Q443" s="40" t="s">
        <v>2026</v>
      </c>
      <c r="R443" s="40" t="s">
        <v>2030</v>
      </c>
      <c r="S443" s="40" t="s">
        <v>2031</v>
      </c>
      <c r="T443" s="40" t="s">
        <v>2032</v>
      </c>
      <c r="U443" s="29" t="str">
        <f>VLOOKUP(T:T,'TOTAL POR PROYECTOS'!B:C,2,0)</f>
        <v>Implementación de proyectos de aprovisionamiento con soluciones alternativas que permitan acceder al agua potable en zonas rurales del municipio de San José De Cúcuta</v>
      </c>
      <c r="V443" s="40" t="s">
        <v>106</v>
      </c>
      <c r="W443" s="40" t="s">
        <v>107</v>
      </c>
      <c r="X443" s="40" t="s">
        <v>98</v>
      </c>
      <c r="Y443" s="40" t="s">
        <v>99</v>
      </c>
      <c r="Z443" s="40" t="s">
        <v>108</v>
      </c>
      <c r="AA443" s="40" t="s">
        <v>109</v>
      </c>
      <c r="AB443" s="30">
        <f>VLOOKUP(B:B,'EJECUCION 24 DE ABRIL DEL 2026'!C:Q,15,0)</f>
        <v>50000000</v>
      </c>
      <c r="AC443" s="30">
        <f>VLOOKUP(B:B,'EJECUCION 24 DE ABRIL DEL 2026'!C:R,16,0)</f>
        <v>0</v>
      </c>
      <c r="AD443" s="30">
        <f>VLOOKUP(B:B,'EJECUCION 24 DE ABRIL DEL 2026'!C:S,17,0)</f>
        <v>0</v>
      </c>
      <c r="AE443" s="31">
        <f>VLOOKUP(B:B,'EJECUCION 24 DE ABRIL DEL 2026'!C:T,18,0)</f>
        <v>0</v>
      </c>
      <c r="AF443" s="31">
        <f>VLOOKUP(B:B,'EJECUCION 24 DE ABRIL DEL 2026'!C:U,19,0)</f>
        <v>0</v>
      </c>
      <c r="AG443" s="30">
        <f>VLOOKUP(B:B,'EJECUCION 24 DE ABRIL DEL 2026'!C:V,20,0)</f>
        <v>0</v>
      </c>
      <c r="AH443" s="30">
        <f>VLOOKUP(B:B,'EJECUCION 24 DE ABRIL DEL 2026'!C:W,21,0)</f>
        <v>0</v>
      </c>
      <c r="AI443" s="30">
        <f>VLOOKUP(B:B,'EJECUCION 24 DE ABRIL DEL 2026'!C:X,22,0)</f>
        <v>50000000</v>
      </c>
      <c r="AJ443" s="30">
        <f>VLOOKUP(B:B,'EJECUCION 24 DE ABRIL DEL 2026'!C:Y,23,0)</f>
        <v>50000000</v>
      </c>
      <c r="AK443" s="30">
        <f>VLOOKUP(B:B,'EJECUCION 24 DE ABRIL DEL 2026'!C:Z,24,0)</f>
        <v>48000000</v>
      </c>
      <c r="AL443" s="30">
        <f>VLOOKUP(B:B,'EJECUCION 24 DE ABRIL DEL 2026'!C:AA,25,0)</f>
        <v>23500000</v>
      </c>
      <c r="AM443" s="30">
        <f>VLOOKUP(B:B,'EJECUCION 24 DE ABRIL DEL 2026'!C:AB,26,0)</f>
        <v>16000000</v>
      </c>
      <c r="AN443" s="30">
        <f>VLOOKUP(B:B,'EJECUCION 24 DE ABRIL DEL 2026'!C:AC,27,0)</f>
        <v>2000000</v>
      </c>
      <c r="AO443" s="32">
        <f t="shared" si="4"/>
        <v>0.47</v>
      </c>
      <c r="AP443" s="28" t="str">
        <f>VLOOKUP(T:T,'TOTAL POR PROYECTOS'!B:I,8,0)</f>
        <v>Secretaría de Planeación y Desarrollo Teritorial</v>
      </c>
      <c r="AQ443" s="8"/>
      <c r="AR443" s="8"/>
    </row>
    <row r="444" hidden="1">
      <c r="A444" s="27" t="str">
        <f t="shared" si="1"/>
        <v>40030522025000000325041.2.1.0.00.12.3.2.02.02.0091.2.1.0.00</v>
      </c>
      <c r="B444" s="27" t="str">
        <f t="shared" si="2"/>
        <v>40030522025000000325041.2.1.0.00.12.3.2.02.02.0091.2.1.0.0004040109|392</v>
      </c>
      <c r="C444" s="28" t="str">
        <f t="shared" si="3"/>
        <v>Secretaría de Planeación y Desarrollo Teritorial</v>
      </c>
      <c r="D444" s="40" t="s">
        <v>135</v>
      </c>
      <c r="E444" s="40" t="s">
        <v>1669</v>
      </c>
      <c r="F444" s="40" t="s">
        <v>1670</v>
      </c>
      <c r="G444" s="40" t="s">
        <v>2136</v>
      </c>
      <c r="H444" s="40" t="s">
        <v>2137</v>
      </c>
      <c r="I444" s="40" t="s">
        <v>205</v>
      </c>
      <c r="J444" s="40" t="s">
        <v>141</v>
      </c>
      <c r="K444" s="40" t="s">
        <v>142</v>
      </c>
      <c r="L444" s="40" t="s">
        <v>143</v>
      </c>
      <c r="M444" s="40" t="s">
        <v>144</v>
      </c>
      <c r="N444" s="40" t="s">
        <v>1674</v>
      </c>
      <c r="O444" s="40" t="s">
        <v>1675</v>
      </c>
      <c r="P444" s="40" t="s">
        <v>2138</v>
      </c>
      <c r="Q444" s="40" t="s">
        <v>2136</v>
      </c>
      <c r="R444" s="40" t="s">
        <v>2139</v>
      </c>
      <c r="S444" s="40" t="s">
        <v>205</v>
      </c>
      <c r="T444" s="40" t="s">
        <v>2038</v>
      </c>
      <c r="U444" s="29" t="str">
        <f>VLOOKUP(T:T,'TOTAL POR PROYECTOS'!B:C,2,0)</f>
        <v>Mejoramiento de los servicios de acueducto, alcantarillado y fortalecimiento organizacional de los sistemas comunitarios de agua en el municipio de San José De Cúcuta</v>
      </c>
      <c r="V444" s="40" t="s">
        <v>106</v>
      </c>
      <c r="W444" s="40" t="s">
        <v>107</v>
      </c>
      <c r="X444" s="40" t="s">
        <v>66</v>
      </c>
      <c r="Y444" s="40" t="s">
        <v>67</v>
      </c>
      <c r="Z444" s="40" t="s">
        <v>108</v>
      </c>
      <c r="AA444" s="40" t="s">
        <v>109</v>
      </c>
      <c r="AB444" s="30">
        <f>VLOOKUP(B:B,'EJECUCION 24 DE ABRIL DEL 2026'!C:Q,15,0)</f>
        <v>108000000</v>
      </c>
      <c r="AC444" s="30">
        <f>VLOOKUP(B:B,'EJECUCION 24 DE ABRIL DEL 2026'!C:R,16,0)</f>
        <v>0</v>
      </c>
      <c r="AD444" s="30">
        <f>VLOOKUP(B:B,'EJECUCION 24 DE ABRIL DEL 2026'!C:S,17,0)</f>
        <v>0</v>
      </c>
      <c r="AE444" s="31">
        <f>VLOOKUP(B:B,'EJECUCION 24 DE ABRIL DEL 2026'!C:T,18,0)</f>
        <v>0</v>
      </c>
      <c r="AF444" s="31">
        <f>VLOOKUP(B:B,'EJECUCION 24 DE ABRIL DEL 2026'!C:U,19,0)</f>
        <v>0</v>
      </c>
      <c r="AG444" s="30">
        <f>VLOOKUP(B:B,'EJECUCION 24 DE ABRIL DEL 2026'!C:V,20,0)</f>
        <v>0</v>
      </c>
      <c r="AH444" s="30">
        <f>VLOOKUP(B:B,'EJECUCION 24 DE ABRIL DEL 2026'!C:W,21,0)</f>
        <v>0</v>
      </c>
      <c r="AI444" s="30">
        <f>VLOOKUP(B:B,'EJECUCION 24 DE ABRIL DEL 2026'!C:X,22,0)</f>
        <v>108000000</v>
      </c>
      <c r="AJ444" s="30">
        <f>VLOOKUP(B:B,'EJECUCION 24 DE ABRIL DEL 2026'!C:Y,23,0)</f>
        <v>105000000</v>
      </c>
      <c r="AK444" s="30">
        <f>VLOOKUP(B:B,'EJECUCION 24 DE ABRIL DEL 2026'!C:Z,24,0)</f>
        <v>105000000</v>
      </c>
      <c r="AL444" s="30">
        <f>VLOOKUP(B:B,'EJECUCION 24 DE ABRIL DEL 2026'!C:AA,25,0)</f>
        <v>52000000</v>
      </c>
      <c r="AM444" s="30">
        <f>VLOOKUP(B:B,'EJECUCION 24 DE ABRIL DEL 2026'!C:AB,26,0)</f>
        <v>31000000</v>
      </c>
      <c r="AN444" s="30">
        <f>VLOOKUP(B:B,'EJECUCION 24 DE ABRIL DEL 2026'!C:AC,27,0)</f>
        <v>3000000</v>
      </c>
      <c r="AO444" s="32">
        <f t="shared" si="4"/>
        <v>0.4814814815</v>
      </c>
      <c r="AP444" s="28" t="str">
        <f>VLOOKUP(T:T,'TOTAL POR PROYECTOS'!B:I,8,0)</f>
        <v>Secretaría de Planeación y Desarrollo Teritorial</v>
      </c>
      <c r="AQ444" s="8"/>
      <c r="AR444" s="8"/>
    </row>
    <row r="445" hidden="1">
      <c r="A445" s="27" t="str">
        <f t="shared" si="1"/>
        <v>40030422025000000325041.2.1.0.00.12.3.2.02.02.0091.2.1.0.00</v>
      </c>
      <c r="B445" s="27" t="str">
        <f t="shared" si="2"/>
        <v>40030422025000000325041.2.1.0.00.12.3.2.02.02.0091.2.1.0.0004040111|394</v>
      </c>
      <c r="C445" s="28" t="str">
        <f t="shared" si="3"/>
        <v>Secretaría de Planeación y Desarrollo Teritorial</v>
      </c>
      <c r="D445" s="40" t="s">
        <v>135</v>
      </c>
      <c r="E445" s="40" t="s">
        <v>1669</v>
      </c>
      <c r="F445" s="40" t="s">
        <v>1670</v>
      </c>
      <c r="G445" s="40" t="s">
        <v>444</v>
      </c>
      <c r="H445" s="40" t="s">
        <v>2044</v>
      </c>
      <c r="I445" s="40" t="s">
        <v>446</v>
      </c>
      <c r="J445" s="40" t="s">
        <v>141</v>
      </c>
      <c r="K445" s="40" t="s">
        <v>142</v>
      </c>
      <c r="L445" s="40" t="s">
        <v>143</v>
      </c>
      <c r="M445" s="40" t="s">
        <v>144</v>
      </c>
      <c r="N445" s="40" t="s">
        <v>1674</v>
      </c>
      <c r="O445" s="40" t="s">
        <v>1675</v>
      </c>
      <c r="P445" s="40" t="s">
        <v>2045</v>
      </c>
      <c r="Q445" s="40" t="s">
        <v>444</v>
      </c>
      <c r="R445" s="40" t="s">
        <v>2046</v>
      </c>
      <c r="S445" s="40" t="s">
        <v>446</v>
      </c>
      <c r="T445" s="40" t="s">
        <v>2038</v>
      </c>
      <c r="U445" s="29" t="str">
        <f>VLOOKUP(T:T,'TOTAL POR PROYECTOS'!B:C,2,0)</f>
        <v>Mejoramiento de los servicios de acueducto, alcantarillado y fortalecimiento organizacional de los sistemas comunitarios de agua en el municipio de San José De Cúcuta</v>
      </c>
      <c r="V445" s="40" t="s">
        <v>106</v>
      </c>
      <c r="W445" s="40" t="s">
        <v>107</v>
      </c>
      <c r="X445" s="40" t="s">
        <v>66</v>
      </c>
      <c r="Y445" s="40" t="s">
        <v>67</v>
      </c>
      <c r="Z445" s="40" t="s">
        <v>108</v>
      </c>
      <c r="AA445" s="40" t="s">
        <v>109</v>
      </c>
      <c r="AB445" s="30">
        <f>VLOOKUP(B:B,'EJECUCION 24 DE ABRIL DEL 2026'!C:Q,15,0)</f>
        <v>44000000</v>
      </c>
      <c r="AC445" s="30">
        <f>VLOOKUP(B:B,'EJECUCION 24 DE ABRIL DEL 2026'!C:R,16,0)</f>
        <v>0</v>
      </c>
      <c r="AD445" s="30">
        <f>VLOOKUP(B:B,'EJECUCION 24 DE ABRIL DEL 2026'!C:S,17,0)</f>
        <v>0</v>
      </c>
      <c r="AE445" s="31">
        <f>VLOOKUP(B:B,'EJECUCION 24 DE ABRIL DEL 2026'!C:T,18,0)</f>
        <v>0</v>
      </c>
      <c r="AF445" s="31">
        <f>VLOOKUP(B:B,'EJECUCION 24 DE ABRIL DEL 2026'!C:U,19,0)</f>
        <v>0</v>
      </c>
      <c r="AG445" s="30">
        <f>VLOOKUP(B:B,'EJECUCION 24 DE ABRIL DEL 2026'!C:V,20,0)</f>
        <v>0</v>
      </c>
      <c r="AH445" s="30">
        <f>VLOOKUP(B:B,'EJECUCION 24 DE ABRIL DEL 2026'!C:W,21,0)</f>
        <v>0</v>
      </c>
      <c r="AI445" s="30">
        <f>VLOOKUP(B:B,'EJECUCION 24 DE ABRIL DEL 2026'!C:X,22,0)</f>
        <v>44000000</v>
      </c>
      <c r="AJ445" s="30">
        <f>VLOOKUP(B:B,'EJECUCION 24 DE ABRIL DEL 2026'!C:Y,23,0)</f>
        <v>43500000</v>
      </c>
      <c r="AK445" s="30">
        <f>VLOOKUP(B:B,'EJECUCION 24 DE ABRIL DEL 2026'!C:Z,24,0)</f>
        <v>43500000</v>
      </c>
      <c r="AL445" s="30">
        <f>VLOOKUP(B:B,'EJECUCION 24 DE ABRIL DEL 2026'!C:AA,25,0)</f>
        <v>21800000</v>
      </c>
      <c r="AM445" s="30">
        <f>VLOOKUP(B:B,'EJECUCION 24 DE ABRIL DEL 2026'!C:AB,26,0)</f>
        <v>21800000</v>
      </c>
      <c r="AN445" s="30">
        <f>VLOOKUP(B:B,'EJECUCION 24 DE ABRIL DEL 2026'!C:AC,27,0)</f>
        <v>500000</v>
      </c>
      <c r="AO445" s="32">
        <f t="shared" si="4"/>
        <v>0.4954545455</v>
      </c>
      <c r="AP445" s="28" t="str">
        <f>VLOOKUP(T:T,'TOTAL POR PROYECTOS'!B:I,8,0)</f>
        <v>Secretaría de Planeación y Desarrollo Teritorial</v>
      </c>
      <c r="AQ445" s="8"/>
      <c r="AR445" s="8"/>
    </row>
    <row r="446" hidden="1">
      <c r="A446" s="27" t="str">
        <f t="shared" si="1"/>
        <v>400201620245400102181.2.1.0.00.12.3.2.02.02.0091.2.1.0.00</v>
      </c>
      <c r="B446" s="27" t="str">
        <f t="shared" si="2"/>
        <v>400201620245400102181.2.1.0.00.12.3.2.02.02.0091.2.1.0.0004030101|362</v>
      </c>
      <c r="C446" s="28" t="str">
        <f t="shared" si="3"/>
        <v>Secretaría de Planeación y Desarrollo Teritorial</v>
      </c>
      <c r="D446" s="40" t="s">
        <v>135</v>
      </c>
      <c r="E446" s="40" t="s">
        <v>323</v>
      </c>
      <c r="F446" s="40" t="s">
        <v>324</v>
      </c>
      <c r="G446" s="40" t="s">
        <v>1103</v>
      </c>
      <c r="H446" s="40" t="s">
        <v>2140</v>
      </c>
      <c r="I446" s="40" t="s">
        <v>1105</v>
      </c>
      <c r="J446" s="40" t="s">
        <v>141</v>
      </c>
      <c r="K446" s="40" t="s">
        <v>142</v>
      </c>
      <c r="L446" s="40" t="s">
        <v>143</v>
      </c>
      <c r="M446" s="40" t="s">
        <v>144</v>
      </c>
      <c r="N446" s="40" t="s">
        <v>448</v>
      </c>
      <c r="O446" s="40" t="s">
        <v>449</v>
      </c>
      <c r="P446" s="40" t="s">
        <v>1106</v>
      </c>
      <c r="Q446" s="40" t="s">
        <v>1103</v>
      </c>
      <c r="R446" s="40" t="s">
        <v>1107</v>
      </c>
      <c r="S446" s="40" t="s">
        <v>1105</v>
      </c>
      <c r="T446" s="40" t="s">
        <v>2141</v>
      </c>
      <c r="U446" s="29" t="str">
        <f>VLOOKUP(T:T,'TOTAL POR PROYECTOS'!B:C,2,0)</f>
        <v>Elaboración de documentos requeridos para la regularización y legalización de los asentamientos humanos del municipio de San José De Cúcuta</v>
      </c>
      <c r="V446" s="40" t="s">
        <v>106</v>
      </c>
      <c r="W446" s="40" t="s">
        <v>107</v>
      </c>
      <c r="X446" s="40" t="s">
        <v>66</v>
      </c>
      <c r="Y446" s="40" t="s">
        <v>67</v>
      </c>
      <c r="Z446" s="40" t="s">
        <v>108</v>
      </c>
      <c r="AA446" s="40" t="s">
        <v>109</v>
      </c>
      <c r="AB446" s="30">
        <f>VLOOKUP(B:B,'EJECUCION 24 DE ABRIL DEL 2026'!C:Q,15,0)</f>
        <v>298000000</v>
      </c>
      <c r="AC446" s="30">
        <f>VLOOKUP(B:B,'EJECUCION 24 DE ABRIL DEL 2026'!C:R,16,0)</f>
        <v>0</v>
      </c>
      <c r="AD446" s="30">
        <f>VLOOKUP(B:B,'EJECUCION 24 DE ABRIL DEL 2026'!C:S,17,0)</f>
        <v>0</v>
      </c>
      <c r="AE446" s="31">
        <f>VLOOKUP(B:B,'EJECUCION 24 DE ABRIL DEL 2026'!C:T,18,0)</f>
        <v>0</v>
      </c>
      <c r="AF446" s="31">
        <f>VLOOKUP(B:B,'EJECUCION 24 DE ABRIL DEL 2026'!C:U,19,0)</f>
        <v>0</v>
      </c>
      <c r="AG446" s="30">
        <f>VLOOKUP(B:B,'EJECUCION 24 DE ABRIL DEL 2026'!C:V,20,0)</f>
        <v>0</v>
      </c>
      <c r="AH446" s="30">
        <f>VLOOKUP(B:B,'EJECUCION 24 DE ABRIL DEL 2026'!C:W,21,0)</f>
        <v>0</v>
      </c>
      <c r="AI446" s="30">
        <f>VLOOKUP(B:B,'EJECUCION 24 DE ABRIL DEL 2026'!C:X,22,0)</f>
        <v>298000000</v>
      </c>
      <c r="AJ446" s="30">
        <f>VLOOKUP(B:B,'EJECUCION 24 DE ABRIL DEL 2026'!C:Y,23,0)</f>
        <v>294900000</v>
      </c>
      <c r="AK446" s="30">
        <f>VLOOKUP(B:B,'EJECUCION 24 DE ABRIL DEL 2026'!C:Z,24,0)</f>
        <v>293400000</v>
      </c>
      <c r="AL446" s="30">
        <f>VLOOKUP(B:B,'EJECUCION 24 DE ABRIL DEL 2026'!C:AA,25,0)</f>
        <v>157900000</v>
      </c>
      <c r="AM446" s="30">
        <f>VLOOKUP(B:B,'EJECUCION 24 DE ABRIL DEL 2026'!C:AB,26,0)</f>
        <v>106500000</v>
      </c>
      <c r="AN446" s="30">
        <f>VLOOKUP(B:B,'EJECUCION 24 DE ABRIL DEL 2026'!C:AC,27,0)</f>
        <v>4600000</v>
      </c>
      <c r="AO446" s="32">
        <f t="shared" si="4"/>
        <v>0.5298657718</v>
      </c>
      <c r="AP446" s="28" t="str">
        <f>VLOOKUP(T:T,'TOTAL POR PROYECTOS'!B:I,8,0)</f>
        <v>Secretaría de Planeación y Desarrollo Teritorial</v>
      </c>
      <c r="AQ446" s="8"/>
      <c r="AR446" s="8"/>
    </row>
    <row r="447" hidden="1">
      <c r="A447" s="27" t="str">
        <f t="shared" si="1"/>
        <v>400201620245400102161.2.1.0.00.12.3.2.02.02.0081.2.1.0.00</v>
      </c>
      <c r="B447" s="27" t="str">
        <f t="shared" si="2"/>
        <v>400201620245400102161.2.1.0.00.12.3.2.02.02.0081.2.1.0.0004030103|364</v>
      </c>
      <c r="C447" s="28" t="str">
        <f t="shared" si="3"/>
        <v>Secretaría de Planeación y Desarrollo Teritorial</v>
      </c>
      <c r="D447" s="40" t="s">
        <v>135</v>
      </c>
      <c r="E447" s="40" t="s">
        <v>323</v>
      </c>
      <c r="F447" s="40" t="s">
        <v>324</v>
      </c>
      <c r="G447" s="40" t="s">
        <v>1103</v>
      </c>
      <c r="H447" s="40" t="s">
        <v>2142</v>
      </c>
      <c r="I447" s="40" t="s">
        <v>2143</v>
      </c>
      <c r="J447" s="40" t="s">
        <v>141</v>
      </c>
      <c r="K447" s="40" t="s">
        <v>142</v>
      </c>
      <c r="L447" s="40" t="s">
        <v>143</v>
      </c>
      <c r="M447" s="40" t="s">
        <v>144</v>
      </c>
      <c r="N447" s="40" t="s">
        <v>448</v>
      </c>
      <c r="O447" s="40" t="s">
        <v>449</v>
      </c>
      <c r="P447" s="40" t="s">
        <v>1106</v>
      </c>
      <c r="Q447" s="40" t="s">
        <v>1103</v>
      </c>
      <c r="R447" s="40" t="s">
        <v>1107</v>
      </c>
      <c r="S447" s="40" t="s">
        <v>1105</v>
      </c>
      <c r="T447" s="40" t="s">
        <v>2144</v>
      </c>
      <c r="U447" s="29" t="str">
        <f>VLOOKUP(T:T,'TOTAL POR PROYECTOS'!B:C,2,0)</f>
        <v>Revisión excepcional de norma urbanística del Plan de Ordenamiento Territorial y estructuración y desarrollo del PEMP (plan especial de manejo y protección) y elaboración de estudios técnicos necesarios para la implementación del POT y sus programas de ejecución en el municipio de San José De Cúcuta</v>
      </c>
      <c r="V447" s="40" t="s">
        <v>106</v>
      </c>
      <c r="W447" s="40" t="s">
        <v>107</v>
      </c>
      <c r="X447" s="40" t="s">
        <v>98</v>
      </c>
      <c r="Y447" s="40" t="s">
        <v>99</v>
      </c>
      <c r="Z447" s="40" t="s">
        <v>108</v>
      </c>
      <c r="AA447" s="40" t="s">
        <v>109</v>
      </c>
      <c r="AB447" s="30">
        <f>VLOOKUP(B:B,'EJECUCION 24 DE ABRIL DEL 2026'!C:Q,15,0)</f>
        <v>36000000</v>
      </c>
      <c r="AC447" s="30">
        <f>VLOOKUP(B:B,'EJECUCION 24 DE ABRIL DEL 2026'!C:R,16,0)</f>
        <v>0</v>
      </c>
      <c r="AD447" s="30">
        <f>VLOOKUP(B:B,'EJECUCION 24 DE ABRIL DEL 2026'!C:S,17,0)</f>
        <v>0</v>
      </c>
      <c r="AE447" s="31">
        <f>VLOOKUP(B:B,'EJECUCION 24 DE ABRIL DEL 2026'!C:T,18,0)</f>
        <v>0</v>
      </c>
      <c r="AF447" s="31">
        <f>VLOOKUP(B:B,'EJECUCION 24 DE ABRIL DEL 2026'!C:U,19,0)</f>
        <v>0</v>
      </c>
      <c r="AG447" s="30">
        <f>VLOOKUP(B:B,'EJECUCION 24 DE ABRIL DEL 2026'!C:V,20,0)</f>
        <v>0</v>
      </c>
      <c r="AH447" s="30">
        <f>VLOOKUP(B:B,'EJECUCION 24 DE ABRIL DEL 2026'!C:W,21,0)</f>
        <v>0</v>
      </c>
      <c r="AI447" s="30">
        <f>VLOOKUP(B:B,'EJECUCION 24 DE ABRIL DEL 2026'!C:X,22,0)</f>
        <v>36000000</v>
      </c>
      <c r="AJ447" s="30">
        <f>VLOOKUP(B:B,'EJECUCION 24 DE ABRIL DEL 2026'!C:Y,23,0)</f>
        <v>36000000</v>
      </c>
      <c r="AK447" s="30">
        <f>VLOOKUP(B:B,'EJECUCION 24 DE ABRIL DEL 2026'!C:Z,24,0)</f>
        <v>36000000</v>
      </c>
      <c r="AL447" s="30">
        <f>VLOOKUP(B:B,'EJECUCION 24 DE ABRIL DEL 2026'!C:AA,25,0)</f>
        <v>19500000</v>
      </c>
      <c r="AM447" s="30">
        <f>VLOOKUP(B:B,'EJECUCION 24 DE ABRIL DEL 2026'!C:AB,26,0)</f>
        <v>10500000</v>
      </c>
      <c r="AN447" s="30">
        <f>VLOOKUP(B:B,'EJECUCION 24 DE ABRIL DEL 2026'!C:AC,27,0)</f>
        <v>0</v>
      </c>
      <c r="AO447" s="32">
        <f t="shared" si="4"/>
        <v>0.5416666667</v>
      </c>
      <c r="AP447" s="28" t="str">
        <f>VLOOKUP(T:T,'TOTAL POR PROYECTOS'!B:I,8,0)</f>
        <v>Secretaría de Planeación y Desarrollo Teritorial</v>
      </c>
      <c r="AQ447" s="8"/>
      <c r="AR447" s="8"/>
    </row>
    <row r="448" hidden="1">
      <c r="A448" s="27" t="str">
        <f t="shared" si="1"/>
        <v>040110520245400100481.2.1.0.00.12.3.2.02.02.0091.2.1.0.00</v>
      </c>
      <c r="B448" s="27" t="str">
        <f t="shared" si="2"/>
        <v>040110520245400100481.2.1.0.00.12.3.2.02.02.0091.2.1.0.0004040110|393</v>
      </c>
      <c r="C448" s="28" t="str">
        <f t="shared" si="3"/>
        <v>Secretaría de Planeación y Desarrollo Teritorial</v>
      </c>
      <c r="D448" s="40" t="s">
        <v>135</v>
      </c>
      <c r="E448" s="40" t="s">
        <v>1669</v>
      </c>
      <c r="F448" s="40" t="s">
        <v>1670</v>
      </c>
      <c r="G448" s="40" t="s">
        <v>2052</v>
      </c>
      <c r="H448" s="40" t="s">
        <v>2053</v>
      </c>
      <c r="I448" s="40" t="s">
        <v>2054</v>
      </c>
      <c r="J448" s="40" t="s">
        <v>2012</v>
      </c>
      <c r="K448" s="40" t="s">
        <v>2013</v>
      </c>
      <c r="L448" s="40" t="s">
        <v>2014</v>
      </c>
      <c r="M448" s="40" t="s">
        <v>2015</v>
      </c>
      <c r="N448" s="40" t="s">
        <v>2055</v>
      </c>
      <c r="O448" s="40" t="s">
        <v>2056</v>
      </c>
      <c r="P448" s="40" t="s">
        <v>2057</v>
      </c>
      <c r="Q448" s="40" t="s">
        <v>2058</v>
      </c>
      <c r="R448" s="40" t="s">
        <v>2059</v>
      </c>
      <c r="S448" s="40" t="s">
        <v>2060</v>
      </c>
      <c r="T448" s="40" t="s">
        <v>2061</v>
      </c>
      <c r="U448" s="29" t="str">
        <f>VLOOKUP(T:T,'TOTAL POR PROYECTOS'!B:C,2,0)</f>
        <v>Actualización de la Estratificación Socioeconómica en el municipio de San José De Cúcuta</v>
      </c>
      <c r="V448" s="40" t="s">
        <v>106</v>
      </c>
      <c r="W448" s="40" t="s">
        <v>107</v>
      </c>
      <c r="X448" s="40" t="s">
        <v>66</v>
      </c>
      <c r="Y448" s="40" t="s">
        <v>67</v>
      </c>
      <c r="Z448" s="40" t="s">
        <v>108</v>
      </c>
      <c r="AA448" s="40" t="s">
        <v>109</v>
      </c>
      <c r="AB448" s="30">
        <f>VLOOKUP(B:B,'EJECUCION 24 DE ABRIL DEL 2026'!C:Q,15,0)</f>
        <v>285600000</v>
      </c>
      <c r="AC448" s="30">
        <f>VLOOKUP(B:B,'EJECUCION 24 DE ABRIL DEL 2026'!C:R,16,0)</f>
        <v>0</v>
      </c>
      <c r="AD448" s="30">
        <f>VLOOKUP(B:B,'EJECUCION 24 DE ABRIL DEL 2026'!C:S,17,0)</f>
        <v>0</v>
      </c>
      <c r="AE448" s="31">
        <f>VLOOKUP(B:B,'EJECUCION 24 DE ABRIL DEL 2026'!C:T,18,0)</f>
        <v>0</v>
      </c>
      <c r="AF448" s="31">
        <f>VLOOKUP(B:B,'EJECUCION 24 DE ABRIL DEL 2026'!C:U,19,0)</f>
        <v>0</v>
      </c>
      <c r="AG448" s="30">
        <f>VLOOKUP(B:B,'EJECUCION 24 DE ABRIL DEL 2026'!C:V,20,0)</f>
        <v>0</v>
      </c>
      <c r="AH448" s="30">
        <f>VLOOKUP(B:B,'EJECUCION 24 DE ABRIL DEL 2026'!C:W,21,0)</f>
        <v>0</v>
      </c>
      <c r="AI448" s="30">
        <f>VLOOKUP(B:B,'EJECUCION 24 DE ABRIL DEL 2026'!C:X,22,0)</f>
        <v>285600000</v>
      </c>
      <c r="AJ448" s="30">
        <f>VLOOKUP(B:B,'EJECUCION 24 DE ABRIL DEL 2026'!C:Y,23,0)</f>
        <v>285110000</v>
      </c>
      <c r="AK448" s="30">
        <f>VLOOKUP(B:B,'EJECUCION 24 DE ABRIL DEL 2026'!C:Z,24,0)</f>
        <v>278820000</v>
      </c>
      <c r="AL448" s="30">
        <f>VLOOKUP(B:B,'EJECUCION 24 DE ABRIL DEL 2026'!C:AA,25,0)</f>
        <v>153380000</v>
      </c>
      <c r="AM448" s="30">
        <f>VLOOKUP(B:B,'EJECUCION 24 DE ABRIL DEL 2026'!C:AB,26,0)</f>
        <v>91640000</v>
      </c>
      <c r="AN448" s="30">
        <f>VLOOKUP(B:B,'EJECUCION 24 DE ABRIL DEL 2026'!C:AC,27,0)</f>
        <v>6780000</v>
      </c>
      <c r="AO448" s="32">
        <f t="shared" si="4"/>
        <v>0.5370448179</v>
      </c>
      <c r="AP448" s="28" t="str">
        <f>VLOOKUP(T:T,'TOTAL POR PROYECTOS'!B:I,8,0)</f>
        <v>Secretaría de Planeación y Desarrollo Teritorial</v>
      </c>
      <c r="AQ448" s="8"/>
      <c r="AR448" s="8"/>
    </row>
    <row r="449" hidden="1">
      <c r="A449" s="27" t="str">
        <f t="shared" si="1"/>
        <v>040110520245400100481.2.1.0.00.12.3.2.02.02.0061.2.1.0.00</v>
      </c>
      <c r="B449" s="27" t="str">
        <f t="shared" si="2"/>
        <v>040110520245400100481.2.1.0.00.12.3.2.02.02.0061.2.1.0.0004040110|393</v>
      </c>
      <c r="C449" s="28" t="str">
        <f t="shared" si="3"/>
        <v>Secretaría de Planeación y Desarrollo Teritorial</v>
      </c>
      <c r="D449" s="40" t="s">
        <v>135</v>
      </c>
      <c r="E449" s="40" t="s">
        <v>1669</v>
      </c>
      <c r="F449" s="40" t="s">
        <v>1670</v>
      </c>
      <c r="G449" s="40" t="s">
        <v>2052</v>
      </c>
      <c r="H449" s="40" t="s">
        <v>2053</v>
      </c>
      <c r="I449" s="40" t="s">
        <v>2054</v>
      </c>
      <c r="J449" s="40" t="s">
        <v>2012</v>
      </c>
      <c r="K449" s="40" t="s">
        <v>2013</v>
      </c>
      <c r="L449" s="40" t="s">
        <v>2014</v>
      </c>
      <c r="M449" s="40" t="s">
        <v>2015</v>
      </c>
      <c r="N449" s="40" t="s">
        <v>2055</v>
      </c>
      <c r="O449" s="40" t="s">
        <v>2056</v>
      </c>
      <c r="P449" s="40" t="s">
        <v>2057</v>
      </c>
      <c r="Q449" s="40" t="s">
        <v>2058</v>
      </c>
      <c r="R449" s="40" t="s">
        <v>2059</v>
      </c>
      <c r="S449" s="40" t="s">
        <v>2060</v>
      </c>
      <c r="T449" s="40" t="s">
        <v>2061</v>
      </c>
      <c r="U449" s="29" t="str">
        <f>VLOOKUP(T:T,'TOTAL POR PROYECTOS'!B:C,2,0)</f>
        <v>Actualización de la Estratificación Socioeconómica en el municipio de San José De Cúcuta</v>
      </c>
      <c r="V449" s="40" t="s">
        <v>106</v>
      </c>
      <c r="W449" s="40" t="s">
        <v>107</v>
      </c>
      <c r="X449" s="40" t="s">
        <v>582</v>
      </c>
      <c r="Y449" s="40" t="s">
        <v>583</v>
      </c>
      <c r="Z449" s="40" t="s">
        <v>108</v>
      </c>
      <c r="AA449" s="40" t="s">
        <v>109</v>
      </c>
      <c r="AB449" s="30">
        <f>VLOOKUP(B:B,'EJECUCION 24 DE ABRIL DEL 2026'!C:Q,15,0)</f>
        <v>97494610.78</v>
      </c>
      <c r="AC449" s="30">
        <f>VLOOKUP(B:B,'EJECUCION 24 DE ABRIL DEL 2026'!C:R,16,0)</f>
        <v>0</v>
      </c>
      <c r="AD449" s="30">
        <f>VLOOKUP(B:B,'EJECUCION 24 DE ABRIL DEL 2026'!C:S,17,0)</f>
        <v>0</v>
      </c>
      <c r="AE449" s="31">
        <f>VLOOKUP(B:B,'EJECUCION 24 DE ABRIL DEL 2026'!C:T,18,0)</f>
        <v>0</v>
      </c>
      <c r="AF449" s="31">
        <f>VLOOKUP(B:B,'EJECUCION 24 DE ABRIL DEL 2026'!C:U,19,0)</f>
        <v>0</v>
      </c>
      <c r="AG449" s="30">
        <f>VLOOKUP(B:B,'EJECUCION 24 DE ABRIL DEL 2026'!C:V,20,0)</f>
        <v>0</v>
      </c>
      <c r="AH449" s="30">
        <f>VLOOKUP(B:B,'EJECUCION 24 DE ABRIL DEL 2026'!C:W,21,0)</f>
        <v>0</v>
      </c>
      <c r="AI449" s="30">
        <f>VLOOKUP(B:B,'EJECUCION 24 DE ABRIL DEL 2026'!C:X,22,0)</f>
        <v>97494610.78</v>
      </c>
      <c r="AJ449" s="30">
        <f>VLOOKUP(B:B,'EJECUCION 24 DE ABRIL DEL 2026'!C:Y,23,0)</f>
        <v>97400000</v>
      </c>
      <c r="AK449" s="30">
        <f>VLOOKUP(B:B,'EJECUCION 24 DE ABRIL DEL 2026'!C:Z,24,0)</f>
        <v>97333320</v>
      </c>
      <c r="AL449" s="30">
        <f>VLOOKUP(B:B,'EJECUCION 24 DE ABRIL DEL 2026'!C:AA,25,0)</f>
        <v>29200000</v>
      </c>
      <c r="AM449" s="30">
        <f>VLOOKUP(B:B,'EJECUCION 24 DE ABRIL DEL 2026'!C:AB,26,0)</f>
        <v>0</v>
      </c>
      <c r="AN449" s="30">
        <f>VLOOKUP(B:B,'EJECUCION 24 DE ABRIL DEL 2026'!C:AC,27,0)</f>
        <v>161290.78</v>
      </c>
      <c r="AO449" s="32">
        <f t="shared" si="4"/>
        <v>0.2995037343</v>
      </c>
      <c r="AP449" s="28" t="str">
        <f>VLOOKUP(T:T,'TOTAL POR PROYECTOS'!B:I,8,0)</f>
        <v>Secretaría de Planeación y Desarrollo Teritorial</v>
      </c>
      <c r="AQ449" s="8"/>
      <c r="AR449" s="8"/>
    </row>
    <row r="450" hidden="1">
      <c r="A450" s="27" t="str">
        <f t="shared" si="1"/>
        <v>210206920245400102251.2.1.0.00.12.3.2.02.02.0081.2.1.0.00</v>
      </c>
      <c r="B450" s="27" t="str">
        <f t="shared" si="2"/>
        <v>210206920245400102251.2.1.0.00.12.3.2.02.02.0081.2.1.0.0004040301|406</v>
      </c>
      <c r="C450" s="28" t="str">
        <f t="shared" si="3"/>
        <v>Secretaría de Planeación y Desarrollo Teritorial</v>
      </c>
      <c r="D450" s="40" t="s">
        <v>135</v>
      </c>
      <c r="E450" s="40" t="s">
        <v>1669</v>
      </c>
      <c r="F450" s="40" t="s">
        <v>2098</v>
      </c>
      <c r="G450" s="40" t="s">
        <v>2099</v>
      </c>
      <c r="H450" s="40" t="s">
        <v>2100</v>
      </c>
      <c r="I450" s="40" t="s">
        <v>2101</v>
      </c>
      <c r="J450" s="40" t="s">
        <v>2102</v>
      </c>
      <c r="K450" s="40" t="s">
        <v>2103</v>
      </c>
      <c r="L450" s="40" t="s">
        <v>2104</v>
      </c>
      <c r="M450" s="40" t="s">
        <v>2105</v>
      </c>
      <c r="N450" s="40" t="s">
        <v>2106</v>
      </c>
      <c r="O450" s="40" t="s">
        <v>2107</v>
      </c>
      <c r="P450" s="40" t="s">
        <v>2108</v>
      </c>
      <c r="Q450" s="40" t="s">
        <v>2099</v>
      </c>
      <c r="R450" s="40" t="s">
        <v>2109</v>
      </c>
      <c r="S450" s="40" t="s">
        <v>2101</v>
      </c>
      <c r="T450" s="40" t="s">
        <v>2110</v>
      </c>
      <c r="U450" s="29" t="str">
        <f>VLOOKUP(T:T,'TOTAL POR PROYECTOS'!B:C,2,0)</f>
        <v>Administración operación mantenimiento reposición y expansión del sistema de alumbrado público en el municipio de San José De Cúcuta</v>
      </c>
      <c r="V450" s="40" t="s">
        <v>106</v>
      </c>
      <c r="W450" s="40" t="s">
        <v>107</v>
      </c>
      <c r="X450" s="40" t="s">
        <v>98</v>
      </c>
      <c r="Y450" s="40" t="s">
        <v>99</v>
      </c>
      <c r="Z450" s="40" t="s">
        <v>108</v>
      </c>
      <c r="AA450" s="40" t="s">
        <v>109</v>
      </c>
      <c r="AB450" s="30">
        <f>VLOOKUP(B:B,'EJECUCION 24 DE ABRIL DEL 2026'!C:Q,15,0)</f>
        <v>44000000</v>
      </c>
      <c r="AC450" s="30">
        <f>VLOOKUP(B:B,'EJECUCION 24 DE ABRIL DEL 2026'!C:R,16,0)</f>
        <v>0</v>
      </c>
      <c r="AD450" s="30">
        <f>VLOOKUP(B:B,'EJECUCION 24 DE ABRIL DEL 2026'!C:S,17,0)</f>
        <v>0</v>
      </c>
      <c r="AE450" s="31">
        <f>VLOOKUP(B:B,'EJECUCION 24 DE ABRIL DEL 2026'!C:T,18,0)</f>
        <v>0</v>
      </c>
      <c r="AF450" s="31">
        <f>VLOOKUP(B:B,'EJECUCION 24 DE ABRIL DEL 2026'!C:U,19,0)</f>
        <v>0</v>
      </c>
      <c r="AG450" s="30">
        <f>VLOOKUP(B:B,'EJECUCION 24 DE ABRIL DEL 2026'!C:V,20,0)</f>
        <v>0</v>
      </c>
      <c r="AH450" s="30">
        <f>VLOOKUP(B:B,'EJECUCION 24 DE ABRIL DEL 2026'!C:W,21,0)</f>
        <v>0</v>
      </c>
      <c r="AI450" s="30">
        <f>VLOOKUP(B:B,'EJECUCION 24 DE ABRIL DEL 2026'!C:X,22,0)</f>
        <v>44000000</v>
      </c>
      <c r="AJ450" s="30">
        <f>VLOOKUP(B:B,'EJECUCION 24 DE ABRIL DEL 2026'!C:Y,23,0)</f>
        <v>44000000</v>
      </c>
      <c r="AK450" s="30">
        <f>VLOOKUP(B:B,'EJECUCION 24 DE ABRIL DEL 2026'!C:Z,24,0)</f>
        <v>44000000</v>
      </c>
      <c r="AL450" s="30">
        <f>VLOOKUP(B:B,'EJECUCION 24 DE ABRIL DEL 2026'!C:AA,25,0)</f>
        <v>13500000</v>
      </c>
      <c r="AM450" s="30">
        <f>VLOOKUP(B:B,'EJECUCION 24 DE ABRIL DEL 2026'!C:AB,26,0)</f>
        <v>8500000</v>
      </c>
      <c r="AN450" s="30">
        <f>VLOOKUP(B:B,'EJECUCION 24 DE ABRIL DEL 2026'!C:AC,27,0)</f>
        <v>0</v>
      </c>
      <c r="AO450" s="32">
        <f t="shared" si="4"/>
        <v>0.3068181818</v>
      </c>
      <c r="AP450" s="28" t="str">
        <f>VLOOKUP(T:T,'TOTAL POR PROYECTOS'!B:I,8,0)</f>
        <v>Secretaría de Planeación y Desarrollo Teritorial</v>
      </c>
      <c r="AQ450" s="8"/>
      <c r="AR450" s="8"/>
    </row>
    <row r="451" hidden="1">
      <c r="A451" s="27" t="str">
        <f t="shared" si="1"/>
        <v>400302220245400102371.2.1.0.00.12.3.2.02.02.0081.2.1.0.00</v>
      </c>
      <c r="B451" s="27" t="str">
        <f t="shared" si="2"/>
        <v>400302220245400102371.2.1.0.00.12.3.2.02.02.0081.2.1.0.0004040202|403</v>
      </c>
      <c r="C451" s="28" t="str">
        <f t="shared" si="3"/>
        <v>Secretaría de Planeación y Desarrollo Teritorial</v>
      </c>
      <c r="D451" s="40" t="s">
        <v>135</v>
      </c>
      <c r="E451" s="40" t="s">
        <v>1669</v>
      </c>
      <c r="F451" s="40" t="s">
        <v>2120</v>
      </c>
      <c r="G451" s="40" t="s">
        <v>2121</v>
      </c>
      <c r="H451" s="40" t="s">
        <v>2122</v>
      </c>
      <c r="I451" s="40" t="s">
        <v>2123</v>
      </c>
      <c r="J451" s="40" t="s">
        <v>141</v>
      </c>
      <c r="K451" s="40" t="s">
        <v>142</v>
      </c>
      <c r="L451" s="40" t="s">
        <v>143</v>
      </c>
      <c r="M451" s="40" t="s">
        <v>144</v>
      </c>
      <c r="N451" s="40" t="s">
        <v>1674</v>
      </c>
      <c r="O451" s="40" t="s">
        <v>1675</v>
      </c>
      <c r="P451" s="40" t="s">
        <v>2124</v>
      </c>
      <c r="Q451" s="40" t="s">
        <v>2125</v>
      </c>
      <c r="R451" s="40" t="s">
        <v>2126</v>
      </c>
      <c r="S451" s="40" t="s">
        <v>2127</v>
      </c>
      <c r="T451" s="40" t="s">
        <v>2119</v>
      </c>
      <c r="U451" s="29" t="str">
        <f>VLOOKUP(T:T,'TOTAL POR PROYECTOS'!B:C,2,0)</f>
        <v>Prestación del servicio público de Aseo y sus actividades complementarias de conformidad con los lineamientos establecidos en el PGIRS y las normas del sector en el municipio de San José De Cúcuta</v>
      </c>
      <c r="V451" s="40" t="s">
        <v>106</v>
      </c>
      <c r="W451" s="40" t="s">
        <v>107</v>
      </c>
      <c r="X451" s="40" t="s">
        <v>98</v>
      </c>
      <c r="Y451" s="40" t="s">
        <v>99</v>
      </c>
      <c r="Z451" s="40" t="s">
        <v>108</v>
      </c>
      <c r="AA451" s="40" t="s">
        <v>109</v>
      </c>
      <c r="AB451" s="30">
        <f>VLOOKUP(B:B,'EJECUCION 24 DE ABRIL DEL 2026'!C:Q,15,0)</f>
        <v>251600000</v>
      </c>
      <c r="AC451" s="30">
        <f>VLOOKUP(B:B,'EJECUCION 24 DE ABRIL DEL 2026'!C:R,16,0)</f>
        <v>0</v>
      </c>
      <c r="AD451" s="30">
        <f>VLOOKUP(B:B,'EJECUCION 24 DE ABRIL DEL 2026'!C:S,17,0)</f>
        <v>0</v>
      </c>
      <c r="AE451" s="31">
        <f>VLOOKUP(B:B,'EJECUCION 24 DE ABRIL DEL 2026'!C:T,18,0)</f>
        <v>0</v>
      </c>
      <c r="AF451" s="31">
        <f>VLOOKUP(B:B,'EJECUCION 24 DE ABRIL DEL 2026'!C:U,19,0)</f>
        <v>0</v>
      </c>
      <c r="AG451" s="30">
        <f>VLOOKUP(B:B,'EJECUCION 24 DE ABRIL DEL 2026'!C:V,20,0)</f>
        <v>0</v>
      </c>
      <c r="AH451" s="30">
        <f>VLOOKUP(B:B,'EJECUCION 24 DE ABRIL DEL 2026'!C:W,21,0)</f>
        <v>0</v>
      </c>
      <c r="AI451" s="30">
        <f>VLOOKUP(B:B,'EJECUCION 24 DE ABRIL DEL 2026'!C:X,22,0)</f>
        <v>251600000</v>
      </c>
      <c r="AJ451" s="30">
        <f>VLOOKUP(B:B,'EJECUCION 24 DE ABRIL DEL 2026'!C:Y,23,0)</f>
        <v>251400000</v>
      </c>
      <c r="AK451" s="30">
        <f>VLOOKUP(B:B,'EJECUCION 24 DE ABRIL DEL 2026'!C:Z,24,0)</f>
        <v>251400000</v>
      </c>
      <c r="AL451" s="30">
        <f>VLOOKUP(B:B,'EJECUCION 24 DE ABRIL DEL 2026'!C:AA,25,0)</f>
        <v>154600000</v>
      </c>
      <c r="AM451" s="30">
        <f>VLOOKUP(B:B,'EJECUCION 24 DE ABRIL DEL 2026'!C:AB,26,0)</f>
        <v>104200000</v>
      </c>
      <c r="AN451" s="30">
        <f>VLOOKUP(B:B,'EJECUCION 24 DE ABRIL DEL 2026'!C:AC,27,0)</f>
        <v>200000</v>
      </c>
      <c r="AO451" s="32">
        <f t="shared" si="4"/>
        <v>0.6144674086</v>
      </c>
      <c r="AP451" s="28" t="str">
        <f>VLOOKUP(T:T,'TOTAL POR PROYECTOS'!B:I,8,0)</f>
        <v>Secretaría de Planeación y Desarrollo Teritorial</v>
      </c>
      <c r="AQ451" s="8"/>
      <c r="AR451" s="8"/>
    </row>
    <row r="452" hidden="1">
      <c r="A452" s="27" t="str">
        <f t="shared" si="1"/>
        <v>040109420245400101881.2.1.0.00.12.3.2.02.02.0091.2.1.0.00</v>
      </c>
      <c r="B452" s="27" t="str">
        <f t="shared" si="2"/>
        <v>040109420245400101881.2.1.0.00.12.3.2.02.02.0091.2.1.0.0006030202|472</v>
      </c>
      <c r="C452" s="28" t="str">
        <f t="shared" si="3"/>
        <v>Secretaría de Planeación y Desarrollo Teritorial</v>
      </c>
      <c r="D452" s="40" t="s">
        <v>336</v>
      </c>
      <c r="E452" s="40" t="s">
        <v>2145</v>
      </c>
      <c r="F452" s="40" t="s">
        <v>2146</v>
      </c>
      <c r="G452" s="40" t="s">
        <v>2147</v>
      </c>
      <c r="H452" s="40" t="s">
        <v>2148</v>
      </c>
      <c r="I452" s="40" t="s">
        <v>2149</v>
      </c>
      <c r="J452" s="40" t="s">
        <v>2012</v>
      </c>
      <c r="K452" s="40" t="s">
        <v>2013</v>
      </c>
      <c r="L452" s="40" t="s">
        <v>2014</v>
      </c>
      <c r="M452" s="40" t="s">
        <v>2015</v>
      </c>
      <c r="N452" s="40" t="s">
        <v>2055</v>
      </c>
      <c r="O452" s="40" t="s">
        <v>2056</v>
      </c>
      <c r="P452" s="40" t="s">
        <v>2150</v>
      </c>
      <c r="Q452" s="40" t="s">
        <v>2147</v>
      </c>
      <c r="R452" s="40" t="s">
        <v>2151</v>
      </c>
      <c r="S452" s="40" t="s">
        <v>2149</v>
      </c>
      <c r="T452" s="40" t="s">
        <v>2152</v>
      </c>
      <c r="U452" s="29" t="str">
        <f>VLOOKUP(T:T,'TOTAL POR PROYECTOS'!B:C,2,0)</f>
        <v>Fortalecimiento de la política de gestión de la información estadística en la alcaldía de San José De Cúcuta</v>
      </c>
      <c r="V452" s="40" t="s">
        <v>106</v>
      </c>
      <c r="W452" s="40" t="s">
        <v>107</v>
      </c>
      <c r="X452" s="40" t="s">
        <v>66</v>
      </c>
      <c r="Y452" s="40" t="s">
        <v>67</v>
      </c>
      <c r="Z452" s="40" t="s">
        <v>108</v>
      </c>
      <c r="AA452" s="40" t="s">
        <v>109</v>
      </c>
      <c r="AB452" s="30">
        <f>VLOOKUP(B:B,'EJECUCION 24 DE ABRIL DEL 2026'!C:Q,15,0)</f>
        <v>68800000</v>
      </c>
      <c r="AC452" s="30">
        <f>VLOOKUP(B:B,'EJECUCION 24 DE ABRIL DEL 2026'!C:R,16,0)</f>
        <v>0</v>
      </c>
      <c r="AD452" s="30">
        <f>VLOOKUP(B:B,'EJECUCION 24 DE ABRIL DEL 2026'!C:S,17,0)</f>
        <v>0</v>
      </c>
      <c r="AE452" s="31">
        <f>VLOOKUP(B:B,'EJECUCION 24 DE ABRIL DEL 2026'!C:T,18,0)</f>
        <v>0</v>
      </c>
      <c r="AF452" s="31">
        <f>VLOOKUP(B:B,'EJECUCION 24 DE ABRIL DEL 2026'!C:U,19,0)</f>
        <v>0</v>
      </c>
      <c r="AG452" s="30">
        <f>VLOOKUP(B:B,'EJECUCION 24 DE ABRIL DEL 2026'!C:V,20,0)</f>
        <v>0</v>
      </c>
      <c r="AH452" s="30">
        <f>VLOOKUP(B:B,'EJECUCION 24 DE ABRIL DEL 2026'!C:W,21,0)</f>
        <v>0</v>
      </c>
      <c r="AI452" s="30">
        <f>VLOOKUP(B:B,'EJECUCION 24 DE ABRIL DEL 2026'!C:X,22,0)</f>
        <v>68800000</v>
      </c>
      <c r="AJ452" s="30">
        <f>VLOOKUP(B:B,'EJECUCION 24 DE ABRIL DEL 2026'!C:Y,23,0)</f>
        <v>68100000</v>
      </c>
      <c r="AK452" s="30">
        <f>VLOOKUP(B:B,'EJECUCION 24 DE ABRIL DEL 2026'!C:Z,24,0)</f>
        <v>66000000</v>
      </c>
      <c r="AL452" s="30">
        <f>VLOOKUP(B:B,'EJECUCION 24 DE ABRIL DEL 2026'!C:AA,25,0)</f>
        <v>21000000</v>
      </c>
      <c r="AM452" s="30">
        <f>VLOOKUP(B:B,'EJECUCION 24 DE ABRIL DEL 2026'!C:AB,26,0)</f>
        <v>14500000</v>
      </c>
      <c r="AN452" s="30">
        <f>VLOOKUP(B:B,'EJECUCION 24 DE ABRIL DEL 2026'!C:AC,27,0)</f>
        <v>2800000</v>
      </c>
      <c r="AO452" s="32">
        <f t="shared" si="4"/>
        <v>0.3052325581</v>
      </c>
      <c r="AP452" s="28" t="str">
        <f>VLOOKUP(T:T,'TOTAL POR PROYECTOS'!B:I,8,0)</f>
        <v>Secretaría de Planeación y Desarrollo Teritorial</v>
      </c>
      <c r="AQ452" s="8"/>
      <c r="AR452" s="8"/>
    </row>
    <row r="453" hidden="1">
      <c r="A453" s="27" t="str">
        <f t="shared" si="1"/>
        <v>459903720245400101951.2.1.0.00.12.3.2.02.02.0091.2.1.0.00</v>
      </c>
      <c r="B453" s="27" t="str">
        <f t="shared" si="2"/>
        <v>459903720245400101951.2.1.0.00.12.3.2.02.02.0091.2.1.0.0006030101|469</v>
      </c>
      <c r="C453" s="28" t="str">
        <f t="shared" si="3"/>
        <v>Secretaría de Planeación y Desarrollo Teritorial</v>
      </c>
      <c r="D453" s="40" t="s">
        <v>336</v>
      </c>
      <c r="E453" s="40" t="s">
        <v>2145</v>
      </c>
      <c r="F453" s="40" t="s">
        <v>2153</v>
      </c>
      <c r="G453" s="40" t="s">
        <v>2154</v>
      </c>
      <c r="H453" s="40" t="s">
        <v>2155</v>
      </c>
      <c r="I453" s="40" t="s">
        <v>2156</v>
      </c>
      <c r="J453" s="40" t="s">
        <v>182</v>
      </c>
      <c r="K453" s="40" t="s">
        <v>183</v>
      </c>
      <c r="L453" s="40" t="s">
        <v>184</v>
      </c>
      <c r="M453" s="40" t="s">
        <v>185</v>
      </c>
      <c r="N453" s="40" t="s">
        <v>1043</v>
      </c>
      <c r="O453" s="40" t="s">
        <v>1044</v>
      </c>
      <c r="P453" s="40" t="s">
        <v>2157</v>
      </c>
      <c r="Q453" s="40" t="s">
        <v>2154</v>
      </c>
      <c r="R453" s="40" t="s">
        <v>2158</v>
      </c>
      <c r="S453" s="40" t="s">
        <v>2156</v>
      </c>
      <c r="T453" s="40" t="s">
        <v>2159</v>
      </c>
      <c r="U453" s="29" t="str">
        <f>VLOOKUP(T:T,'TOTAL POR PROYECTOS'!B:C,2,0)</f>
        <v>Fortalecimiento de la gestión institucional para la gobernabilidad eficiente del municipio de San José De Cúcuta</v>
      </c>
      <c r="V453" s="40" t="s">
        <v>106</v>
      </c>
      <c r="W453" s="40" t="s">
        <v>107</v>
      </c>
      <c r="X453" s="40" t="s">
        <v>66</v>
      </c>
      <c r="Y453" s="40" t="s">
        <v>67</v>
      </c>
      <c r="Z453" s="40" t="s">
        <v>108</v>
      </c>
      <c r="AA453" s="40" t="s">
        <v>109</v>
      </c>
      <c r="AB453" s="30">
        <f>VLOOKUP(B:B,'EJECUCION 24 DE ABRIL DEL 2026'!C:Q,15,0)</f>
        <v>88000000</v>
      </c>
      <c r="AC453" s="30">
        <f>VLOOKUP(B:B,'EJECUCION 24 DE ABRIL DEL 2026'!C:R,16,0)</f>
        <v>0</v>
      </c>
      <c r="AD453" s="30">
        <f>VLOOKUP(B:B,'EJECUCION 24 DE ABRIL DEL 2026'!C:S,17,0)</f>
        <v>0</v>
      </c>
      <c r="AE453" s="31">
        <f>VLOOKUP(B:B,'EJECUCION 24 DE ABRIL DEL 2026'!C:T,18,0)</f>
        <v>0</v>
      </c>
      <c r="AF453" s="31">
        <f>VLOOKUP(B:B,'EJECUCION 24 DE ABRIL DEL 2026'!C:U,19,0)</f>
        <v>0</v>
      </c>
      <c r="AG453" s="30">
        <f>VLOOKUP(B:B,'EJECUCION 24 DE ABRIL DEL 2026'!C:V,20,0)</f>
        <v>0</v>
      </c>
      <c r="AH453" s="30">
        <f>VLOOKUP(B:B,'EJECUCION 24 DE ABRIL DEL 2026'!C:W,21,0)</f>
        <v>0</v>
      </c>
      <c r="AI453" s="30">
        <f>VLOOKUP(B:B,'EJECUCION 24 DE ABRIL DEL 2026'!C:X,22,0)</f>
        <v>88000000</v>
      </c>
      <c r="AJ453" s="30">
        <f>VLOOKUP(B:B,'EJECUCION 24 DE ABRIL DEL 2026'!C:Y,23,0)</f>
        <v>88000000</v>
      </c>
      <c r="AK453" s="30">
        <f>VLOOKUP(B:B,'EJECUCION 24 DE ABRIL DEL 2026'!C:Z,24,0)</f>
        <v>85000000</v>
      </c>
      <c r="AL453" s="30">
        <f>VLOOKUP(B:B,'EJECUCION 24 DE ABRIL DEL 2026'!C:AA,25,0)</f>
        <v>44800000</v>
      </c>
      <c r="AM453" s="30">
        <f>VLOOKUP(B:B,'EJECUCION 24 DE ABRIL DEL 2026'!C:AB,26,0)</f>
        <v>34900000</v>
      </c>
      <c r="AN453" s="30">
        <f>VLOOKUP(B:B,'EJECUCION 24 DE ABRIL DEL 2026'!C:AC,27,0)</f>
        <v>3000000</v>
      </c>
      <c r="AO453" s="32">
        <f t="shared" si="4"/>
        <v>0.5090909091</v>
      </c>
      <c r="AP453" s="28" t="str">
        <f>VLOOKUP(T:T,'TOTAL POR PROYECTOS'!B:I,8,0)</f>
        <v>Secretaría de Planeación y Desarrollo Teritorial</v>
      </c>
      <c r="AQ453" s="8"/>
      <c r="AR453" s="8"/>
    </row>
    <row r="454" hidden="1">
      <c r="A454" s="27" t="str">
        <f t="shared" si="1"/>
        <v>459902320245400101951.2.1.0.00.12.3.2.02.02.0091.2.1.0.00</v>
      </c>
      <c r="B454" s="27" t="str">
        <f t="shared" si="2"/>
        <v>459902320245400101951.2.1.0.00.12.3.2.02.02.0091.2.1.0.0006030102|470</v>
      </c>
      <c r="C454" s="28" t="str">
        <f t="shared" si="3"/>
        <v>Secretaría de Planeación y Desarrollo Teritorial</v>
      </c>
      <c r="D454" s="40" t="s">
        <v>336</v>
      </c>
      <c r="E454" s="40" t="s">
        <v>2145</v>
      </c>
      <c r="F454" s="40" t="s">
        <v>2153</v>
      </c>
      <c r="G454" s="40" t="s">
        <v>2160</v>
      </c>
      <c r="H454" s="40" t="s">
        <v>2161</v>
      </c>
      <c r="I454" s="40" t="s">
        <v>2162</v>
      </c>
      <c r="J454" s="40" t="s">
        <v>182</v>
      </c>
      <c r="K454" s="40" t="s">
        <v>183</v>
      </c>
      <c r="L454" s="40" t="s">
        <v>184</v>
      </c>
      <c r="M454" s="40" t="s">
        <v>185</v>
      </c>
      <c r="N454" s="40" t="s">
        <v>1043</v>
      </c>
      <c r="O454" s="40" t="s">
        <v>1044</v>
      </c>
      <c r="P454" s="40" t="s">
        <v>2163</v>
      </c>
      <c r="Q454" s="40" t="s">
        <v>2160</v>
      </c>
      <c r="R454" s="40" t="s">
        <v>2164</v>
      </c>
      <c r="S454" s="40" t="s">
        <v>2165</v>
      </c>
      <c r="T454" s="40" t="s">
        <v>2159</v>
      </c>
      <c r="U454" s="29" t="str">
        <f>VLOOKUP(T:T,'TOTAL POR PROYECTOS'!B:C,2,0)</f>
        <v>Fortalecimiento de la gestión institucional para la gobernabilidad eficiente del municipio de San José De Cúcuta</v>
      </c>
      <c r="V454" s="40" t="s">
        <v>106</v>
      </c>
      <c r="W454" s="40" t="s">
        <v>107</v>
      </c>
      <c r="X454" s="40" t="s">
        <v>66</v>
      </c>
      <c r="Y454" s="40" t="s">
        <v>67</v>
      </c>
      <c r="Z454" s="40" t="s">
        <v>108</v>
      </c>
      <c r="AA454" s="40" t="s">
        <v>109</v>
      </c>
      <c r="AB454" s="30">
        <f>VLOOKUP(B:B,'EJECUCION 24 DE ABRIL DEL 2026'!C:Q,15,0)</f>
        <v>102000000</v>
      </c>
      <c r="AC454" s="30">
        <f>VLOOKUP(B:B,'EJECUCION 24 DE ABRIL DEL 2026'!C:R,16,0)</f>
        <v>0</v>
      </c>
      <c r="AD454" s="30">
        <f>VLOOKUP(B:B,'EJECUCION 24 DE ABRIL DEL 2026'!C:S,17,0)</f>
        <v>0</v>
      </c>
      <c r="AE454" s="31">
        <f>VLOOKUP(B:B,'EJECUCION 24 DE ABRIL DEL 2026'!C:T,18,0)</f>
        <v>0</v>
      </c>
      <c r="AF454" s="31">
        <f>VLOOKUP(B:B,'EJECUCION 24 DE ABRIL DEL 2026'!C:U,19,0)</f>
        <v>0</v>
      </c>
      <c r="AG454" s="30">
        <f>VLOOKUP(B:B,'EJECUCION 24 DE ABRIL DEL 2026'!C:V,20,0)</f>
        <v>0</v>
      </c>
      <c r="AH454" s="30">
        <f>VLOOKUP(B:B,'EJECUCION 24 DE ABRIL DEL 2026'!C:W,21,0)</f>
        <v>0</v>
      </c>
      <c r="AI454" s="30">
        <f>VLOOKUP(B:B,'EJECUCION 24 DE ABRIL DEL 2026'!C:X,22,0)</f>
        <v>102000000</v>
      </c>
      <c r="AJ454" s="30">
        <f>VLOOKUP(B:B,'EJECUCION 24 DE ABRIL DEL 2026'!C:Y,23,0)</f>
        <v>101900000</v>
      </c>
      <c r="AK454" s="30">
        <f>VLOOKUP(B:B,'EJECUCION 24 DE ABRIL DEL 2026'!C:Z,24,0)</f>
        <v>101900000</v>
      </c>
      <c r="AL454" s="30">
        <f>VLOOKUP(B:B,'EJECUCION 24 DE ABRIL DEL 2026'!C:AA,25,0)</f>
        <v>50000000</v>
      </c>
      <c r="AM454" s="30">
        <f>VLOOKUP(B:B,'EJECUCION 24 DE ABRIL DEL 2026'!C:AB,26,0)</f>
        <v>39400000</v>
      </c>
      <c r="AN454" s="30">
        <f>VLOOKUP(B:B,'EJECUCION 24 DE ABRIL DEL 2026'!C:AC,27,0)</f>
        <v>100000</v>
      </c>
      <c r="AO454" s="32">
        <f t="shared" si="4"/>
        <v>0.4901960784</v>
      </c>
      <c r="AP454" s="28" t="str">
        <f>VLOOKUP(T:T,'TOTAL POR PROYECTOS'!B:I,8,0)</f>
        <v>Secretaría de Planeación y Desarrollo Teritorial</v>
      </c>
      <c r="AQ454" s="8"/>
      <c r="AR454" s="8"/>
    </row>
    <row r="455" hidden="1">
      <c r="A455" s="27" t="str">
        <f t="shared" si="1"/>
        <v>450203220245400102061.2.1.0.00.12.3.2.02.02.0091.2.1.0.00</v>
      </c>
      <c r="B455" s="27" t="str">
        <f t="shared" si="2"/>
        <v>450203220245400102061.2.1.0.00.12.3.2.02.02.0091.2.1.0.0006030304|476</v>
      </c>
      <c r="C455" s="28" t="str">
        <f t="shared" si="3"/>
        <v>Secretaría de Planeación y Desarrollo Teritorial</v>
      </c>
      <c r="D455" s="40" t="s">
        <v>336</v>
      </c>
      <c r="E455" s="40" t="s">
        <v>2145</v>
      </c>
      <c r="F455" s="40" t="s">
        <v>2166</v>
      </c>
      <c r="G455" s="40" t="s">
        <v>117</v>
      </c>
      <c r="H455" s="40" t="s">
        <v>2167</v>
      </c>
      <c r="I455" s="40" t="s">
        <v>1070</v>
      </c>
      <c r="J455" s="40" t="s">
        <v>182</v>
      </c>
      <c r="K455" s="40" t="s">
        <v>183</v>
      </c>
      <c r="L455" s="40" t="s">
        <v>184</v>
      </c>
      <c r="M455" s="40" t="s">
        <v>185</v>
      </c>
      <c r="N455" s="40" t="s">
        <v>317</v>
      </c>
      <c r="O455" s="40" t="s">
        <v>318</v>
      </c>
      <c r="P455" s="40" t="s">
        <v>2168</v>
      </c>
      <c r="Q455" s="40" t="s">
        <v>117</v>
      </c>
      <c r="R455" s="40" t="s">
        <v>2169</v>
      </c>
      <c r="S455" s="40" t="s">
        <v>1070</v>
      </c>
      <c r="T455" s="40" t="s">
        <v>2170</v>
      </c>
      <c r="U455" s="29" t="str">
        <f>VLOOKUP(T:T,'TOTAL POR PROYECTOS'!B:C,2,0)</f>
        <v>Implementación de la estrategia CERSS en el Municipio de San José De Cúcuta</v>
      </c>
      <c r="V455" s="40" t="s">
        <v>106</v>
      </c>
      <c r="W455" s="40" t="s">
        <v>107</v>
      </c>
      <c r="X455" s="40" t="s">
        <v>66</v>
      </c>
      <c r="Y455" s="40" t="s">
        <v>67</v>
      </c>
      <c r="Z455" s="40" t="s">
        <v>108</v>
      </c>
      <c r="AA455" s="40" t="s">
        <v>109</v>
      </c>
      <c r="AB455" s="30">
        <f>VLOOKUP(B:B,'EJECUCION 24 DE ABRIL DEL 2026'!C:Q,15,0)</f>
        <v>48000000</v>
      </c>
      <c r="AC455" s="30">
        <f>VLOOKUP(B:B,'EJECUCION 24 DE ABRIL DEL 2026'!C:R,16,0)</f>
        <v>0</v>
      </c>
      <c r="AD455" s="30">
        <f>VLOOKUP(B:B,'EJECUCION 24 DE ABRIL DEL 2026'!C:S,17,0)</f>
        <v>0</v>
      </c>
      <c r="AE455" s="31">
        <f>VLOOKUP(B:B,'EJECUCION 24 DE ABRIL DEL 2026'!C:T,18,0)</f>
        <v>0</v>
      </c>
      <c r="AF455" s="31">
        <f>VLOOKUP(B:B,'EJECUCION 24 DE ABRIL DEL 2026'!C:U,19,0)</f>
        <v>0</v>
      </c>
      <c r="AG455" s="30">
        <f>VLOOKUP(B:B,'EJECUCION 24 DE ABRIL DEL 2026'!C:V,20,0)</f>
        <v>0</v>
      </c>
      <c r="AH455" s="30">
        <f>VLOOKUP(B:B,'EJECUCION 24 DE ABRIL DEL 2026'!C:W,21,0)</f>
        <v>0</v>
      </c>
      <c r="AI455" s="30">
        <f>VLOOKUP(B:B,'EJECUCION 24 DE ABRIL DEL 2026'!C:X,22,0)</f>
        <v>48000000</v>
      </c>
      <c r="AJ455" s="30">
        <f>VLOOKUP(B:B,'EJECUCION 24 DE ABRIL DEL 2026'!C:Y,23,0)</f>
        <v>47400000</v>
      </c>
      <c r="AK455" s="30">
        <f>VLOOKUP(B:B,'EJECUCION 24 DE ABRIL DEL 2026'!C:Z,24,0)</f>
        <v>47400000</v>
      </c>
      <c r="AL455" s="30">
        <f>VLOOKUP(B:B,'EJECUCION 24 DE ABRIL DEL 2026'!C:AA,25,0)</f>
        <v>20000000</v>
      </c>
      <c r="AM455" s="30">
        <f>VLOOKUP(B:B,'EJECUCION 24 DE ABRIL DEL 2026'!C:AB,26,0)</f>
        <v>15400000</v>
      </c>
      <c r="AN455" s="30">
        <f>VLOOKUP(B:B,'EJECUCION 24 DE ABRIL DEL 2026'!C:AC,27,0)</f>
        <v>600000</v>
      </c>
      <c r="AO455" s="32">
        <f t="shared" si="4"/>
        <v>0.4166666667</v>
      </c>
      <c r="AP455" s="28" t="str">
        <f>VLOOKUP(T:T,'TOTAL POR PROYECTOS'!B:I,8,0)</f>
        <v>Secretaría de Planeación y Desarrollo Teritorial</v>
      </c>
      <c r="AQ455" s="8"/>
      <c r="AR455" s="8"/>
    </row>
    <row r="456" hidden="1">
      <c r="A456" s="27" t="str">
        <f t="shared" si="1"/>
        <v>450200120245400102111.2.1.0.00.12.3.2.02.02.0091.2.1.0.00</v>
      </c>
      <c r="B456" s="27" t="str">
        <f t="shared" si="2"/>
        <v>450200120245400102111.2.1.0.00.12.3.2.02.02.0091.2.1.0.0006030303|475</v>
      </c>
      <c r="C456" s="28" t="str">
        <f t="shared" si="3"/>
        <v>Secretaría de Planeación y Desarrollo Teritorial</v>
      </c>
      <c r="D456" s="40" t="s">
        <v>336</v>
      </c>
      <c r="E456" s="40" t="s">
        <v>2145</v>
      </c>
      <c r="F456" s="40" t="s">
        <v>2166</v>
      </c>
      <c r="G456" s="40" t="s">
        <v>2171</v>
      </c>
      <c r="H456" s="40" t="s">
        <v>2172</v>
      </c>
      <c r="I456" s="40" t="s">
        <v>2173</v>
      </c>
      <c r="J456" s="40" t="s">
        <v>182</v>
      </c>
      <c r="K456" s="40" t="s">
        <v>183</v>
      </c>
      <c r="L456" s="40" t="s">
        <v>184</v>
      </c>
      <c r="M456" s="40" t="s">
        <v>185</v>
      </c>
      <c r="N456" s="40" t="s">
        <v>317</v>
      </c>
      <c r="O456" s="40" t="s">
        <v>318</v>
      </c>
      <c r="P456" s="40" t="s">
        <v>1258</v>
      </c>
      <c r="Q456" s="40" t="s">
        <v>1255</v>
      </c>
      <c r="R456" s="40" t="s">
        <v>1259</v>
      </c>
      <c r="S456" s="40" t="s">
        <v>1257</v>
      </c>
      <c r="T456" s="40" t="s">
        <v>2174</v>
      </c>
      <c r="U456" s="29" t="str">
        <f>VLOOKUP(T:T,'TOTAL POR PROYECTOS'!B:C,2,0)</f>
        <v>Fortalecimiento y promoción de los espacios de participación ciudadana y transparencia en la Planificación Territorial con el CTP y en la garantía de derechos de los NNAJ en el municipio de San José De Cúcuta</v>
      </c>
      <c r="V456" s="40" t="s">
        <v>106</v>
      </c>
      <c r="W456" s="40" t="s">
        <v>107</v>
      </c>
      <c r="X456" s="40" t="s">
        <v>66</v>
      </c>
      <c r="Y456" s="40" t="s">
        <v>67</v>
      </c>
      <c r="Z456" s="40" t="s">
        <v>108</v>
      </c>
      <c r="AA456" s="40" t="s">
        <v>109</v>
      </c>
      <c r="AB456" s="30">
        <f>VLOOKUP(B:B,'EJECUCION 24 DE ABRIL DEL 2026'!C:Q,15,0)</f>
        <v>32000000</v>
      </c>
      <c r="AC456" s="30">
        <f>VLOOKUP(B:B,'EJECUCION 24 DE ABRIL DEL 2026'!C:R,16,0)</f>
        <v>0</v>
      </c>
      <c r="AD456" s="30">
        <f>VLOOKUP(B:B,'EJECUCION 24 DE ABRIL DEL 2026'!C:S,17,0)</f>
        <v>0</v>
      </c>
      <c r="AE456" s="31">
        <f>VLOOKUP(B:B,'EJECUCION 24 DE ABRIL DEL 2026'!C:T,18,0)</f>
        <v>0</v>
      </c>
      <c r="AF456" s="31">
        <f>VLOOKUP(B:B,'EJECUCION 24 DE ABRIL DEL 2026'!C:U,19,0)</f>
        <v>0</v>
      </c>
      <c r="AG456" s="30">
        <f>VLOOKUP(B:B,'EJECUCION 24 DE ABRIL DEL 2026'!C:V,20,0)</f>
        <v>0</v>
      </c>
      <c r="AH456" s="30">
        <f>VLOOKUP(B:B,'EJECUCION 24 DE ABRIL DEL 2026'!C:W,21,0)</f>
        <v>0</v>
      </c>
      <c r="AI456" s="30">
        <f>VLOOKUP(B:B,'EJECUCION 24 DE ABRIL DEL 2026'!C:X,22,0)</f>
        <v>32000000</v>
      </c>
      <c r="AJ456" s="30">
        <f>VLOOKUP(B:B,'EJECUCION 24 DE ABRIL DEL 2026'!C:Y,23,0)</f>
        <v>29700000</v>
      </c>
      <c r="AK456" s="30">
        <f>VLOOKUP(B:B,'EJECUCION 24 DE ABRIL DEL 2026'!C:Z,24,0)</f>
        <v>29700000</v>
      </c>
      <c r="AL456" s="30">
        <f>VLOOKUP(B:B,'EJECUCION 24 DE ABRIL DEL 2026'!C:AA,25,0)</f>
        <v>11600000</v>
      </c>
      <c r="AM456" s="30">
        <f>VLOOKUP(B:B,'EJECUCION 24 DE ABRIL DEL 2026'!C:AB,26,0)</f>
        <v>7400000</v>
      </c>
      <c r="AN456" s="30">
        <f>VLOOKUP(B:B,'EJECUCION 24 DE ABRIL DEL 2026'!C:AC,27,0)</f>
        <v>2300000</v>
      </c>
      <c r="AO456" s="32">
        <f t="shared" si="4"/>
        <v>0.3625</v>
      </c>
      <c r="AP456" s="28" t="str">
        <f>VLOOKUP(T:T,'TOTAL POR PROYECTOS'!B:I,8,0)</f>
        <v>Secretaría de Planeación y Desarrollo Teritorial</v>
      </c>
      <c r="AQ456" s="8"/>
      <c r="AR456" s="8"/>
    </row>
    <row r="457" hidden="1">
      <c r="A457" s="27" t="str">
        <f t="shared" si="1"/>
        <v>459903120245400101751.2.1.0.00.12.3.2.02.02.0091.2.1.0.00</v>
      </c>
      <c r="B457" s="27" t="str">
        <f t="shared" si="2"/>
        <v>459903120245400101751.2.1.0.00.12.3.2.02.02.0091.2.1.0.0006030201|471</v>
      </c>
      <c r="C457" s="28" t="str">
        <f t="shared" si="3"/>
        <v>Secretaría de Planeación y Desarrollo Teritorial</v>
      </c>
      <c r="D457" s="40" t="s">
        <v>336</v>
      </c>
      <c r="E457" s="40" t="s">
        <v>2145</v>
      </c>
      <c r="F457" s="40" t="s">
        <v>2146</v>
      </c>
      <c r="G457" s="40" t="s">
        <v>200</v>
      </c>
      <c r="H457" s="40" t="s">
        <v>2175</v>
      </c>
      <c r="I457" s="40" t="s">
        <v>2176</v>
      </c>
      <c r="J457" s="40" t="s">
        <v>182</v>
      </c>
      <c r="K457" s="40" t="s">
        <v>183</v>
      </c>
      <c r="L457" s="40" t="s">
        <v>184</v>
      </c>
      <c r="M457" s="40" t="s">
        <v>185</v>
      </c>
      <c r="N457" s="40" t="s">
        <v>1043</v>
      </c>
      <c r="O457" s="40" t="s">
        <v>1044</v>
      </c>
      <c r="P457" s="40" t="s">
        <v>1115</v>
      </c>
      <c r="Q457" s="40" t="s">
        <v>200</v>
      </c>
      <c r="R457" s="40" t="s">
        <v>1116</v>
      </c>
      <c r="S457" s="40" t="s">
        <v>1114</v>
      </c>
      <c r="T457" s="40" t="s">
        <v>2177</v>
      </c>
      <c r="U457" s="29" t="str">
        <f>VLOOKUP(T:T,'TOTAL POR PROYECTOS'!B:C,2,0)</f>
        <v>Fortalecimiento de las capacidades de gestión y direccionamiento estratégico a través de una planeación eficaz y orientada a resultados en la alcaldía de San José De Cúcuta</v>
      </c>
      <c r="V457" s="40" t="s">
        <v>106</v>
      </c>
      <c r="W457" s="40" t="s">
        <v>107</v>
      </c>
      <c r="X457" s="40" t="s">
        <v>66</v>
      </c>
      <c r="Y457" s="40" t="s">
        <v>67</v>
      </c>
      <c r="Z457" s="40" t="s">
        <v>108</v>
      </c>
      <c r="AA457" s="40" t="s">
        <v>109</v>
      </c>
      <c r="AB457" s="30">
        <f>VLOOKUP(B:B,'EJECUCION 24 DE ABRIL DEL 2026'!C:Q,15,0)</f>
        <v>454000000</v>
      </c>
      <c r="AC457" s="30">
        <f>VLOOKUP(B:B,'EJECUCION 24 DE ABRIL DEL 2026'!C:R,16,0)</f>
        <v>0</v>
      </c>
      <c r="AD457" s="30">
        <f>VLOOKUP(B:B,'EJECUCION 24 DE ABRIL DEL 2026'!C:S,17,0)</f>
        <v>0</v>
      </c>
      <c r="AE457" s="31">
        <f>VLOOKUP(B:B,'EJECUCION 24 DE ABRIL DEL 2026'!C:T,18,0)</f>
        <v>82500000</v>
      </c>
      <c r="AF457" s="31">
        <f>VLOOKUP(B:B,'EJECUCION 24 DE ABRIL DEL 2026'!C:U,19,0)</f>
        <v>0</v>
      </c>
      <c r="AG457" s="30">
        <f>VLOOKUP(B:B,'EJECUCION 24 DE ABRIL DEL 2026'!C:V,20,0)</f>
        <v>0</v>
      </c>
      <c r="AH457" s="30">
        <f>VLOOKUP(B:B,'EJECUCION 24 DE ABRIL DEL 2026'!C:W,21,0)</f>
        <v>0</v>
      </c>
      <c r="AI457" s="30">
        <f>VLOOKUP(B:B,'EJECUCION 24 DE ABRIL DEL 2026'!C:X,22,0)</f>
        <v>536500000</v>
      </c>
      <c r="AJ457" s="30">
        <f>VLOOKUP(B:B,'EJECUCION 24 DE ABRIL DEL 2026'!C:Y,23,0)</f>
        <v>461150000</v>
      </c>
      <c r="AK457" s="30">
        <f>VLOOKUP(B:B,'EJECUCION 24 DE ABRIL DEL 2026'!C:Z,24,0)</f>
        <v>452900000</v>
      </c>
      <c r="AL457" s="30">
        <f>VLOOKUP(B:B,'EJECUCION 24 DE ABRIL DEL 2026'!C:AA,25,0)</f>
        <v>242500000</v>
      </c>
      <c r="AM457" s="30">
        <f>VLOOKUP(B:B,'EJECUCION 24 DE ABRIL DEL 2026'!C:AB,26,0)</f>
        <v>175600000</v>
      </c>
      <c r="AN457" s="30">
        <f>VLOOKUP(B:B,'EJECUCION 24 DE ABRIL DEL 2026'!C:AC,27,0)</f>
        <v>83600000</v>
      </c>
      <c r="AO457" s="32">
        <f t="shared" si="4"/>
        <v>0.4520037279</v>
      </c>
      <c r="AP457" s="28" t="str">
        <f>VLOOKUP(T:T,'TOTAL POR PROYECTOS'!B:I,8,0)</f>
        <v>Secretaría de Planeación y Desarrollo Teritorial</v>
      </c>
      <c r="AQ457" s="8"/>
      <c r="AR457" s="8"/>
    </row>
    <row r="458" hidden="1">
      <c r="A458" s="27" t="str">
        <f t="shared" si="1"/>
        <v>459903320245400102721.2.1.0.00.12.3.2.02.02.0091.2.1.0.00</v>
      </c>
      <c r="B458" s="27" t="str">
        <f t="shared" si="2"/>
        <v>459903320245400102721.2.1.0.00.12.3.2.02.02.0091.2.1.0.0006040501|510</v>
      </c>
      <c r="C458" s="28" t="str">
        <f t="shared" si="3"/>
        <v>Secretaría de Planeación y Desarrollo Teritorial</v>
      </c>
      <c r="D458" s="40" t="s">
        <v>336</v>
      </c>
      <c r="E458" s="40" t="s">
        <v>337</v>
      </c>
      <c r="F458" s="40" t="s">
        <v>338</v>
      </c>
      <c r="G458" s="40" t="s">
        <v>2178</v>
      </c>
      <c r="H458" s="40" t="s">
        <v>2179</v>
      </c>
      <c r="I458" s="40" t="s">
        <v>2180</v>
      </c>
      <c r="J458" s="40" t="s">
        <v>182</v>
      </c>
      <c r="K458" s="40" t="s">
        <v>183</v>
      </c>
      <c r="L458" s="40" t="s">
        <v>184</v>
      </c>
      <c r="M458" s="40" t="s">
        <v>185</v>
      </c>
      <c r="N458" s="40" t="s">
        <v>1043</v>
      </c>
      <c r="O458" s="40" t="s">
        <v>1044</v>
      </c>
      <c r="P458" s="40" t="s">
        <v>2181</v>
      </c>
      <c r="Q458" s="40" t="s">
        <v>2182</v>
      </c>
      <c r="R458" s="40" t="s">
        <v>2183</v>
      </c>
      <c r="S458" s="40" t="s">
        <v>2180</v>
      </c>
      <c r="T458" s="40" t="s">
        <v>2184</v>
      </c>
      <c r="U458" s="29" t="str">
        <f>VLOOKUP(T:T,'TOTAL POR PROYECTOS'!B:C,2,0)</f>
        <v>Servicio de registro y actualización en la base de datos de la caracterización socioeconómica metodología SISBEN IV en su fase II - demanda; como suministro de información al Sistema de Identificación de potenciales beneficiarios de programas sociales del municipio San José De Cúcuta</v>
      </c>
      <c r="V458" s="40" t="s">
        <v>106</v>
      </c>
      <c r="W458" s="40" t="s">
        <v>107</v>
      </c>
      <c r="X458" s="40" t="s">
        <v>66</v>
      </c>
      <c r="Y458" s="40" t="s">
        <v>67</v>
      </c>
      <c r="Z458" s="40" t="s">
        <v>108</v>
      </c>
      <c r="AA458" s="40" t="s">
        <v>109</v>
      </c>
      <c r="AB458" s="30">
        <f>VLOOKUP(B:B,'EJECUCION 24 DE ABRIL DEL 2026'!C:Q,15,0)</f>
        <v>2393200000</v>
      </c>
      <c r="AC458" s="30">
        <f>VLOOKUP(B:B,'EJECUCION 24 DE ABRIL DEL 2026'!C:R,16,0)</f>
        <v>0</v>
      </c>
      <c r="AD458" s="30">
        <f>VLOOKUP(B:B,'EJECUCION 24 DE ABRIL DEL 2026'!C:S,17,0)</f>
        <v>0</v>
      </c>
      <c r="AE458" s="31">
        <f>VLOOKUP(B:B,'EJECUCION 24 DE ABRIL DEL 2026'!C:T,18,0)</f>
        <v>0</v>
      </c>
      <c r="AF458" s="31">
        <f>VLOOKUP(B:B,'EJECUCION 24 DE ABRIL DEL 2026'!C:U,19,0)</f>
        <v>233621504.9</v>
      </c>
      <c r="AG458" s="30">
        <f>VLOOKUP(B:B,'EJECUCION 24 DE ABRIL DEL 2026'!C:V,20,0)</f>
        <v>0</v>
      </c>
      <c r="AH458" s="30">
        <f>VLOOKUP(B:B,'EJECUCION 24 DE ABRIL DEL 2026'!C:W,21,0)</f>
        <v>0</v>
      </c>
      <c r="AI458" s="30">
        <f>VLOOKUP(B:B,'EJECUCION 24 DE ABRIL DEL 2026'!C:X,22,0)</f>
        <v>2159578495</v>
      </c>
      <c r="AJ458" s="30">
        <f>VLOOKUP(B:B,'EJECUCION 24 DE ABRIL DEL 2026'!C:Y,23,0)</f>
        <v>909500000</v>
      </c>
      <c r="AK458" s="30">
        <f>VLOOKUP(B:B,'EJECUCION 24 DE ABRIL DEL 2026'!C:Z,24,0)</f>
        <v>671900000</v>
      </c>
      <c r="AL458" s="30">
        <f>VLOOKUP(B:B,'EJECUCION 24 DE ABRIL DEL 2026'!C:AA,25,0)</f>
        <v>286000000</v>
      </c>
      <c r="AM458" s="30">
        <f>VLOOKUP(B:B,'EJECUCION 24 DE ABRIL DEL 2026'!C:AB,26,0)</f>
        <v>162500000</v>
      </c>
      <c r="AN458" s="30">
        <f>VLOOKUP(B:B,'EJECUCION 24 DE ABRIL DEL 2026'!C:AC,27,0)</f>
        <v>1487678495</v>
      </c>
      <c r="AO458" s="32">
        <f t="shared" si="4"/>
        <v>0.1324332506</v>
      </c>
      <c r="AP458" s="28" t="str">
        <f>VLOOKUP(T:T,'TOTAL POR PROYECTOS'!B:I,8,0)</f>
        <v>Secretaría de Planeación y Desarrollo Teritorial</v>
      </c>
      <c r="AQ458" s="8"/>
      <c r="AR458" s="8"/>
    </row>
    <row r="459" hidden="1">
      <c r="A459" s="27" t="str">
        <f t="shared" si="1"/>
        <v>459903320245400102721.2.1.0.00.12.3.2.02.02.0061.2.1.0.00</v>
      </c>
      <c r="B459" s="27" t="str">
        <f t="shared" si="2"/>
        <v>459903320245400102721.2.1.0.00.12.3.2.02.02.0061.2.1.0.0006040501|510</v>
      </c>
      <c r="C459" s="28" t="str">
        <f t="shared" si="3"/>
        <v>Secretaría de Planeación y Desarrollo Teritorial</v>
      </c>
      <c r="D459" s="40" t="s">
        <v>336</v>
      </c>
      <c r="E459" s="40" t="s">
        <v>337</v>
      </c>
      <c r="F459" s="40" t="s">
        <v>338</v>
      </c>
      <c r="G459" s="40" t="s">
        <v>2178</v>
      </c>
      <c r="H459" s="40" t="s">
        <v>2179</v>
      </c>
      <c r="I459" s="40" t="s">
        <v>2180</v>
      </c>
      <c r="J459" s="40" t="s">
        <v>182</v>
      </c>
      <c r="K459" s="40" t="s">
        <v>183</v>
      </c>
      <c r="L459" s="40" t="s">
        <v>184</v>
      </c>
      <c r="M459" s="40" t="s">
        <v>185</v>
      </c>
      <c r="N459" s="40" t="s">
        <v>1043</v>
      </c>
      <c r="O459" s="40" t="s">
        <v>1044</v>
      </c>
      <c r="P459" s="40" t="s">
        <v>2181</v>
      </c>
      <c r="Q459" s="40" t="s">
        <v>2182</v>
      </c>
      <c r="R459" s="40" t="s">
        <v>2183</v>
      </c>
      <c r="S459" s="40" t="s">
        <v>2180</v>
      </c>
      <c r="T459" s="40" t="s">
        <v>2184</v>
      </c>
      <c r="U459" s="29" t="str">
        <f>VLOOKUP(T:T,'TOTAL POR PROYECTOS'!B:C,2,0)</f>
        <v>Servicio de registro y actualización en la base de datos de la caracterización socioeconómica metodología SISBEN IV en su fase II - demanda; como suministro de información al Sistema de Identificación de potenciales beneficiarios de programas sociales del municipio San José De Cúcuta</v>
      </c>
      <c r="V459" s="40" t="s">
        <v>106</v>
      </c>
      <c r="W459" s="40" t="s">
        <v>107</v>
      </c>
      <c r="X459" s="40" t="s">
        <v>582</v>
      </c>
      <c r="Y459" s="40" t="s">
        <v>583</v>
      </c>
      <c r="Z459" s="40" t="s">
        <v>108</v>
      </c>
      <c r="AA459" s="40" t="s">
        <v>109</v>
      </c>
      <c r="AB459" s="30">
        <f>VLOOKUP(B:B,'EJECUCION 24 DE ABRIL DEL 2026'!C:Q,15,0)</f>
        <v>108985637.1</v>
      </c>
      <c r="AC459" s="30">
        <f>VLOOKUP(B:B,'EJECUCION 24 DE ABRIL DEL 2026'!C:R,16,0)</f>
        <v>0</v>
      </c>
      <c r="AD459" s="30">
        <f>VLOOKUP(B:B,'EJECUCION 24 DE ABRIL DEL 2026'!C:S,17,0)</f>
        <v>0</v>
      </c>
      <c r="AE459" s="31">
        <f>VLOOKUP(B:B,'EJECUCION 24 DE ABRIL DEL 2026'!C:T,18,0)</f>
        <v>123621504.9</v>
      </c>
      <c r="AF459" s="31">
        <f>VLOOKUP(B:B,'EJECUCION 24 DE ABRIL DEL 2026'!C:U,19,0)</f>
        <v>0</v>
      </c>
      <c r="AG459" s="30">
        <f>VLOOKUP(B:B,'EJECUCION 24 DE ABRIL DEL 2026'!C:V,20,0)</f>
        <v>0</v>
      </c>
      <c r="AH459" s="30">
        <f>VLOOKUP(B:B,'EJECUCION 24 DE ABRIL DEL 2026'!C:W,21,0)</f>
        <v>0</v>
      </c>
      <c r="AI459" s="30">
        <f>VLOOKUP(B:B,'EJECUCION 24 DE ABRIL DEL 2026'!C:X,22,0)</f>
        <v>232607142</v>
      </c>
      <c r="AJ459" s="30">
        <f>VLOOKUP(B:B,'EJECUCION 24 DE ABRIL DEL 2026'!C:Y,23,0)</f>
        <v>227500000</v>
      </c>
      <c r="AK459" s="30">
        <f>VLOOKUP(B:B,'EJECUCION 24 DE ABRIL DEL 2026'!C:Z,24,0)</f>
        <v>227500000</v>
      </c>
      <c r="AL459" s="30">
        <f>VLOOKUP(B:B,'EJECUCION 24 DE ABRIL DEL 2026'!C:AA,25,0)</f>
        <v>0</v>
      </c>
      <c r="AM459" s="30">
        <f>VLOOKUP(B:B,'EJECUCION 24 DE ABRIL DEL 2026'!C:AB,26,0)</f>
        <v>0</v>
      </c>
      <c r="AN459" s="30">
        <f>VLOOKUP(B:B,'EJECUCION 24 DE ABRIL DEL 2026'!C:AC,27,0)</f>
        <v>5107142</v>
      </c>
      <c r="AO459" s="32">
        <f t="shared" si="4"/>
        <v>0</v>
      </c>
      <c r="AP459" s="28" t="str">
        <f>VLOOKUP(T:T,'TOTAL POR PROYECTOS'!B:I,8,0)</f>
        <v>Secretaría de Planeación y Desarrollo Teritorial</v>
      </c>
      <c r="AQ459" s="8"/>
      <c r="AR459" s="8"/>
    </row>
    <row r="460" hidden="1">
      <c r="A460" s="27" t="str">
        <f t="shared" si="1"/>
        <v>459902920245400102721.2.1.0.00.12.3.2.02.02.0091.2.1.0.00</v>
      </c>
      <c r="B460" s="27" t="str">
        <f t="shared" si="2"/>
        <v>459902920245400102721.2.1.0.00.12.3.2.02.02.0091.2.1.0.0006040502|511</v>
      </c>
      <c r="C460" s="28" t="str">
        <f t="shared" si="3"/>
        <v>Secretaría de Planeación y Desarrollo Teritorial</v>
      </c>
      <c r="D460" s="40" t="s">
        <v>336</v>
      </c>
      <c r="E460" s="40" t="s">
        <v>337</v>
      </c>
      <c r="F460" s="40" t="s">
        <v>338</v>
      </c>
      <c r="G460" s="40" t="s">
        <v>429</v>
      </c>
      <c r="H460" s="40" t="s">
        <v>2185</v>
      </c>
      <c r="I460" s="40" t="s">
        <v>2186</v>
      </c>
      <c r="J460" s="40" t="s">
        <v>182</v>
      </c>
      <c r="K460" s="40" t="s">
        <v>183</v>
      </c>
      <c r="L460" s="40" t="s">
        <v>184</v>
      </c>
      <c r="M460" s="40" t="s">
        <v>185</v>
      </c>
      <c r="N460" s="40" t="s">
        <v>1043</v>
      </c>
      <c r="O460" s="40" t="s">
        <v>1044</v>
      </c>
      <c r="P460" s="40" t="s">
        <v>2187</v>
      </c>
      <c r="Q460" s="40" t="s">
        <v>429</v>
      </c>
      <c r="R460" s="40" t="s">
        <v>2188</v>
      </c>
      <c r="S460" s="40" t="s">
        <v>431</v>
      </c>
      <c r="T460" s="40" t="s">
        <v>2184</v>
      </c>
      <c r="U460" s="29" t="str">
        <f>VLOOKUP(T:T,'TOTAL POR PROYECTOS'!B:C,2,0)</f>
        <v>Servicio de registro y actualización en la base de datos de la caracterización socioeconómica metodología SISBEN IV en su fase II - demanda; como suministro de información al Sistema de Identificación de potenciales beneficiarios de programas sociales del municipio San José De Cúcuta</v>
      </c>
      <c r="V460" s="40" t="s">
        <v>106</v>
      </c>
      <c r="W460" s="40" t="s">
        <v>107</v>
      </c>
      <c r="X460" s="40" t="s">
        <v>66</v>
      </c>
      <c r="Y460" s="40" t="s">
        <v>67</v>
      </c>
      <c r="Z460" s="40" t="s">
        <v>108</v>
      </c>
      <c r="AA460" s="40" t="s">
        <v>109</v>
      </c>
      <c r="AB460" s="30">
        <f>VLOOKUP(B:B,'EJECUCION 24 DE ABRIL DEL 2026'!C:Q,15,0)</f>
        <v>367200000</v>
      </c>
      <c r="AC460" s="30">
        <f>VLOOKUP(B:B,'EJECUCION 24 DE ABRIL DEL 2026'!C:R,16,0)</f>
        <v>0</v>
      </c>
      <c r="AD460" s="30">
        <f>VLOOKUP(B:B,'EJECUCION 24 DE ABRIL DEL 2026'!C:S,17,0)</f>
        <v>0</v>
      </c>
      <c r="AE460" s="31">
        <f>VLOOKUP(B:B,'EJECUCION 24 DE ABRIL DEL 2026'!C:T,18,0)</f>
        <v>100000000</v>
      </c>
      <c r="AF460" s="31">
        <f>VLOOKUP(B:B,'EJECUCION 24 DE ABRIL DEL 2026'!C:U,19,0)</f>
        <v>0</v>
      </c>
      <c r="AG460" s="30">
        <f>VLOOKUP(B:B,'EJECUCION 24 DE ABRIL DEL 2026'!C:V,20,0)</f>
        <v>0</v>
      </c>
      <c r="AH460" s="30">
        <f>VLOOKUP(B:B,'EJECUCION 24 DE ABRIL DEL 2026'!C:W,21,0)</f>
        <v>0</v>
      </c>
      <c r="AI460" s="30">
        <f>VLOOKUP(B:B,'EJECUCION 24 DE ABRIL DEL 2026'!C:X,22,0)</f>
        <v>467200000</v>
      </c>
      <c r="AJ460" s="30">
        <f>VLOOKUP(B:B,'EJECUCION 24 DE ABRIL DEL 2026'!C:Y,23,0)</f>
        <v>457500000</v>
      </c>
      <c r="AK460" s="30">
        <f>VLOOKUP(B:B,'EJECUCION 24 DE ABRIL DEL 2026'!C:Z,24,0)</f>
        <v>333450000</v>
      </c>
      <c r="AL460" s="30">
        <f>VLOOKUP(B:B,'EJECUCION 24 DE ABRIL DEL 2026'!C:AA,25,0)</f>
        <v>162700000</v>
      </c>
      <c r="AM460" s="30">
        <f>VLOOKUP(B:B,'EJECUCION 24 DE ABRIL DEL 2026'!C:AB,26,0)</f>
        <v>86200000</v>
      </c>
      <c r="AN460" s="30">
        <f>VLOOKUP(B:B,'EJECUCION 24 DE ABRIL DEL 2026'!C:AC,27,0)</f>
        <v>133750000</v>
      </c>
      <c r="AO460" s="32">
        <f t="shared" si="4"/>
        <v>0.348244863</v>
      </c>
      <c r="AP460" s="28" t="str">
        <f>VLOOKUP(T:T,'TOTAL POR PROYECTOS'!B:I,8,0)</f>
        <v>Secretaría de Planeación y Desarrollo Teritorial</v>
      </c>
      <c r="AQ460" s="8"/>
      <c r="AR460" s="8"/>
    </row>
    <row r="461" hidden="1">
      <c r="A461" s="27" t="str">
        <f t="shared" si="1"/>
        <v>459901820245400102721.2.1.0.00.12.3.2.02.02.0091.2.1.0.00</v>
      </c>
      <c r="B461" s="27" t="str">
        <f t="shared" si="2"/>
        <v>459901820245400102721.2.1.0.00.12.3.2.02.02.0091.2.1.0.0006040503|512</v>
      </c>
      <c r="C461" s="28" t="str">
        <f t="shared" si="3"/>
        <v>Secretaría de Planeación y Desarrollo Teritorial</v>
      </c>
      <c r="D461" s="40" t="s">
        <v>336</v>
      </c>
      <c r="E461" s="40" t="s">
        <v>337</v>
      </c>
      <c r="F461" s="40" t="s">
        <v>338</v>
      </c>
      <c r="G461" s="40" t="s">
        <v>117</v>
      </c>
      <c r="H461" s="40" t="s">
        <v>2189</v>
      </c>
      <c r="I461" s="40" t="s">
        <v>2190</v>
      </c>
      <c r="J461" s="40" t="s">
        <v>182</v>
      </c>
      <c r="K461" s="40" t="s">
        <v>183</v>
      </c>
      <c r="L461" s="40" t="s">
        <v>184</v>
      </c>
      <c r="M461" s="40" t="s">
        <v>185</v>
      </c>
      <c r="N461" s="40" t="s">
        <v>1043</v>
      </c>
      <c r="O461" s="40" t="s">
        <v>1044</v>
      </c>
      <c r="P461" s="40" t="s">
        <v>1642</v>
      </c>
      <c r="Q461" s="40" t="s">
        <v>117</v>
      </c>
      <c r="R461" s="40" t="s">
        <v>1643</v>
      </c>
      <c r="S461" s="40" t="s">
        <v>1070</v>
      </c>
      <c r="T461" s="40" t="s">
        <v>2184</v>
      </c>
      <c r="U461" s="29" t="str">
        <f>VLOOKUP(T:T,'TOTAL POR PROYECTOS'!B:C,2,0)</f>
        <v>Servicio de registro y actualización en la base de datos de la caracterización socioeconómica metodología SISBEN IV en su fase II - demanda; como suministro de información al Sistema de Identificación de potenciales beneficiarios de programas sociales del municipio San José De Cúcuta</v>
      </c>
      <c r="V461" s="40" t="s">
        <v>106</v>
      </c>
      <c r="W461" s="40" t="s">
        <v>107</v>
      </c>
      <c r="X461" s="40" t="s">
        <v>66</v>
      </c>
      <c r="Y461" s="40" t="s">
        <v>67</v>
      </c>
      <c r="Z461" s="40" t="s">
        <v>108</v>
      </c>
      <c r="AA461" s="40" t="s">
        <v>109</v>
      </c>
      <c r="AB461" s="30">
        <f>VLOOKUP(B:B,'EJECUCION 24 DE ABRIL DEL 2026'!C:Q,15,0)</f>
        <v>72000000</v>
      </c>
      <c r="AC461" s="30">
        <f>VLOOKUP(B:B,'EJECUCION 24 DE ABRIL DEL 2026'!C:R,16,0)</f>
        <v>0</v>
      </c>
      <c r="AD461" s="30">
        <f>VLOOKUP(B:B,'EJECUCION 24 DE ABRIL DEL 2026'!C:S,17,0)</f>
        <v>0</v>
      </c>
      <c r="AE461" s="31">
        <f>VLOOKUP(B:B,'EJECUCION 24 DE ABRIL DEL 2026'!C:T,18,0)</f>
        <v>10000000</v>
      </c>
      <c r="AF461" s="31">
        <f>VLOOKUP(B:B,'EJECUCION 24 DE ABRIL DEL 2026'!C:U,19,0)</f>
        <v>0</v>
      </c>
      <c r="AG461" s="30">
        <f>VLOOKUP(B:B,'EJECUCION 24 DE ABRIL DEL 2026'!C:V,20,0)</f>
        <v>0</v>
      </c>
      <c r="AH461" s="30">
        <f>VLOOKUP(B:B,'EJECUCION 24 DE ABRIL DEL 2026'!C:W,21,0)</f>
        <v>0</v>
      </c>
      <c r="AI461" s="30">
        <f>VLOOKUP(B:B,'EJECUCION 24 DE ABRIL DEL 2026'!C:X,22,0)</f>
        <v>82000000</v>
      </c>
      <c r="AJ461" s="30">
        <f>VLOOKUP(B:B,'EJECUCION 24 DE ABRIL DEL 2026'!C:Y,23,0)</f>
        <v>80500000</v>
      </c>
      <c r="AK461" s="30">
        <f>VLOOKUP(B:B,'EJECUCION 24 DE ABRIL DEL 2026'!C:Z,24,0)</f>
        <v>56350000</v>
      </c>
      <c r="AL461" s="30">
        <f>VLOOKUP(B:B,'EJECUCION 24 DE ABRIL DEL 2026'!C:AA,25,0)</f>
        <v>39100000</v>
      </c>
      <c r="AM461" s="30">
        <f>VLOOKUP(B:B,'EJECUCION 24 DE ABRIL DEL 2026'!C:AB,26,0)</f>
        <v>26500000</v>
      </c>
      <c r="AN461" s="30">
        <f>VLOOKUP(B:B,'EJECUCION 24 DE ABRIL DEL 2026'!C:AC,27,0)</f>
        <v>25650000</v>
      </c>
      <c r="AO461" s="32">
        <f t="shared" si="4"/>
        <v>0.4768292683</v>
      </c>
      <c r="AP461" s="28" t="str">
        <f>VLOOKUP(T:T,'TOTAL POR PROYECTOS'!B:I,8,0)</f>
        <v>Secretaría de Planeación y Desarrollo Teritorial</v>
      </c>
      <c r="AQ461" s="8"/>
      <c r="AR461" s="8"/>
    </row>
    <row r="462" hidden="1">
      <c r="A462" s="27" t="str">
        <f t="shared" si="1"/>
        <v>459902820245400102721.2.1.0.00.12.3.2.02.02.0091.2.1.0.00</v>
      </c>
      <c r="B462" s="27" t="str">
        <f t="shared" si="2"/>
        <v>459902820245400102721.2.1.0.00.12.3.2.02.02.0091.2.1.0.0006040504|513</v>
      </c>
      <c r="C462" s="28" t="str">
        <f t="shared" si="3"/>
        <v>Secretaría de Planeación y Desarrollo Teritorial</v>
      </c>
      <c r="D462" s="40" t="s">
        <v>336</v>
      </c>
      <c r="E462" s="40" t="s">
        <v>337</v>
      </c>
      <c r="F462" s="40" t="s">
        <v>338</v>
      </c>
      <c r="G462" s="40" t="s">
        <v>1041</v>
      </c>
      <c r="H462" s="40" t="s">
        <v>2191</v>
      </c>
      <c r="I462" s="40" t="s">
        <v>152</v>
      </c>
      <c r="J462" s="40" t="s">
        <v>182</v>
      </c>
      <c r="K462" s="40" t="s">
        <v>183</v>
      </c>
      <c r="L462" s="40" t="s">
        <v>184</v>
      </c>
      <c r="M462" s="40" t="s">
        <v>185</v>
      </c>
      <c r="N462" s="40" t="s">
        <v>1043</v>
      </c>
      <c r="O462" s="40" t="s">
        <v>1044</v>
      </c>
      <c r="P462" s="40" t="s">
        <v>1045</v>
      </c>
      <c r="Q462" s="40" t="s">
        <v>1041</v>
      </c>
      <c r="R462" s="40" t="s">
        <v>1046</v>
      </c>
      <c r="S462" s="40" t="s">
        <v>152</v>
      </c>
      <c r="T462" s="40" t="s">
        <v>2184</v>
      </c>
      <c r="U462" s="29" t="str">
        <f>VLOOKUP(T:T,'TOTAL POR PROYECTOS'!B:C,2,0)</f>
        <v>Servicio de registro y actualización en la base de datos de la caracterización socioeconómica metodología SISBEN IV en su fase II - demanda; como suministro de información al Sistema de Identificación de potenciales beneficiarios de programas sociales del municipio San José De Cúcuta</v>
      </c>
      <c r="V462" s="40" t="s">
        <v>106</v>
      </c>
      <c r="W462" s="40" t="s">
        <v>107</v>
      </c>
      <c r="X462" s="40" t="s">
        <v>66</v>
      </c>
      <c r="Y462" s="40" t="s">
        <v>67</v>
      </c>
      <c r="Z462" s="40" t="s">
        <v>108</v>
      </c>
      <c r="AA462" s="40" t="s">
        <v>109</v>
      </c>
      <c r="AB462" s="30">
        <f>VLOOKUP(B:B,'EJECUCION 24 DE ABRIL DEL 2026'!C:Q,15,0)</f>
        <v>632400000</v>
      </c>
      <c r="AC462" s="30">
        <f>VLOOKUP(B:B,'EJECUCION 24 DE ABRIL DEL 2026'!C:R,16,0)</f>
        <v>0</v>
      </c>
      <c r="AD462" s="30">
        <f>VLOOKUP(B:B,'EJECUCION 24 DE ABRIL DEL 2026'!C:S,17,0)</f>
        <v>0</v>
      </c>
      <c r="AE462" s="31">
        <f>VLOOKUP(B:B,'EJECUCION 24 DE ABRIL DEL 2026'!C:T,18,0)</f>
        <v>0</v>
      </c>
      <c r="AF462" s="31">
        <f>VLOOKUP(B:B,'EJECUCION 24 DE ABRIL DEL 2026'!C:U,19,0)</f>
        <v>0</v>
      </c>
      <c r="AG462" s="30">
        <f>VLOOKUP(B:B,'EJECUCION 24 DE ABRIL DEL 2026'!C:V,20,0)</f>
        <v>0</v>
      </c>
      <c r="AH462" s="30">
        <f>VLOOKUP(B:B,'EJECUCION 24 DE ABRIL DEL 2026'!C:W,21,0)</f>
        <v>0</v>
      </c>
      <c r="AI462" s="30">
        <f>VLOOKUP(B:B,'EJECUCION 24 DE ABRIL DEL 2026'!C:X,22,0)</f>
        <v>632400000</v>
      </c>
      <c r="AJ462" s="30">
        <f>VLOOKUP(B:B,'EJECUCION 24 DE ABRIL DEL 2026'!C:Y,23,0)</f>
        <v>624350000</v>
      </c>
      <c r="AK462" s="30">
        <f>VLOOKUP(B:B,'EJECUCION 24 DE ABRIL DEL 2026'!C:Z,24,0)</f>
        <v>465300000</v>
      </c>
      <c r="AL462" s="30">
        <f>VLOOKUP(B:B,'EJECUCION 24 DE ABRIL DEL 2026'!C:AA,25,0)</f>
        <v>211600000</v>
      </c>
      <c r="AM462" s="30">
        <f>VLOOKUP(B:B,'EJECUCION 24 DE ABRIL DEL 2026'!C:AB,26,0)</f>
        <v>128900000</v>
      </c>
      <c r="AN462" s="30">
        <f>VLOOKUP(B:B,'EJECUCION 24 DE ABRIL DEL 2026'!C:AC,27,0)</f>
        <v>167100000</v>
      </c>
      <c r="AO462" s="32">
        <f t="shared" si="4"/>
        <v>0.3345983555</v>
      </c>
      <c r="AP462" s="28" t="str">
        <f>VLOOKUP(T:T,'TOTAL POR PROYECTOS'!B:I,8,0)</f>
        <v>Secretaría de Planeación y Desarrollo Teritorial</v>
      </c>
      <c r="AQ462" s="8"/>
      <c r="AR462" s="8"/>
    </row>
    <row r="463" hidden="1">
      <c r="A463" s="27" t="str">
        <f t="shared" si="1"/>
        <v>459903420245400100271.2.1.0.00.12.3.2.02.02.0061.2.1.0.00</v>
      </c>
      <c r="B463" s="27" t="str">
        <f t="shared" si="2"/>
        <v>459903420245400100271.2.1.0.00.12.3.2.02.02.0061.2.1.0.0006040505|514</v>
      </c>
      <c r="C463" s="28" t="str">
        <f t="shared" si="3"/>
        <v>Secretaría de Planeación y Desarrollo Teritorial</v>
      </c>
      <c r="D463" s="40" t="s">
        <v>336</v>
      </c>
      <c r="E463" s="40" t="s">
        <v>337</v>
      </c>
      <c r="F463" s="40" t="s">
        <v>338</v>
      </c>
      <c r="G463" s="40" t="s">
        <v>560</v>
      </c>
      <c r="H463" s="40" t="s">
        <v>2192</v>
      </c>
      <c r="I463" s="40" t="s">
        <v>560</v>
      </c>
      <c r="J463" s="40" t="s">
        <v>182</v>
      </c>
      <c r="K463" s="40" t="s">
        <v>183</v>
      </c>
      <c r="L463" s="40" t="s">
        <v>184</v>
      </c>
      <c r="M463" s="40" t="s">
        <v>185</v>
      </c>
      <c r="N463" s="40" t="s">
        <v>1043</v>
      </c>
      <c r="O463" s="40" t="s">
        <v>1044</v>
      </c>
      <c r="P463" s="40" t="s">
        <v>2193</v>
      </c>
      <c r="Q463" s="40" t="s">
        <v>560</v>
      </c>
      <c r="R463" s="40" t="s">
        <v>2194</v>
      </c>
      <c r="S463" s="40" t="s">
        <v>560</v>
      </c>
      <c r="T463" s="40" t="s">
        <v>2195</v>
      </c>
      <c r="U463" s="29" t="str">
        <f>VLOOKUP(T:T,'TOTAL POR PROYECTOS'!B:C,2,0)</f>
        <v>Dotación DOTACIÓN EN LOS PUNTOS DE ATENCIÓN DESCENTRALIZADA PARA LA PRESTACIÓN DEL SERVICIO DE REGISTRO Y ACTUALIZACIÓN DE LA BASE DE DATOS DE CARACTERIZACIÓN SOCIOECONÓMICA SISBÉN IV (SISTEMA DE IDENTIFICACIÓN DE POTENCIALES BENEFICIARIOS DE PROGRAMAS SOCIALES) EN EL MUNICIPIO DE SAN JOSÉ DE CÚCUTA Cúcuta</v>
      </c>
      <c r="V463" s="40" t="s">
        <v>106</v>
      </c>
      <c r="W463" s="40" t="s">
        <v>107</v>
      </c>
      <c r="X463" s="40" t="s">
        <v>582</v>
      </c>
      <c r="Y463" s="40" t="s">
        <v>583</v>
      </c>
      <c r="Z463" s="40" t="s">
        <v>108</v>
      </c>
      <c r="AA463" s="40" t="s">
        <v>109</v>
      </c>
      <c r="AB463" s="30">
        <f>VLOOKUP(B:B,'EJECUCION 24 DE ABRIL DEL 2026'!C:Q,15,0)</f>
        <v>48399752.13</v>
      </c>
      <c r="AC463" s="30">
        <f>VLOOKUP(B:B,'EJECUCION 24 DE ABRIL DEL 2026'!C:R,16,0)</f>
        <v>0</v>
      </c>
      <c r="AD463" s="30">
        <f>VLOOKUP(B:B,'EJECUCION 24 DE ABRIL DEL 2026'!C:S,17,0)</f>
        <v>0</v>
      </c>
      <c r="AE463" s="31">
        <f>VLOOKUP(B:B,'EJECUCION 24 DE ABRIL DEL 2026'!C:T,18,0)</f>
        <v>0</v>
      </c>
      <c r="AF463" s="31">
        <f>VLOOKUP(B:B,'EJECUCION 24 DE ABRIL DEL 2026'!C:U,19,0)</f>
        <v>0</v>
      </c>
      <c r="AG463" s="30">
        <f>VLOOKUP(B:B,'EJECUCION 24 DE ABRIL DEL 2026'!C:V,20,0)</f>
        <v>0</v>
      </c>
      <c r="AH463" s="30">
        <f>VLOOKUP(B:B,'EJECUCION 24 DE ABRIL DEL 2026'!C:W,21,0)</f>
        <v>0</v>
      </c>
      <c r="AI463" s="30">
        <f>VLOOKUP(B:B,'EJECUCION 24 DE ABRIL DEL 2026'!C:X,22,0)</f>
        <v>48399752.13</v>
      </c>
      <c r="AJ463" s="30">
        <f>VLOOKUP(B:B,'EJECUCION 24 DE ABRIL DEL 2026'!C:Y,23,0)</f>
        <v>0</v>
      </c>
      <c r="AK463" s="30">
        <f>VLOOKUP(B:B,'EJECUCION 24 DE ABRIL DEL 2026'!C:Z,24,0)</f>
        <v>0</v>
      </c>
      <c r="AL463" s="30">
        <f>VLOOKUP(B:B,'EJECUCION 24 DE ABRIL DEL 2026'!C:AA,25,0)</f>
        <v>0</v>
      </c>
      <c r="AM463" s="30">
        <f>VLOOKUP(B:B,'EJECUCION 24 DE ABRIL DEL 2026'!C:AB,26,0)</f>
        <v>0</v>
      </c>
      <c r="AN463" s="30">
        <f>VLOOKUP(B:B,'EJECUCION 24 DE ABRIL DEL 2026'!C:AC,27,0)</f>
        <v>48399752.13</v>
      </c>
      <c r="AO463" s="32">
        <f t="shared" si="4"/>
        <v>0</v>
      </c>
      <c r="AP463" s="28" t="str">
        <f>VLOOKUP(T:T,'TOTAL POR PROYECTOS'!B:I,8,0)</f>
        <v>Secretaría de Planeación y Desarrollo Teritorial</v>
      </c>
      <c r="AQ463" s="8"/>
      <c r="AR463" s="8"/>
    </row>
    <row r="464" hidden="1">
      <c r="A464" s="27" t="str">
        <f t="shared" si="1"/>
        <v>450303120245400101721.2.2.0.00.22.3.2.02.02.0091.2.2.0.00</v>
      </c>
      <c r="B464" s="27" t="str">
        <f t="shared" si="2"/>
        <v>450303120245400101721.2.2.0.00.22.3.2.02.02.0091.2.2.0.0004010102|338</v>
      </c>
      <c r="C464" s="28" t="str">
        <f t="shared" si="3"/>
        <v>Secretaría Gestión de Riesgo de Desastres</v>
      </c>
      <c r="D464" s="40" t="s">
        <v>135</v>
      </c>
      <c r="E464" s="40" t="s">
        <v>2196</v>
      </c>
      <c r="F464" s="40" t="s">
        <v>2197</v>
      </c>
      <c r="G464" s="40" t="s">
        <v>117</v>
      </c>
      <c r="H464" s="40" t="s">
        <v>2198</v>
      </c>
      <c r="I464" s="40" t="s">
        <v>2199</v>
      </c>
      <c r="J464" s="40" t="s">
        <v>182</v>
      </c>
      <c r="K464" s="40" t="s">
        <v>183</v>
      </c>
      <c r="L464" s="40" t="s">
        <v>184</v>
      </c>
      <c r="M464" s="40" t="s">
        <v>185</v>
      </c>
      <c r="N464" s="40" t="s">
        <v>328</v>
      </c>
      <c r="O464" s="40" t="s">
        <v>329</v>
      </c>
      <c r="P464" s="40" t="s">
        <v>2200</v>
      </c>
      <c r="Q464" s="40" t="s">
        <v>117</v>
      </c>
      <c r="R464" s="40" t="s">
        <v>2201</v>
      </c>
      <c r="S464" s="40" t="s">
        <v>1070</v>
      </c>
      <c r="T464" s="40" t="s">
        <v>2202</v>
      </c>
      <c r="U464" s="29" t="str">
        <f>VLOOKUP(T:T,'TOTAL POR PROYECTOS'!B:C,2,0)</f>
        <v>Desarrollo del Conocimiento del Riesgo de Desastres para la planeación del desarrollo territorial en el Municipio de San José De Cúcuta</v>
      </c>
      <c r="V464" s="40" t="s">
        <v>2203</v>
      </c>
      <c r="W464" s="40" t="s">
        <v>2204</v>
      </c>
      <c r="X464" s="40" t="s">
        <v>66</v>
      </c>
      <c r="Y464" s="40" t="s">
        <v>67</v>
      </c>
      <c r="Z464" s="40" t="s">
        <v>651</v>
      </c>
      <c r="AA464" s="40" t="s">
        <v>652</v>
      </c>
      <c r="AB464" s="30">
        <f>VLOOKUP(B:B,'EJECUCION 24 DE ABRIL DEL 2026'!C:Q,15,0)</f>
        <v>950800000</v>
      </c>
      <c r="AC464" s="30">
        <f>VLOOKUP(B:B,'EJECUCION 24 DE ABRIL DEL 2026'!C:R,16,0)</f>
        <v>0</v>
      </c>
      <c r="AD464" s="30">
        <f>VLOOKUP(B:B,'EJECUCION 24 DE ABRIL DEL 2026'!C:S,17,0)</f>
        <v>0</v>
      </c>
      <c r="AE464" s="31">
        <f>VLOOKUP(B:B,'EJECUCION 24 DE ABRIL DEL 2026'!C:T,18,0)</f>
        <v>0</v>
      </c>
      <c r="AF464" s="31">
        <f>VLOOKUP(B:B,'EJECUCION 24 DE ABRIL DEL 2026'!C:U,19,0)</f>
        <v>0</v>
      </c>
      <c r="AG464" s="30">
        <f>VLOOKUP(B:B,'EJECUCION 24 DE ABRIL DEL 2026'!C:V,20,0)</f>
        <v>0</v>
      </c>
      <c r="AH464" s="30">
        <f>VLOOKUP(B:B,'EJECUCION 24 DE ABRIL DEL 2026'!C:W,21,0)</f>
        <v>0</v>
      </c>
      <c r="AI464" s="30">
        <f>VLOOKUP(B:B,'EJECUCION 24 DE ABRIL DEL 2026'!C:X,22,0)</f>
        <v>950800000</v>
      </c>
      <c r="AJ464" s="30">
        <f>VLOOKUP(B:B,'EJECUCION 24 DE ABRIL DEL 2026'!C:Y,23,0)</f>
        <v>696293666.7</v>
      </c>
      <c r="AK464" s="30">
        <f>VLOOKUP(B:B,'EJECUCION 24 DE ABRIL DEL 2026'!C:Z,24,0)</f>
        <v>634067000</v>
      </c>
      <c r="AL464" s="30">
        <f>VLOOKUP(B:B,'EJECUCION 24 DE ABRIL DEL 2026'!C:AA,25,0)</f>
        <v>240612000</v>
      </c>
      <c r="AM464" s="30">
        <f>VLOOKUP(B:B,'EJECUCION 24 DE ABRIL DEL 2026'!C:AB,26,0)</f>
        <v>180662000</v>
      </c>
      <c r="AN464" s="30">
        <f>VLOOKUP(B:B,'EJECUCION 24 DE ABRIL DEL 2026'!C:AC,27,0)</f>
        <v>316733000</v>
      </c>
      <c r="AO464" s="32">
        <f t="shared" si="4"/>
        <v>0.2530626841</v>
      </c>
      <c r="AP464" s="28" t="str">
        <f>VLOOKUP(T:T,'TOTAL POR PROYECTOS'!B:I,8,0)</f>
        <v>Secretaría Gestión de Riesgo de Desastres</v>
      </c>
      <c r="AQ464" s="8"/>
      <c r="AR464" s="8"/>
    </row>
    <row r="465" hidden="1">
      <c r="A465" s="27" t="str">
        <f t="shared" si="1"/>
        <v>450301920245400101721.2.2.0.00.22.3.2.02.02.0091.2.2.0.00</v>
      </c>
      <c r="B465" s="27" t="str">
        <f t="shared" si="2"/>
        <v>450301920245400101721.2.2.0.00.22.3.2.02.02.0091.2.2.0.0004010104|340</v>
      </c>
      <c r="C465" s="28" t="str">
        <f t="shared" si="3"/>
        <v>Secretaría Gestión de Riesgo de Desastres</v>
      </c>
      <c r="D465" s="40" t="s">
        <v>135</v>
      </c>
      <c r="E465" s="40" t="s">
        <v>2196</v>
      </c>
      <c r="F465" s="40" t="s">
        <v>2197</v>
      </c>
      <c r="G465" s="40" t="s">
        <v>1607</v>
      </c>
      <c r="H465" s="40" t="s">
        <v>2205</v>
      </c>
      <c r="I465" s="40" t="s">
        <v>1016</v>
      </c>
      <c r="J465" s="40" t="s">
        <v>182</v>
      </c>
      <c r="K465" s="40" t="s">
        <v>183</v>
      </c>
      <c r="L465" s="40" t="s">
        <v>184</v>
      </c>
      <c r="M465" s="40" t="s">
        <v>185</v>
      </c>
      <c r="N465" s="40" t="s">
        <v>328</v>
      </c>
      <c r="O465" s="40" t="s">
        <v>329</v>
      </c>
      <c r="P465" s="40" t="s">
        <v>2206</v>
      </c>
      <c r="Q465" s="40" t="s">
        <v>1607</v>
      </c>
      <c r="R465" s="40" t="s">
        <v>2207</v>
      </c>
      <c r="S465" s="40" t="s">
        <v>1016</v>
      </c>
      <c r="T465" s="40" t="s">
        <v>2202</v>
      </c>
      <c r="U465" s="29" t="str">
        <f>VLOOKUP(T:T,'TOTAL POR PROYECTOS'!B:C,2,0)</f>
        <v>Desarrollo del Conocimiento del Riesgo de Desastres para la planeación del desarrollo territorial en el Municipio de San José De Cúcuta</v>
      </c>
      <c r="V465" s="40" t="s">
        <v>2203</v>
      </c>
      <c r="W465" s="40" t="s">
        <v>2204</v>
      </c>
      <c r="X465" s="40" t="s">
        <v>66</v>
      </c>
      <c r="Y465" s="40" t="s">
        <v>67</v>
      </c>
      <c r="Z465" s="40" t="s">
        <v>651</v>
      </c>
      <c r="AA465" s="40" t="s">
        <v>652</v>
      </c>
      <c r="AB465" s="30">
        <f>VLOOKUP(B:B,'EJECUCION 24 DE ABRIL DEL 2026'!C:Q,15,0)</f>
        <v>116800000</v>
      </c>
      <c r="AC465" s="30">
        <f>VLOOKUP(B:B,'EJECUCION 24 DE ABRIL DEL 2026'!C:R,16,0)</f>
        <v>0</v>
      </c>
      <c r="AD465" s="30">
        <f>VLOOKUP(B:B,'EJECUCION 24 DE ABRIL DEL 2026'!C:S,17,0)</f>
        <v>0</v>
      </c>
      <c r="AE465" s="31">
        <f>VLOOKUP(B:B,'EJECUCION 24 DE ABRIL DEL 2026'!C:T,18,0)</f>
        <v>18974000</v>
      </c>
      <c r="AF465" s="31">
        <f>VLOOKUP(B:B,'EJECUCION 24 DE ABRIL DEL 2026'!C:U,19,0)</f>
        <v>0</v>
      </c>
      <c r="AG465" s="30">
        <f>VLOOKUP(B:B,'EJECUCION 24 DE ABRIL DEL 2026'!C:V,20,0)</f>
        <v>0</v>
      </c>
      <c r="AH465" s="30">
        <f>VLOOKUP(B:B,'EJECUCION 24 DE ABRIL DEL 2026'!C:W,21,0)</f>
        <v>0</v>
      </c>
      <c r="AI465" s="30">
        <f>VLOOKUP(B:B,'EJECUCION 24 DE ABRIL DEL 2026'!C:X,22,0)</f>
        <v>135774000</v>
      </c>
      <c r="AJ465" s="30">
        <f>VLOOKUP(B:B,'EJECUCION 24 DE ABRIL DEL 2026'!C:Y,23,0)</f>
        <v>117920000</v>
      </c>
      <c r="AK465" s="30">
        <f>VLOOKUP(B:B,'EJECUCION 24 DE ABRIL DEL 2026'!C:Z,24,0)</f>
        <v>96600000</v>
      </c>
      <c r="AL465" s="30">
        <f>VLOOKUP(B:B,'EJECUCION 24 DE ABRIL DEL 2026'!C:AA,25,0)</f>
        <v>50600000</v>
      </c>
      <c r="AM465" s="30">
        <f>VLOOKUP(B:B,'EJECUCION 24 DE ABRIL DEL 2026'!C:AB,26,0)</f>
        <v>34700000</v>
      </c>
      <c r="AN465" s="30">
        <f>VLOOKUP(B:B,'EJECUCION 24 DE ABRIL DEL 2026'!C:AC,27,0)</f>
        <v>39174000</v>
      </c>
      <c r="AO465" s="32">
        <f t="shared" si="4"/>
        <v>0.3726781269</v>
      </c>
      <c r="AP465" s="28" t="str">
        <f>VLOOKUP(T:T,'TOTAL POR PROYECTOS'!B:I,8,0)</f>
        <v>Secretaría Gestión de Riesgo de Desastres</v>
      </c>
      <c r="AQ465" s="8"/>
      <c r="AR465" s="8"/>
    </row>
    <row r="466" hidden="1">
      <c r="A466" s="27" t="str">
        <f t="shared" si="1"/>
        <v>450300220245400101721.2.2.0.00.22.3.2.02.02.0091.2.2.0.00</v>
      </c>
      <c r="B466" s="27" t="str">
        <f t="shared" si="2"/>
        <v>450300220245400101721.2.2.0.00.22.3.2.02.02.0091.2.2.0.0004010105|341</v>
      </c>
      <c r="C466" s="28" t="str">
        <f t="shared" si="3"/>
        <v>Secretaría Gestión de Riesgo de Desastres</v>
      </c>
      <c r="D466" s="40" t="s">
        <v>135</v>
      </c>
      <c r="E466" s="40" t="s">
        <v>2196</v>
      </c>
      <c r="F466" s="40" t="s">
        <v>2197</v>
      </c>
      <c r="G466" s="40" t="s">
        <v>100</v>
      </c>
      <c r="H466" s="40" t="s">
        <v>2208</v>
      </c>
      <c r="I466" s="40" t="s">
        <v>181</v>
      </c>
      <c r="J466" s="40" t="s">
        <v>182</v>
      </c>
      <c r="K466" s="40" t="s">
        <v>183</v>
      </c>
      <c r="L466" s="40" t="s">
        <v>184</v>
      </c>
      <c r="M466" s="40" t="s">
        <v>185</v>
      </c>
      <c r="N466" s="40" t="s">
        <v>328</v>
      </c>
      <c r="O466" s="40" t="s">
        <v>329</v>
      </c>
      <c r="P466" s="40" t="s">
        <v>2209</v>
      </c>
      <c r="Q466" s="40" t="s">
        <v>100</v>
      </c>
      <c r="R466" s="40" t="s">
        <v>2210</v>
      </c>
      <c r="S466" s="40" t="s">
        <v>181</v>
      </c>
      <c r="T466" s="40" t="s">
        <v>2202</v>
      </c>
      <c r="U466" s="29" t="str">
        <f>VLOOKUP(T:T,'TOTAL POR PROYECTOS'!B:C,2,0)</f>
        <v>Desarrollo del Conocimiento del Riesgo de Desastres para la planeación del desarrollo territorial en el Municipio de San José De Cúcuta</v>
      </c>
      <c r="V466" s="40" t="s">
        <v>2203</v>
      </c>
      <c r="W466" s="40" t="s">
        <v>2204</v>
      </c>
      <c r="X466" s="40" t="s">
        <v>66</v>
      </c>
      <c r="Y466" s="40" t="s">
        <v>67</v>
      </c>
      <c r="Z466" s="40" t="s">
        <v>651</v>
      </c>
      <c r="AA466" s="40" t="s">
        <v>652</v>
      </c>
      <c r="AB466" s="30">
        <f>VLOOKUP(B:B,'EJECUCION 24 DE ABRIL DEL 2026'!C:Q,15,0)</f>
        <v>268800000</v>
      </c>
      <c r="AC466" s="30">
        <f>VLOOKUP(B:B,'EJECUCION 24 DE ABRIL DEL 2026'!C:R,16,0)</f>
        <v>0</v>
      </c>
      <c r="AD466" s="30">
        <f>VLOOKUP(B:B,'EJECUCION 24 DE ABRIL DEL 2026'!C:S,17,0)</f>
        <v>0</v>
      </c>
      <c r="AE466" s="31">
        <f>VLOOKUP(B:B,'EJECUCION 24 DE ABRIL DEL 2026'!C:T,18,0)</f>
        <v>0</v>
      </c>
      <c r="AF466" s="31">
        <f>VLOOKUP(B:B,'EJECUCION 24 DE ABRIL DEL 2026'!C:U,19,0)</f>
        <v>0</v>
      </c>
      <c r="AG466" s="30">
        <f>VLOOKUP(B:B,'EJECUCION 24 DE ABRIL DEL 2026'!C:V,20,0)</f>
        <v>0</v>
      </c>
      <c r="AH466" s="30">
        <f>VLOOKUP(B:B,'EJECUCION 24 DE ABRIL DEL 2026'!C:W,21,0)</f>
        <v>0</v>
      </c>
      <c r="AI466" s="30">
        <f>VLOOKUP(B:B,'EJECUCION 24 DE ABRIL DEL 2026'!C:X,22,0)</f>
        <v>268800000</v>
      </c>
      <c r="AJ466" s="30">
        <f>VLOOKUP(B:B,'EJECUCION 24 DE ABRIL DEL 2026'!C:Y,23,0)</f>
        <v>217148333.3</v>
      </c>
      <c r="AK466" s="30">
        <f>VLOOKUP(B:B,'EJECUCION 24 DE ABRIL DEL 2026'!C:Z,24,0)</f>
        <v>187075000</v>
      </c>
      <c r="AL466" s="30">
        <f>VLOOKUP(B:B,'EJECUCION 24 DE ABRIL DEL 2026'!C:AA,25,0)</f>
        <v>106450000</v>
      </c>
      <c r="AM466" s="30">
        <f>VLOOKUP(B:B,'EJECUCION 24 DE ABRIL DEL 2026'!C:AB,26,0)</f>
        <v>66750000</v>
      </c>
      <c r="AN466" s="30">
        <f>VLOOKUP(B:B,'EJECUCION 24 DE ABRIL DEL 2026'!C:AC,27,0)</f>
        <v>81725000</v>
      </c>
      <c r="AO466" s="32">
        <f t="shared" si="4"/>
        <v>0.3960193452</v>
      </c>
      <c r="AP466" s="28" t="str">
        <f>VLOOKUP(T:T,'TOTAL POR PROYECTOS'!B:I,8,0)</f>
        <v>Secretaría Gestión de Riesgo de Desastres</v>
      </c>
      <c r="AQ466" s="8"/>
      <c r="AR466" s="8"/>
    </row>
    <row r="467" hidden="1">
      <c r="A467" s="27" t="str">
        <f t="shared" si="1"/>
        <v>320501420245400101801.2.2.0.00.22.3.2.02.02.0081.2.2.0.00</v>
      </c>
      <c r="B467" s="27" t="str">
        <f t="shared" si="2"/>
        <v>320501420245400101801.2.2.0.00.22.3.2.02.02.0081.2.2.0.0004010201|342</v>
      </c>
      <c r="C467" s="28" t="str">
        <f t="shared" si="3"/>
        <v>Secretaría Gestión de Riesgo de Desastres</v>
      </c>
      <c r="D467" s="40" t="s">
        <v>135</v>
      </c>
      <c r="E467" s="40" t="s">
        <v>2196</v>
      </c>
      <c r="F467" s="40" t="s">
        <v>2211</v>
      </c>
      <c r="G467" s="40" t="s">
        <v>2212</v>
      </c>
      <c r="H467" s="40" t="s">
        <v>2213</v>
      </c>
      <c r="I467" s="40" t="s">
        <v>2214</v>
      </c>
      <c r="J467" s="40" t="s">
        <v>1808</v>
      </c>
      <c r="K467" s="40" t="s">
        <v>1809</v>
      </c>
      <c r="L467" s="40" t="s">
        <v>1810</v>
      </c>
      <c r="M467" s="40" t="s">
        <v>1811</v>
      </c>
      <c r="N467" s="40" t="s">
        <v>1865</v>
      </c>
      <c r="O467" s="40" t="s">
        <v>1866</v>
      </c>
      <c r="P467" s="40" t="s">
        <v>2215</v>
      </c>
      <c r="Q467" s="40" t="s">
        <v>2216</v>
      </c>
      <c r="R467" s="40" t="s">
        <v>2217</v>
      </c>
      <c r="S467" s="40" t="s">
        <v>2218</v>
      </c>
      <c r="T467" s="40" t="s">
        <v>2219</v>
      </c>
      <c r="U467" s="29" t="str">
        <f>VLOOKUP(T:T,'TOTAL POR PROYECTOS'!B:C,2,0)</f>
        <v>Desarrollo de acciones para la reducción de los escenarios de riesgo de desastres identificados en el municipio de San José De Cúcuta</v>
      </c>
      <c r="V467" s="40" t="s">
        <v>2203</v>
      </c>
      <c r="W467" s="40" t="s">
        <v>2204</v>
      </c>
      <c r="X467" s="40" t="s">
        <v>98</v>
      </c>
      <c r="Y467" s="40" t="s">
        <v>99</v>
      </c>
      <c r="Z467" s="40" t="s">
        <v>651</v>
      </c>
      <c r="AA467" s="40" t="s">
        <v>652</v>
      </c>
      <c r="AB467" s="30">
        <f>VLOOKUP(B:B,'EJECUCION 24 DE ABRIL DEL 2026'!C:Q,15,0)</f>
        <v>500000000</v>
      </c>
      <c r="AC467" s="30">
        <f>VLOOKUP(B:B,'EJECUCION 24 DE ABRIL DEL 2026'!C:R,16,0)</f>
        <v>0</v>
      </c>
      <c r="AD467" s="30">
        <f>VLOOKUP(B:B,'EJECUCION 24 DE ABRIL DEL 2026'!C:S,17,0)</f>
        <v>0</v>
      </c>
      <c r="AE467" s="31">
        <f>VLOOKUP(B:B,'EJECUCION 24 DE ABRIL DEL 2026'!C:T,18,0)</f>
        <v>0</v>
      </c>
      <c r="AF467" s="31">
        <f>VLOOKUP(B:B,'EJECUCION 24 DE ABRIL DEL 2026'!C:U,19,0)</f>
        <v>0</v>
      </c>
      <c r="AG467" s="30">
        <f>VLOOKUP(B:B,'EJECUCION 24 DE ABRIL DEL 2026'!C:V,20,0)</f>
        <v>0</v>
      </c>
      <c r="AH467" s="30">
        <f>VLOOKUP(B:B,'EJECUCION 24 DE ABRIL DEL 2026'!C:W,21,0)</f>
        <v>0</v>
      </c>
      <c r="AI467" s="30">
        <f>VLOOKUP(B:B,'EJECUCION 24 DE ABRIL DEL 2026'!C:X,22,0)</f>
        <v>500000000</v>
      </c>
      <c r="AJ467" s="30">
        <f>VLOOKUP(B:B,'EJECUCION 24 DE ABRIL DEL 2026'!C:Y,23,0)</f>
        <v>438100000</v>
      </c>
      <c r="AK467" s="30">
        <f>VLOOKUP(B:B,'EJECUCION 24 DE ABRIL DEL 2026'!C:Z,24,0)</f>
        <v>122500000</v>
      </c>
      <c r="AL467" s="30">
        <f>VLOOKUP(B:B,'EJECUCION 24 DE ABRIL DEL 2026'!C:AA,25,0)</f>
        <v>49850000</v>
      </c>
      <c r="AM467" s="30">
        <f>VLOOKUP(B:B,'EJECUCION 24 DE ABRIL DEL 2026'!C:AB,26,0)</f>
        <v>31400000</v>
      </c>
      <c r="AN467" s="30">
        <f>VLOOKUP(B:B,'EJECUCION 24 DE ABRIL DEL 2026'!C:AC,27,0)</f>
        <v>377500000</v>
      </c>
      <c r="AO467" s="32">
        <f t="shared" si="4"/>
        <v>0.0997</v>
      </c>
      <c r="AP467" s="28" t="str">
        <f>VLOOKUP(T:T,'TOTAL POR PROYECTOS'!B:I,8,0)</f>
        <v>Secretaría Gestión de Riesgo de Desastres</v>
      </c>
      <c r="AQ467" s="8"/>
      <c r="AR467" s="8"/>
    </row>
    <row r="468" hidden="1">
      <c r="A468" s="27" t="str">
        <f t="shared" si="1"/>
        <v>450302220245400100131.2.4.3.032.3.2.02.02.0051.2.4.3.03</v>
      </c>
      <c r="B468" s="27" t="str">
        <f t="shared" si="2"/>
        <v>450302220245400100131.2.4.3.032.3.2.02.02.0051.2.4.3.0304010202|343</v>
      </c>
      <c r="C468" s="28" t="str">
        <f t="shared" si="3"/>
        <v>Secretaría Gestión de Riesgo de Desastres</v>
      </c>
      <c r="D468" s="40" t="s">
        <v>135</v>
      </c>
      <c r="E468" s="40" t="s">
        <v>2196</v>
      </c>
      <c r="F468" s="40" t="s">
        <v>2211</v>
      </c>
      <c r="G468" s="40" t="s">
        <v>2220</v>
      </c>
      <c r="H468" s="40" t="s">
        <v>2221</v>
      </c>
      <c r="I468" s="40" t="s">
        <v>2222</v>
      </c>
      <c r="J468" s="40" t="s">
        <v>182</v>
      </c>
      <c r="K468" s="40" t="s">
        <v>183</v>
      </c>
      <c r="L468" s="40" t="s">
        <v>184</v>
      </c>
      <c r="M468" s="40" t="s">
        <v>185</v>
      </c>
      <c r="N468" s="40" t="s">
        <v>328</v>
      </c>
      <c r="O468" s="40" t="s">
        <v>329</v>
      </c>
      <c r="P468" s="40" t="s">
        <v>2223</v>
      </c>
      <c r="Q468" s="40" t="s">
        <v>2220</v>
      </c>
      <c r="R468" s="40" t="s">
        <v>2224</v>
      </c>
      <c r="S468" s="40" t="s">
        <v>2222</v>
      </c>
      <c r="T468" s="40" t="s">
        <v>2225</v>
      </c>
      <c r="U468" s="29" t="str">
        <f>VLOOKUP(T:T,'TOTAL POR PROYECTOS'!B:C,2,0)</f>
        <v>Desarrollo de acciones para la adaptabilidad y reducción de los escenarios de riesgo de desastre identificados en el municipio de San José De Cúcuta</v>
      </c>
      <c r="V468" s="40" t="s">
        <v>333</v>
      </c>
      <c r="W468" s="40" t="s">
        <v>334</v>
      </c>
      <c r="X468" s="40" t="s">
        <v>627</v>
      </c>
      <c r="Y468" s="40" t="s">
        <v>628</v>
      </c>
      <c r="Z468" s="40" t="s">
        <v>333</v>
      </c>
      <c r="AA468" s="40" t="s">
        <v>335</v>
      </c>
      <c r="AB468" s="30">
        <f>VLOOKUP(B:B,'EJECUCION 24 DE ABRIL DEL 2026'!C:Q,15,0)</f>
        <v>600000000</v>
      </c>
      <c r="AC468" s="30">
        <f>VLOOKUP(B:B,'EJECUCION 24 DE ABRIL DEL 2026'!C:R,16,0)</f>
        <v>0</v>
      </c>
      <c r="AD468" s="30">
        <f>VLOOKUP(B:B,'EJECUCION 24 DE ABRIL DEL 2026'!C:S,17,0)</f>
        <v>0</v>
      </c>
      <c r="AE468" s="31">
        <f>VLOOKUP(B:B,'EJECUCION 24 DE ABRIL DEL 2026'!C:T,18,0)</f>
        <v>0</v>
      </c>
      <c r="AF468" s="31">
        <f>VLOOKUP(B:B,'EJECUCION 24 DE ABRIL DEL 2026'!C:U,19,0)</f>
        <v>0</v>
      </c>
      <c r="AG468" s="30">
        <f>VLOOKUP(B:B,'EJECUCION 24 DE ABRIL DEL 2026'!C:V,20,0)</f>
        <v>0</v>
      </c>
      <c r="AH468" s="30">
        <f>VLOOKUP(B:B,'EJECUCION 24 DE ABRIL DEL 2026'!C:W,21,0)</f>
        <v>0</v>
      </c>
      <c r="AI468" s="30">
        <f>VLOOKUP(B:B,'EJECUCION 24 DE ABRIL DEL 2026'!C:X,22,0)</f>
        <v>600000000</v>
      </c>
      <c r="AJ468" s="30">
        <f>VLOOKUP(B:B,'EJECUCION 24 DE ABRIL DEL 2026'!C:Y,23,0)</f>
        <v>154453562</v>
      </c>
      <c r="AK468" s="30">
        <f>VLOOKUP(B:B,'EJECUCION 24 DE ABRIL DEL 2026'!C:Z,24,0)</f>
        <v>154453562</v>
      </c>
      <c r="AL468" s="30">
        <f>VLOOKUP(B:B,'EJECUCION 24 DE ABRIL DEL 2026'!C:AA,25,0)</f>
        <v>0</v>
      </c>
      <c r="AM468" s="30">
        <f>VLOOKUP(B:B,'EJECUCION 24 DE ABRIL DEL 2026'!C:AB,26,0)</f>
        <v>0</v>
      </c>
      <c r="AN468" s="30">
        <f>VLOOKUP(B:B,'EJECUCION 24 DE ABRIL DEL 2026'!C:AC,27,0)</f>
        <v>445546438</v>
      </c>
      <c r="AO468" s="32">
        <f t="shared" si="4"/>
        <v>0</v>
      </c>
      <c r="AP468" s="28" t="str">
        <f>VLOOKUP(T:T,'TOTAL POR PROYECTOS'!B:I,8,0)</f>
        <v>Secretaría Gestión de Riesgo de Desastres</v>
      </c>
      <c r="AQ468" s="8"/>
      <c r="AR468" s="8"/>
    </row>
    <row r="469" hidden="1">
      <c r="A469" s="27" t="str">
        <f t="shared" si="1"/>
        <v>450302220245400100131.2.2.0.00.22.3.2.02.02.0051.2.2.0.00</v>
      </c>
      <c r="B469" s="27" t="str">
        <f t="shared" si="2"/>
        <v>450302220245400100131.2.2.0.00.22.3.2.02.02.0051.2.2.0.0004010202|343</v>
      </c>
      <c r="C469" s="28" t="str">
        <f t="shared" si="3"/>
        <v>Secretaría Gestión de Riesgo de Desastres</v>
      </c>
      <c r="D469" s="40" t="s">
        <v>135</v>
      </c>
      <c r="E469" s="40" t="s">
        <v>2196</v>
      </c>
      <c r="F469" s="40" t="s">
        <v>2211</v>
      </c>
      <c r="G469" s="40" t="s">
        <v>2220</v>
      </c>
      <c r="H469" s="40" t="s">
        <v>2221</v>
      </c>
      <c r="I469" s="40" t="s">
        <v>2222</v>
      </c>
      <c r="J469" s="40" t="s">
        <v>182</v>
      </c>
      <c r="K469" s="40" t="s">
        <v>183</v>
      </c>
      <c r="L469" s="40" t="s">
        <v>184</v>
      </c>
      <c r="M469" s="40" t="s">
        <v>185</v>
      </c>
      <c r="N469" s="40" t="s">
        <v>328</v>
      </c>
      <c r="O469" s="40" t="s">
        <v>329</v>
      </c>
      <c r="P469" s="40" t="s">
        <v>2223</v>
      </c>
      <c r="Q469" s="40" t="s">
        <v>2220</v>
      </c>
      <c r="R469" s="40" t="s">
        <v>2224</v>
      </c>
      <c r="S469" s="40" t="s">
        <v>2222</v>
      </c>
      <c r="T469" s="40" t="s">
        <v>2225</v>
      </c>
      <c r="U469" s="29" t="str">
        <f>VLOOKUP(T:T,'TOTAL POR PROYECTOS'!B:C,2,0)</f>
        <v>Desarrollo de acciones para la adaptabilidad y reducción de los escenarios de riesgo de desastre identificados en el municipio de San José De Cúcuta</v>
      </c>
      <c r="V469" s="40" t="s">
        <v>2203</v>
      </c>
      <c r="W469" s="40" t="s">
        <v>2204</v>
      </c>
      <c r="X469" s="40" t="s">
        <v>627</v>
      </c>
      <c r="Y469" s="40" t="s">
        <v>628</v>
      </c>
      <c r="Z469" s="40" t="s">
        <v>651</v>
      </c>
      <c r="AA469" s="40" t="s">
        <v>652</v>
      </c>
      <c r="AB469" s="30">
        <f>VLOOKUP(B:B,'EJECUCION 24 DE ABRIL DEL 2026'!C:Q,15,0)</f>
        <v>709624893</v>
      </c>
      <c r="AC469" s="30">
        <f>VLOOKUP(B:B,'EJECUCION 24 DE ABRIL DEL 2026'!C:R,16,0)</f>
        <v>0</v>
      </c>
      <c r="AD469" s="30">
        <f>VLOOKUP(B:B,'EJECUCION 24 DE ABRIL DEL 2026'!C:S,17,0)</f>
        <v>0</v>
      </c>
      <c r="AE469" s="31">
        <f>VLOOKUP(B:B,'EJECUCION 24 DE ABRIL DEL 2026'!C:T,18,0)</f>
        <v>0</v>
      </c>
      <c r="AF469" s="31">
        <f>VLOOKUP(B:B,'EJECUCION 24 DE ABRIL DEL 2026'!C:U,19,0)</f>
        <v>709624893</v>
      </c>
      <c r="AG469" s="30">
        <f>VLOOKUP(B:B,'EJECUCION 24 DE ABRIL DEL 2026'!C:V,20,0)</f>
        <v>0</v>
      </c>
      <c r="AH469" s="30">
        <f>VLOOKUP(B:B,'EJECUCION 24 DE ABRIL DEL 2026'!C:W,21,0)</f>
        <v>0</v>
      </c>
      <c r="AI469" s="30">
        <f>VLOOKUP(B:B,'EJECUCION 24 DE ABRIL DEL 2026'!C:X,22,0)</f>
        <v>0</v>
      </c>
      <c r="AJ469" s="30">
        <f>VLOOKUP(B:B,'EJECUCION 24 DE ABRIL DEL 2026'!C:Y,23,0)</f>
        <v>0</v>
      </c>
      <c r="AK469" s="30">
        <f>VLOOKUP(B:B,'EJECUCION 24 DE ABRIL DEL 2026'!C:Z,24,0)</f>
        <v>0</v>
      </c>
      <c r="AL469" s="30">
        <f>VLOOKUP(B:B,'EJECUCION 24 DE ABRIL DEL 2026'!C:AA,25,0)</f>
        <v>0</v>
      </c>
      <c r="AM469" s="30">
        <f>VLOOKUP(B:B,'EJECUCION 24 DE ABRIL DEL 2026'!C:AB,26,0)</f>
        <v>0</v>
      </c>
      <c r="AN469" s="30">
        <f>VLOOKUP(B:B,'EJECUCION 24 DE ABRIL DEL 2026'!C:AC,27,0)</f>
        <v>0</v>
      </c>
      <c r="AO469" s="32" t="str">
        <f t="shared" si="4"/>
        <v>#DIV/0!</v>
      </c>
      <c r="AP469" s="28" t="str">
        <f>VLOOKUP(T:T,'TOTAL POR PROYECTOS'!B:I,8,0)</f>
        <v>Secretaría Gestión de Riesgo de Desastres</v>
      </c>
      <c r="AQ469" s="8"/>
      <c r="AR469" s="8"/>
    </row>
    <row r="470" hidden="1">
      <c r="A470" s="27" t="str">
        <f t="shared" si="1"/>
        <v>450300420245400101671.2.1.0.00.12.3.2.02.02.0061.2.1.0.00</v>
      </c>
      <c r="B470" s="27" t="str">
        <f t="shared" si="2"/>
        <v>450300420245400101671.2.1.0.00.12.3.2.02.02.0061.2.1.0.0004010302|345</v>
      </c>
      <c r="C470" s="28" t="str">
        <f t="shared" si="3"/>
        <v>Secretaría Gestión de Riesgo de Desastres</v>
      </c>
      <c r="D470" s="40" t="s">
        <v>135</v>
      </c>
      <c r="E470" s="40" t="s">
        <v>2196</v>
      </c>
      <c r="F470" s="40" t="s">
        <v>2226</v>
      </c>
      <c r="G470" s="40" t="s">
        <v>2227</v>
      </c>
      <c r="H470" s="40" t="s">
        <v>2228</v>
      </c>
      <c r="I470" s="40" t="s">
        <v>2229</v>
      </c>
      <c r="J470" s="40" t="s">
        <v>182</v>
      </c>
      <c r="K470" s="40" t="s">
        <v>183</v>
      </c>
      <c r="L470" s="40" t="s">
        <v>184</v>
      </c>
      <c r="M470" s="40" t="s">
        <v>185</v>
      </c>
      <c r="N470" s="40" t="s">
        <v>328</v>
      </c>
      <c r="O470" s="40" t="s">
        <v>329</v>
      </c>
      <c r="P470" s="40" t="s">
        <v>2230</v>
      </c>
      <c r="Q470" s="40" t="s">
        <v>2227</v>
      </c>
      <c r="R470" s="40" t="s">
        <v>2231</v>
      </c>
      <c r="S470" s="40" t="s">
        <v>2229</v>
      </c>
      <c r="T470" s="40" t="s">
        <v>2232</v>
      </c>
      <c r="U470" s="29" t="str">
        <f>VLOOKUP(T:T,'TOTAL POR PROYECTOS'!B:C,2,0)</f>
        <v>Asistencia Manejo y Respuesta a Emergencias y Desastres en el Municipio de San José De Cúcuta</v>
      </c>
      <c r="V470" s="40" t="s">
        <v>106</v>
      </c>
      <c r="W470" s="40" t="s">
        <v>107</v>
      </c>
      <c r="X470" s="40" t="s">
        <v>582</v>
      </c>
      <c r="Y470" s="40" t="s">
        <v>583</v>
      </c>
      <c r="Z470" s="40" t="s">
        <v>108</v>
      </c>
      <c r="AA470" s="40" t="s">
        <v>109</v>
      </c>
      <c r="AB470" s="30">
        <f>VLOOKUP(B:B,'EJECUCION 24 DE ABRIL DEL 2026'!C:Q,15,0)</f>
        <v>198400000</v>
      </c>
      <c r="AC470" s="30">
        <f>VLOOKUP(B:B,'EJECUCION 24 DE ABRIL DEL 2026'!C:R,16,0)</f>
        <v>0</v>
      </c>
      <c r="AD470" s="30">
        <f>VLOOKUP(B:B,'EJECUCION 24 DE ABRIL DEL 2026'!C:S,17,0)</f>
        <v>0</v>
      </c>
      <c r="AE470" s="31">
        <f>VLOOKUP(B:B,'EJECUCION 24 DE ABRIL DEL 2026'!C:T,18,0)</f>
        <v>0</v>
      </c>
      <c r="AF470" s="31">
        <f>VLOOKUP(B:B,'EJECUCION 24 DE ABRIL DEL 2026'!C:U,19,0)</f>
        <v>0</v>
      </c>
      <c r="AG470" s="30">
        <f>VLOOKUP(B:B,'EJECUCION 24 DE ABRIL DEL 2026'!C:V,20,0)</f>
        <v>0</v>
      </c>
      <c r="AH470" s="30">
        <f>VLOOKUP(B:B,'EJECUCION 24 DE ABRIL DEL 2026'!C:W,21,0)</f>
        <v>0</v>
      </c>
      <c r="AI470" s="30">
        <f>VLOOKUP(B:B,'EJECUCION 24 DE ABRIL DEL 2026'!C:X,22,0)</f>
        <v>198400000</v>
      </c>
      <c r="AJ470" s="30">
        <f>VLOOKUP(B:B,'EJECUCION 24 DE ABRIL DEL 2026'!C:Y,23,0)</f>
        <v>198400000</v>
      </c>
      <c r="AK470" s="30">
        <f>VLOOKUP(B:B,'EJECUCION 24 DE ABRIL DEL 2026'!C:Z,24,0)</f>
        <v>198400000</v>
      </c>
      <c r="AL470" s="30">
        <f>VLOOKUP(B:B,'EJECUCION 24 DE ABRIL DEL 2026'!C:AA,25,0)</f>
        <v>79860000</v>
      </c>
      <c r="AM470" s="30">
        <f>VLOOKUP(B:B,'EJECUCION 24 DE ABRIL DEL 2026'!C:AB,26,0)</f>
        <v>79860000</v>
      </c>
      <c r="AN470" s="30">
        <f>VLOOKUP(B:B,'EJECUCION 24 DE ABRIL DEL 2026'!C:AC,27,0)</f>
        <v>0</v>
      </c>
      <c r="AO470" s="32">
        <f t="shared" si="4"/>
        <v>0.4025201613</v>
      </c>
      <c r="AP470" s="28" t="str">
        <f>VLOOKUP(T:T,'TOTAL POR PROYECTOS'!B:I,8,0)</f>
        <v>Secretaría Gestión de Riesgo de Desastres</v>
      </c>
      <c r="AQ470" s="8"/>
      <c r="AR470" s="8"/>
    </row>
    <row r="471" hidden="1">
      <c r="A471" s="27" t="str">
        <f t="shared" si="1"/>
        <v>450300420245400101671.2.2.0.00.22.3.2.02.02.0061.2.2.0.00</v>
      </c>
      <c r="B471" s="27" t="str">
        <f t="shared" si="2"/>
        <v>450300420245400101671.2.2.0.00.22.3.2.02.02.0061.2.2.0.0004010302|345</v>
      </c>
      <c r="C471" s="28" t="str">
        <f t="shared" si="3"/>
        <v>Secretaría Gestión de Riesgo de Desastres</v>
      </c>
      <c r="D471" s="40" t="s">
        <v>135</v>
      </c>
      <c r="E471" s="40" t="s">
        <v>2196</v>
      </c>
      <c r="F471" s="40" t="s">
        <v>2226</v>
      </c>
      <c r="G471" s="40" t="s">
        <v>2227</v>
      </c>
      <c r="H471" s="40" t="s">
        <v>2228</v>
      </c>
      <c r="I471" s="40" t="s">
        <v>2229</v>
      </c>
      <c r="J471" s="40" t="s">
        <v>182</v>
      </c>
      <c r="K471" s="40" t="s">
        <v>183</v>
      </c>
      <c r="L471" s="40" t="s">
        <v>184</v>
      </c>
      <c r="M471" s="40" t="s">
        <v>185</v>
      </c>
      <c r="N471" s="40" t="s">
        <v>328</v>
      </c>
      <c r="O471" s="40" t="s">
        <v>329</v>
      </c>
      <c r="P471" s="40" t="s">
        <v>2230</v>
      </c>
      <c r="Q471" s="40" t="s">
        <v>2227</v>
      </c>
      <c r="R471" s="40" t="s">
        <v>2231</v>
      </c>
      <c r="S471" s="40" t="s">
        <v>2229</v>
      </c>
      <c r="T471" s="40" t="s">
        <v>2232</v>
      </c>
      <c r="U471" s="29" t="str">
        <f>VLOOKUP(T:T,'TOTAL POR PROYECTOS'!B:C,2,0)</f>
        <v>Asistencia Manejo y Respuesta a Emergencias y Desastres en el Municipio de San José De Cúcuta</v>
      </c>
      <c r="V471" s="40" t="s">
        <v>2203</v>
      </c>
      <c r="W471" s="40" t="s">
        <v>2204</v>
      </c>
      <c r="X471" s="40" t="s">
        <v>582</v>
      </c>
      <c r="Y471" s="40" t="s">
        <v>583</v>
      </c>
      <c r="Z471" s="40" t="s">
        <v>651</v>
      </c>
      <c r="AA471" s="40" t="s">
        <v>652</v>
      </c>
      <c r="AB471" s="30">
        <f>VLOOKUP(B:B,'EJECUCION 24 DE ABRIL DEL 2026'!C:Q,15,0)</f>
        <v>952591030</v>
      </c>
      <c r="AC471" s="30">
        <f>VLOOKUP(B:B,'EJECUCION 24 DE ABRIL DEL 2026'!C:R,16,0)</f>
        <v>0</v>
      </c>
      <c r="AD471" s="30">
        <f>VLOOKUP(B:B,'EJECUCION 24 DE ABRIL DEL 2026'!C:S,17,0)</f>
        <v>0</v>
      </c>
      <c r="AE471" s="31">
        <f>VLOOKUP(B:B,'EJECUCION 24 DE ABRIL DEL 2026'!C:T,18,0)</f>
        <v>0</v>
      </c>
      <c r="AF471" s="31">
        <f>VLOOKUP(B:B,'EJECUCION 24 DE ABRIL DEL 2026'!C:U,19,0)</f>
        <v>0</v>
      </c>
      <c r="AG471" s="30">
        <f>VLOOKUP(B:B,'EJECUCION 24 DE ABRIL DEL 2026'!C:V,20,0)</f>
        <v>0</v>
      </c>
      <c r="AH471" s="30">
        <f>VLOOKUP(B:B,'EJECUCION 24 DE ABRIL DEL 2026'!C:W,21,0)</f>
        <v>0</v>
      </c>
      <c r="AI471" s="30">
        <f>VLOOKUP(B:B,'EJECUCION 24 DE ABRIL DEL 2026'!C:X,22,0)</f>
        <v>952591030</v>
      </c>
      <c r="AJ471" s="30">
        <f>VLOOKUP(B:B,'EJECUCION 24 DE ABRIL DEL 2026'!C:Y,23,0)</f>
        <v>519009553.1</v>
      </c>
      <c r="AK471" s="30">
        <f>VLOOKUP(B:B,'EJECUCION 24 DE ABRIL DEL 2026'!C:Z,24,0)</f>
        <v>519009553.1</v>
      </c>
      <c r="AL471" s="30">
        <f>VLOOKUP(B:B,'EJECUCION 24 DE ABRIL DEL 2026'!C:AA,25,0)</f>
        <v>0</v>
      </c>
      <c r="AM471" s="30">
        <f>VLOOKUP(B:B,'EJECUCION 24 DE ABRIL DEL 2026'!C:AB,26,0)</f>
        <v>0</v>
      </c>
      <c r="AN471" s="30">
        <f>VLOOKUP(B:B,'EJECUCION 24 DE ABRIL DEL 2026'!C:AC,27,0)</f>
        <v>433581476.9</v>
      </c>
      <c r="AO471" s="32">
        <f t="shared" si="4"/>
        <v>0</v>
      </c>
      <c r="AP471" s="28" t="str">
        <f>VLOOKUP(T:T,'TOTAL POR PROYECTOS'!B:I,8,0)</f>
        <v>Secretaría Gestión de Riesgo de Desastres</v>
      </c>
      <c r="AQ471" s="8"/>
      <c r="AR471" s="8"/>
    </row>
    <row r="472" hidden="1">
      <c r="A472" s="27" t="str">
        <f t="shared" si="1"/>
        <v>450300420245400101671.2.2.0.00.22.3.2.02.02.0091.2.2.0.00</v>
      </c>
      <c r="B472" s="27" t="str">
        <f t="shared" si="2"/>
        <v>450300420245400101671.2.2.0.00.22.3.2.02.02.0091.2.2.0.0004010302|345</v>
      </c>
      <c r="C472" s="28" t="str">
        <f t="shared" si="3"/>
        <v>Secretaría Gestión de Riesgo de Desastres</v>
      </c>
      <c r="D472" s="40" t="s">
        <v>135</v>
      </c>
      <c r="E472" s="40" t="s">
        <v>2196</v>
      </c>
      <c r="F472" s="40" t="s">
        <v>2226</v>
      </c>
      <c r="G472" s="40" t="s">
        <v>2227</v>
      </c>
      <c r="H472" s="40" t="s">
        <v>2228</v>
      </c>
      <c r="I472" s="40" t="s">
        <v>2229</v>
      </c>
      <c r="J472" s="40" t="s">
        <v>182</v>
      </c>
      <c r="K472" s="40" t="s">
        <v>183</v>
      </c>
      <c r="L472" s="40" t="s">
        <v>184</v>
      </c>
      <c r="M472" s="40" t="s">
        <v>185</v>
      </c>
      <c r="N472" s="40" t="s">
        <v>328</v>
      </c>
      <c r="O472" s="40" t="s">
        <v>329</v>
      </c>
      <c r="P472" s="40" t="s">
        <v>2230</v>
      </c>
      <c r="Q472" s="40" t="s">
        <v>2227</v>
      </c>
      <c r="R472" s="40" t="s">
        <v>2231</v>
      </c>
      <c r="S472" s="40" t="s">
        <v>2229</v>
      </c>
      <c r="T472" s="40" t="s">
        <v>2232</v>
      </c>
      <c r="U472" s="29" t="str">
        <f>VLOOKUP(T:T,'TOTAL POR PROYECTOS'!B:C,2,0)</f>
        <v>Asistencia Manejo y Respuesta a Emergencias y Desastres en el Municipio de San José De Cúcuta</v>
      </c>
      <c r="V472" s="40" t="s">
        <v>2203</v>
      </c>
      <c r="W472" s="40" t="s">
        <v>2204</v>
      </c>
      <c r="X472" s="40" t="s">
        <v>66</v>
      </c>
      <c r="Y472" s="40" t="s">
        <v>67</v>
      </c>
      <c r="Z472" s="40" t="s">
        <v>651</v>
      </c>
      <c r="AA472" s="40" t="s">
        <v>652</v>
      </c>
      <c r="AB472" s="30">
        <f>VLOOKUP(B:B,'EJECUCION 24 DE ABRIL DEL 2026'!C:Q,15,0)</f>
        <v>76800000</v>
      </c>
      <c r="AC472" s="30">
        <f>VLOOKUP(B:B,'EJECUCION 24 DE ABRIL DEL 2026'!C:R,16,0)</f>
        <v>0</v>
      </c>
      <c r="AD472" s="30">
        <f>VLOOKUP(B:B,'EJECUCION 24 DE ABRIL DEL 2026'!C:S,17,0)</f>
        <v>0</v>
      </c>
      <c r="AE472" s="31">
        <f>VLOOKUP(B:B,'EJECUCION 24 DE ABRIL DEL 2026'!C:T,18,0)</f>
        <v>0</v>
      </c>
      <c r="AF472" s="31">
        <f>VLOOKUP(B:B,'EJECUCION 24 DE ABRIL DEL 2026'!C:U,19,0)</f>
        <v>18974000</v>
      </c>
      <c r="AG472" s="30">
        <f>VLOOKUP(B:B,'EJECUCION 24 DE ABRIL DEL 2026'!C:V,20,0)</f>
        <v>0</v>
      </c>
      <c r="AH472" s="30">
        <f>VLOOKUP(B:B,'EJECUCION 24 DE ABRIL DEL 2026'!C:W,21,0)</f>
        <v>0</v>
      </c>
      <c r="AI472" s="30">
        <f>VLOOKUP(B:B,'EJECUCION 24 DE ABRIL DEL 2026'!C:X,22,0)</f>
        <v>57826000</v>
      </c>
      <c r="AJ472" s="30">
        <f>VLOOKUP(B:B,'EJECUCION 24 DE ABRIL DEL 2026'!C:Y,23,0)</f>
        <v>42858333.33</v>
      </c>
      <c r="AK472" s="30">
        <f>VLOOKUP(B:B,'EJECUCION 24 DE ABRIL DEL 2026'!C:Z,24,0)</f>
        <v>36791666.66</v>
      </c>
      <c r="AL472" s="30">
        <f>VLOOKUP(B:B,'EJECUCION 24 DE ABRIL DEL 2026'!C:AA,25,0)</f>
        <v>25666666.66</v>
      </c>
      <c r="AM472" s="30">
        <f>VLOOKUP(B:B,'EJECUCION 24 DE ABRIL DEL 2026'!C:AB,26,0)</f>
        <v>15916666.66</v>
      </c>
      <c r="AN472" s="30">
        <f>VLOOKUP(B:B,'EJECUCION 24 DE ABRIL DEL 2026'!C:AC,27,0)</f>
        <v>21034333.34</v>
      </c>
      <c r="AO472" s="32">
        <f t="shared" si="4"/>
        <v>0.4438603165</v>
      </c>
      <c r="AP472" s="28" t="str">
        <f>VLOOKUP(T:T,'TOTAL POR PROYECTOS'!B:I,8,0)</f>
        <v>Secretaría Gestión de Riesgo de Desastres</v>
      </c>
      <c r="AQ472" s="8"/>
      <c r="AR472" s="8"/>
    </row>
    <row r="473" hidden="1">
      <c r="A473" s="27" t="str">
        <f t="shared" si="1"/>
        <v>04060092025000000325161.2.1.0.00.12.3.2.02.02.0091.2.1.0.00</v>
      </c>
      <c r="B473" s="27" t="str">
        <f t="shared" si="2"/>
        <v>04060092025000000325161.2.1.0.00.12.3.2.02.02.0091.2.1.0.0004030104|365</v>
      </c>
      <c r="C473" s="28" t="str">
        <f t="shared" si="3"/>
        <v>Secretaría de Planeación y Desarrollo Teritorial</v>
      </c>
      <c r="D473" s="40" t="s">
        <v>135</v>
      </c>
      <c r="E473" s="40" t="s">
        <v>323</v>
      </c>
      <c r="F473" s="40" t="s">
        <v>324</v>
      </c>
      <c r="G473" s="40" t="s">
        <v>2233</v>
      </c>
      <c r="H473" s="40" t="s">
        <v>2234</v>
      </c>
      <c r="I473" s="40" t="s">
        <v>1097</v>
      </c>
      <c r="J473" s="40" t="s">
        <v>2012</v>
      </c>
      <c r="K473" s="40" t="s">
        <v>2013</v>
      </c>
      <c r="L473" s="40" t="s">
        <v>2014</v>
      </c>
      <c r="M473" s="40" t="s">
        <v>2015</v>
      </c>
      <c r="N473" s="40" t="s">
        <v>2016</v>
      </c>
      <c r="O473" s="40" t="s">
        <v>2235</v>
      </c>
      <c r="P473" s="40" t="s">
        <v>2236</v>
      </c>
      <c r="Q473" s="40" t="s">
        <v>1097</v>
      </c>
      <c r="R473" s="40" t="s">
        <v>2237</v>
      </c>
      <c r="S473" s="40" t="s">
        <v>1102</v>
      </c>
      <c r="T473" s="40" t="s">
        <v>2238</v>
      </c>
      <c r="U473" s="29" t="str">
        <f>VLOOKUP(T:T,'TOTAL POR PROYECTOS'!B:C,2,0)</f>
        <v>Inventario de parques en el Municipio de San José De Cúcuta</v>
      </c>
      <c r="V473" s="40" t="s">
        <v>106</v>
      </c>
      <c r="W473" s="40" t="s">
        <v>107</v>
      </c>
      <c r="X473" s="40" t="s">
        <v>66</v>
      </c>
      <c r="Y473" s="40" t="s">
        <v>67</v>
      </c>
      <c r="Z473" s="40" t="s">
        <v>108</v>
      </c>
      <c r="AA473" s="40" t="s">
        <v>109</v>
      </c>
      <c r="AB473" s="30">
        <f>VLOOKUP(B:B,'EJECUCION 24 DE ABRIL DEL 2026'!C:Q,15,0)</f>
        <v>60000000</v>
      </c>
      <c r="AC473" s="30">
        <f>VLOOKUP(B:B,'EJECUCION 24 DE ABRIL DEL 2026'!C:R,16,0)</f>
        <v>0</v>
      </c>
      <c r="AD473" s="30">
        <f>VLOOKUP(B:B,'EJECUCION 24 DE ABRIL DEL 2026'!C:S,17,0)</f>
        <v>0</v>
      </c>
      <c r="AE473" s="31">
        <f>VLOOKUP(B:B,'EJECUCION 24 DE ABRIL DEL 2026'!C:T,18,0)</f>
        <v>0</v>
      </c>
      <c r="AF473" s="31">
        <f>VLOOKUP(B:B,'EJECUCION 24 DE ABRIL DEL 2026'!C:U,19,0)</f>
        <v>0</v>
      </c>
      <c r="AG473" s="30">
        <f>VLOOKUP(B:B,'EJECUCION 24 DE ABRIL DEL 2026'!C:V,20,0)</f>
        <v>0</v>
      </c>
      <c r="AH473" s="30">
        <f>VLOOKUP(B:B,'EJECUCION 24 DE ABRIL DEL 2026'!C:W,21,0)</f>
        <v>0</v>
      </c>
      <c r="AI473" s="30">
        <f>VLOOKUP(B:B,'EJECUCION 24 DE ABRIL DEL 2026'!C:X,22,0)</f>
        <v>60000000</v>
      </c>
      <c r="AJ473" s="30">
        <f>VLOOKUP(B:B,'EJECUCION 24 DE ABRIL DEL 2026'!C:Y,23,0)</f>
        <v>57600000</v>
      </c>
      <c r="AK473" s="30">
        <f>VLOOKUP(B:B,'EJECUCION 24 DE ABRIL DEL 2026'!C:Z,24,0)</f>
        <v>57600000</v>
      </c>
      <c r="AL473" s="30">
        <f>VLOOKUP(B:B,'EJECUCION 24 DE ABRIL DEL 2026'!C:AA,25,0)</f>
        <v>28700000</v>
      </c>
      <c r="AM473" s="30">
        <f>VLOOKUP(B:B,'EJECUCION 24 DE ABRIL DEL 2026'!C:AB,26,0)</f>
        <v>19200000</v>
      </c>
      <c r="AN473" s="30">
        <f>VLOOKUP(B:B,'EJECUCION 24 DE ABRIL DEL 2026'!C:AC,27,0)</f>
        <v>2400000</v>
      </c>
      <c r="AO473" s="32">
        <f t="shared" si="4"/>
        <v>0.4783333333</v>
      </c>
      <c r="AP473" s="28" t="str">
        <f>VLOOKUP(T:T,'TOTAL POR PROYECTOS'!B:I,8,0)</f>
        <v>Secretaría de Planeación y Desarrollo Teritorial</v>
      </c>
      <c r="AQ473" s="8"/>
      <c r="AR473" s="8"/>
    </row>
    <row r="474" hidden="1">
      <c r="A474" s="27" t="str">
        <f t="shared" si="1"/>
        <v>43010122025000000321501.2.4.3.032.3.2.02.02.0051.2.4.3.03</v>
      </c>
      <c r="B474" s="27" t="str">
        <f t="shared" si="2"/>
        <v>43010122025000000321501.2.4.3.032.3.2.02.02.0051.2.4.3.0303050107|247</v>
      </c>
      <c r="C474" s="28" t="str">
        <f t="shared" si="3"/>
        <v>Instituto Municipal para la Recreación y el Deporte de Cúcuta</v>
      </c>
      <c r="D474" s="37" t="s">
        <v>48</v>
      </c>
      <c r="E474" s="37" t="s">
        <v>835</v>
      </c>
      <c r="F474" s="37" t="s">
        <v>836</v>
      </c>
      <c r="G474" s="37" t="s">
        <v>879</v>
      </c>
      <c r="H474" s="37" t="s">
        <v>880</v>
      </c>
      <c r="I474" s="37" t="s">
        <v>881</v>
      </c>
      <c r="J474" s="37" t="s">
        <v>840</v>
      </c>
      <c r="K474" s="37" t="s">
        <v>841</v>
      </c>
      <c r="L474" s="37" t="s">
        <v>842</v>
      </c>
      <c r="M474" s="37" t="s">
        <v>843</v>
      </c>
      <c r="N474" s="37" t="s">
        <v>844</v>
      </c>
      <c r="O474" s="37" t="s">
        <v>845</v>
      </c>
      <c r="P474" s="37" t="s">
        <v>882</v>
      </c>
      <c r="Q474" s="37" t="s">
        <v>879</v>
      </c>
      <c r="R474" s="37" t="s">
        <v>883</v>
      </c>
      <c r="S474" s="37" t="s">
        <v>879</v>
      </c>
      <c r="T474" s="40" t="s">
        <v>884</v>
      </c>
      <c r="U474" s="29" t="str">
        <f>VLOOKUP(T:T,'TOTAL POR PROYECTOS'!B:C,2,0)</f>
        <v>Estudios , Diseños, Construcción, adecuación y Mantenimiento de la Infraestructura Recreodeportiva en el Municipio de San José De Cúcuta</v>
      </c>
      <c r="V474" s="40" t="s">
        <v>333</v>
      </c>
      <c r="W474" s="40" t="s">
        <v>334</v>
      </c>
      <c r="X474" s="40" t="s">
        <v>627</v>
      </c>
      <c r="Y474" s="40" t="s">
        <v>628</v>
      </c>
      <c r="Z474" s="40" t="s">
        <v>333</v>
      </c>
      <c r="AA474" s="40" t="s">
        <v>334</v>
      </c>
      <c r="AB474" s="30">
        <f>VLOOKUP(B:B,'EJECUCION 24 DE ABRIL DEL 2026'!C:Q,15,0)</f>
        <v>0</v>
      </c>
      <c r="AC474" s="30">
        <f>VLOOKUP(B:B,'EJECUCION 24 DE ABRIL DEL 2026'!C:R,16,0)</f>
        <v>0</v>
      </c>
      <c r="AD474" s="30">
        <f>VLOOKUP(B:B,'EJECUCION 24 DE ABRIL DEL 2026'!C:S,17,0)</f>
        <v>0</v>
      </c>
      <c r="AE474" s="31">
        <f>VLOOKUP(B:B,'EJECUCION 24 DE ABRIL DEL 2026'!C:T,18,0)</f>
        <v>2300000000</v>
      </c>
      <c r="AF474" s="31">
        <f>VLOOKUP(B:B,'EJECUCION 24 DE ABRIL DEL 2026'!C:U,19,0)</f>
        <v>0</v>
      </c>
      <c r="AG474" s="30">
        <f>VLOOKUP(B:B,'EJECUCION 24 DE ABRIL DEL 2026'!C:V,20,0)</f>
        <v>0</v>
      </c>
      <c r="AH474" s="30">
        <f>VLOOKUP(B:B,'EJECUCION 24 DE ABRIL DEL 2026'!C:W,21,0)</f>
        <v>0</v>
      </c>
      <c r="AI474" s="30">
        <f>VLOOKUP(B:B,'EJECUCION 24 DE ABRIL DEL 2026'!C:X,22,0)</f>
        <v>2300000000</v>
      </c>
      <c r="AJ474" s="30">
        <f>VLOOKUP(B:B,'EJECUCION 24 DE ABRIL DEL 2026'!C:Y,23,0)</f>
        <v>2300000000</v>
      </c>
      <c r="AK474" s="30">
        <f>VLOOKUP(B:B,'EJECUCION 24 DE ABRIL DEL 2026'!C:Z,24,0)</f>
        <v>2300000000</v>
      </c>
      <c r="AL474" s="30">
        <f>VLOOKUP(B:B,'EJECUCION 24 DE ABRIL DEL 2026'!C:AA,25,0)</f>
        <v>2300000000</v>
      </c>
      <c r="AM474" s="30">
        <f>VLOOKUP(B:B,'EJECUCION 24 DE ABRIL DEL 2026'!C:AB,26,0)</f>
        <v>2300000000</v>
      </c>
      <c r="AN474" s="30">
        <f>VLOOKUP(B:B,'EJECUCION 24 DE ABRIL DEL 2026'!C:AC,27,0)</f>
        <v>0</v>
      </c>
      <c r="AO474" s="32">
        <f t="shared" si="4"/>
        <v>1</v>
      </c>
      <c r="AP474" s="28" t="str">
        <f>VLOOKUP(T:T,'TOTAL POR PROYECTOS'!B:I,8,0)</f>
        <v>Instituto Municipal para la Recreación y el Deporte de Cúcuta</v>
      </c>
      <c r="AQ474" s="8"/>
      <c r="AR474" s="8"/>
    </row>
    <row r="475" hidden="1">
      <c r="A475" s="27" t="str">
        <f t="shared" si="1"/>
        <v>120601120245400101261.2.4.3.032.3.2.02.02.0081.2.4.3.03</v>
      </c>
      <c r="B475" s="27" t="str">
        <f t="shared" si="2"/>
        <v>120601120245400101261.2.4.3.032.3.2.02.02.0081.2.4.3.0301030403|55</v>
      </c>
      <c r="C475" s="28" t="str">
        <f t="shared" si="3"/>
        <v>Secretaría de Gobierno</v>
      </c>
      <c r="D475" s="40" t="s">
        <v>177</v>
      </c>
      <c r="E475" s="40" t="s">
        <v>1345</v>
      </c>
      <c r="F475" s="40" t="s">
        <v>1358</v>
      </c>
      <c r="G475" s="40" t="s">
        <v>2239</v>
      </c>
      <c r="H475" s="40" t="s">
        <v>2240</v>
      </c>
      <c r="I475" s="40" t="s">
        <v>2241</v>
      </c>
      <c r="J475" s="40" t="s">
        <v>1362</v>
      </c>
      <c r="K475" s="40" t="s">
        <v>1363</v>
      </c>
      <c r="L475" s="40" t="s">
        <v>1364</v>
      </c>
      <c r="M475" s="40" t="s">
        <v>1365</v>
      </c>
      <c r="N475" s="40" t="s">
        <v>1366</v>
      </c>
      <c r="O475" s="40" t="s">
        <v>1367</v>
      </c>
      <c r="P475" s="40" t="s">
        <v>2242</v>
      </c>
      <c r="Q475" s="40" t="s">
        <v>1103</v>
      </c>
      <c r="R475" s="40" t="s">
        <v>2243</v>
      </c>
      <c r="S475" s="40" t="s">
        <v>1469</v>
      </c>
      <c r="T475" s="40" t="s">
        <v>1372</v>
      </c>
      <c r="U475" s="29" t="str">
        <f>VLOOKUP(T:T,'TOTAL POR PROYECTOS'!B:C,2,0)</f>
        <v>Fortalecimiento del sistema penitenciario y carcelario en el marco de los derechos humanos en el municipio de San José De Cúcuta</v>
      </c>
      <c r="V475" s="40" t="s">
        <v>333</v>
      </c>
      <c r="W475" s="40" t="s">
        <v>334</v>
      </c>
      <c r="X475" s="40" t="s">
        <v>98</v>
      </c>
      <c r="Y475" s="40" t="s">
        <v>99</v>
      </c>
      <c r="Z475" s="40" t="s">
        <v>333</v>
      </c>
      <c r="AA475" s="40" t="s">
        <v>334</v>
      </c>
      <c r="AB475" s="30">
        <f>VLOOKUP(B:B,'EJECUCION 24 DE ABRIL DEL 2026'!C:Q,15,0)</f>
        <v>0</v>
      </c>
      <c r="AC475" s="30">
        <f>VLOOKUP(B:B,'EJECUCION 24 DE ABRIL DEL 2026'!C:R,16,0)</f>
        <v>0</v>
      </c>
      <c r="AD475" s="30">
        <f>VLOOKUP(B:B,'EJECUCION 24 DE ABRIL DEL 2026'!C:S,17,0)</f>
        <v>0</v>
      </c>
      <c r="AE475" s="31">
        <f>VLOOKUP(B:B,'EJECUCION 24 DE ABRIL DEL 2026'!C:T,18,0)</f>
        <v>2900000000</v>
      </c>
      <c r="AF475" s="31">
        <f>VLOOKUP(B:B,'EJECUCION 24 DE ABRIL DEL 2026'!C:U,19,0)</f>
        <v>0</v>
      </c>
      <c r="AG475" s="30">
        <f>VLOOKUP(B:B,'EJECUCION 24 DE ABRIL DEL 2026'!C:V,20,0)</f>
        <v>0</v>
      </c>
      <c r="AH475" s="30">
        <f>VLOOKUP(B:B,'EJECUCION 24 DE ABRIL DEL 2026'!C:W,21,0)</f>
        <v>0</v>
      </c>
      <c r="AI475" s="30">
        <f>VLOOKUP(B:B,'EJECUCION 24 DE ABRIL DEL 2026'!C:X,22,0)</f>
        <v>2900000000</v>
      </c>
      <c r="AJ475" s="30">
        <f>VLOOKUP(B:B,'EJECUCION 24 DE ABRIL DEL 2026'!C:Y,23,0)</f>
        <v>0</v>
      </c>
      <c r="AK475" s="30">
        <f>VLOOKUP(B:B,'EJECUCION 24 DE ABRIL DEL 2026'!C:Z,24,0)</f>
        <v>0</v>
      </c>
      <c r="AL475" s="30">
        <f>VLOOKUP(B:B,'EJECUCION 24 DE ABRIL DEL 2026'!C:AA,25,0)</f>
        <v>0</v>
      </c>
      <c r="AM475" s="30">
        <f>VLOOKUP(B:B,'EJECUCION 24 DE ABRIL DEL 2026'!C:AB,26,0)</f>
        <v>0</v>
      </c>
      <c r="AN475" s="30">
        <f>VLOOKUP(B:B,'EJECUCION 24 DE ABRIL DEL 2026'!C:AC,27,0)</f>
        <v>2900000000</v>
      </c>
      <c r="AO475" s="32">
        <f t="shared" si="4"/>
        <v>0</v>
      </c>
      <c r="AP475" s="28" t="str">
        <f>VLOOKUP(T:T,'TOTAL POR PROYECTOS'!B:I,8,0)</f>
        <v>Secretaría de Gobierno</v>
      </c>
      <c r="AQ475" s="8"/>
      <c r="AR475" s="8"/>
    </row>
    <row r="476" hidden="1">
      <c r="A476" s="27" t="str">
        <f t="shared" si="1"/>
        <v>240211620245400100051.3.3.11.05.32.3.2.02.02.0081.3.3.11.05</v>
      </c>
      <c r="B476" s="27" t="str">
        <f t="shared" si="2"/>
        <v>240211620245400100051.3.3.11.05.32.3.2.02.02.0081.3.3.11.0505020101|428</v>
      </c>
      <c r="C476" s="28" t="str">
        <f t="shared" si="3"/>
        <v>Secretaría de Infraestructura</v>
      </c>
      <c r="D476" s="40" t="s">
        <v>162</v>
      </c>
      <c r="E476" s="40" t="s">
        <v>1690</v>
      </c>
      <c r="F476" s="40" t="s">
        <v>1691</v>
      </c>
      <c r="G476" s="40" t="s">
        <v>1692</v>
      </c>
      <c r="H476" s="40" t="s">
        <v>1693</v>
      </c>
      <c r="I476" s="40" t="s">
        <v>1692</v>
      </c>
      <c r="J476" s="40" t="s">
        <v>168</v>
      </c>
      <c r="K476" s="40" t="s">
        <v>169</v>
      </c>
      <c r="L476" s="40" t="s">
        <v>170</v>
      </c>
      <c r="M476" s="40" t="s">
        <v>171</v>
      </c>
      <c r="N476" s="40" t="s">
        <v>1694</v>
      </c>
      <c r="O476" s="40" t="s">
        <v>1695</v>
      </c>
      <c r="P476" s="40" t="s">
        <v>1696</v>
      </c>
      <c r="Q476" s="40" t="s">
        <v>1692</v>
      </c>
      <c r="R476" s="40" t="s">
        <v>1697</v>
      </c>
      <c r="S476" s="40" t="s">
        <v>1692</v>
      </c>
      <c r="T476" s="40" t="s">
        <v>1698</v>
      </c>
      <c r="U476" s="29" t="str">
        <f>VLOOKUP(T:T,'TOTAL POR PROYECTOS'!B:C,2,0)</f>
        <v>Construcción mejoramiento rehabilitación y mantenimiento de la malla vial urbana municipio de Cúcuta</v>
      </c>
      <c r="V476" s="40" t="s">
        <v>2244</v>
      </c>
      <c r="W476" s="40" t="s">
        <v>2245</v>
      </c>
      <c r="X476" s="40" t="s">
        <v>98</v>
      </c>
      <c r="Y476" s="40" t="s">
        <v>99</v>
      </c>
      <c r="Z476" s="40" t="s">
        <v>2246</v>
      </c>
      <c r="AA476" s="40" t="s">
        <v>2247</v>
      </c>
      <c r="AB476" s="30">
        <f>VLOOKUP(B:B,'EJECUCION 24 DE ABRIL DEL 2026'!C:Q,15,0)</f>
        <v>0</v>
      </c>
      <c r="AC476" s="30">
        <f>VLOOKUP(B:B,'EJECUCION 24 DE ABRIL DEL 2026'!C:R,16,0)</f>
        <v>690000000</v>
      </c>
      <c r="AD476" s="30">
        <f>VLOOKUP(B:B,'EJECUCION 24 DE ABRIL DEL 2026'!C:S,17,0)</f>
        <v>0</v>
      </c>
      <c r="AE476" s="31">
        <f>VLOOKUP(B:B,'EJECUCION 24 DE ABRIL DEL 2026'!C:T,18,0)</f>
        <v>0</v>
      </c>
      <c r="AF476" s="31">
        <f>VLOOKUP(B:B,'EJECUCION 24 DE ABRIL DEL 2026'!C:U,19,0)</f>
        <v>0</v>
      </c>
      <c r="AG476" s="30">
        <f>VLOOKUP(B:B,'EJECUCION 24 DE ABRIL DEL 2026'!C:V,20,0)</f>
        <v>0</v>
      </c>
      <c r="AH476" s="30">
        <f>VLOOKUP(B:B,'EJECUCION 24 DE ABRIL DEL 2026'!C:W,21,0)</f>
        <v>0</v>
      </c>
      <c r="AI476" s="30">
        <f>VLOOKUP(B:B,'EJECUCION 24 DE ABRIL DEL 2026'!C:X,22,0)</f>
        <v>690000000</v>
      </c>
      <c r="AJ476" s="30">
        <f>VLOOKUP(B:B,'EJECUCION 24 DE ABRIL DEL 2026'!C:Y,23,0)</f>
        <v>0</v>
      </c>
      <c r="AK476" s="30">
        <f>VLOOKUP(B:B,'EJECUCION 24 DE ABRIL DEL 2026'!C:Z,24,0)</f>
        <v>0</v>
      </c>
      <c r="AL476" s="30">
        <f>VLOOKUP(B:B,'EJECUCION 24 DE ABRIL DEL 2026'!C:AA,25,0)</f>
        <v>0</v>
      </c>
      <c r="AM476" s="30">
        <f>VLOOKUP(B:B,'EJECUCION 24 DE ABRIL DEL 2026'!C:AB,26,0)</f>
        <v>0</v>
      </c>
      <c r="AN476" s="30">
        <f>VLOOKUP(B:B,'EJECUCION 24 DE ABRIL DEL 2026'!C:AC,27,0)</f>
        <v>690000000</v>
      </c>
      <c r="AO476" s="32">
        <f t="shared" si="4"/>
        <v>0</v>
      </c>
      <c r="AP476" s="28" t="str">
        <f>VLOOKUP(T:T,'TOTAL POR PROYECTOS'!B:I,8,0)</f>
        <v>Secretaría de Infraestructura</v>
      </c>
      <c r="AQ476" s="8"/>
      <c r="AR476" s="8"/>
    </row>
    <row r="477" hidden="1">
      <c r="A477" s="41" t="str">
        <f t="shared" si="1"/>
        <v>450102820245400100091.2.3.3.04.52.3.2.02.02.0081.2.3.3.04</v>
      </c>
      <c r="B477" s="41" t="str">
        <f t="shared" si="2"/>
        <v>450102820245400100091.2.3.3.04.52.3.2.02.02.0081.2.3.3.0401010202|07</v>
      </c>
      <c r="C477" s="42" t="str">
        <f t="shared" si="3"/>
        <v>Secretaría de Seguridad Ciudadana</v>
      </c>
      <c r="D477" s="43" t="s">
        <v>177</v>
      </c>
      <c r="E477" s="43" t="s">
        <v>178</v>
      </c>
      <c r="F477" s="43" t="s">
        <v>179</v>
      </c>
      <c r="G477" s="43" t="s">
        <v>1302</v>
      </c>
      <c r="H477" s="43" t="s">
        <v>1303</v>
      </c>
      <c r="I477" s="43" t="s">
        <v>1304</v>
      </c>
      <c r="J477" s="43" t="s">
        <v>182</v>
      </c>
      <c r="K477" s="43" t="s">
        <v>183</v>
      </c>
      <c r="L477" s="43" t="s">
        <v>184</v>
      </c>
      <c r="M477" s="43" t="s">
        <v>185</v>
      </c>
      <c r="N477" s="43" t="s">
        <v>186</v>
      </c>
      <c r="O477" s="43" t="s">
        <v>187</v>
      </c>
      <c r="P477" s="43" t="s">
        <v>1305</v>
      </c>
      <c r="Q477" s="43" t="s">
        <v>1302</v>
      </c>
      <c r="R477" s="43" t="s">
        <v>1306</v>
      </c>
      <c r="S477" s="43" t="s">
        <v>1304</v>
      </c>
      <c r="T477" s="43" t="s">
        <v>2248</v>
      </c>
      <c r="U477" s="29" t="str">
        <f>VLOOKUP(T:T,'TOTAL POR PROYECTOS'!B:C,2,0)</f>
        <v>Mejoramiento de las condiciones de convivencia y seguridad ciudadana con un sistema de videovigilancia y optimización de los procesos de inteligencia e investigación judicial en el municipio de San José de Cúcuta</v>
      </c>
      <c r="V477" s="43" t="s">
        <v>2249</v>
      </c>
      <c r="W477" s="43" t="s">
        <v>2250</v>
      </c>
      <c r="X477" s="43" t="s">
        <v>98</v>
      </c>
      <c r="Y477" s="43" t="s">
        <v>99</v>
      </c>
      <c r="Z477" s="43" t="s">
        <v>2132</v>
      </c>
      <c r="AA477" s="43" t="s">
        <v>2251</v>
      </c>
      <c r="AB477" s="44">
        <f>VLOOKUP(B:B,'EJECUCION 24 DE ABRIL DEL 2026'!C:Q,15,0)</f>
        <v>0</v>
      </c>
      <c r="AC477" s="44">
        <f>VLOOKUP(B:B,'EJECUCION 24 DE ABRIL DEL 2026'!C:R,16,0)</f>
        <v>23947009281</v>
      </c>
      <c r="AD477" s="44">
        <f>VLOOKUP(B:B,'EJECUCION 24 DE ABRIL DEL 2026'!C:S,17,0)</f>
        <v>0</v>
      </c>
      <c r="AE477" s="45">
        <f>VLOOKUP(B:B,'EJECUCION 24 DE ABRIL DEL 2026'!C:T,18,0)</f>
        <v>0</v>
      </c>
      <c r="AF477" s="45">
        <f>VLOOKUP(B:B,'EJECUCION 24 DE ABRIL DEL 2026'!C:U,19,0)</f>
        <v>0</v>
      </c>
      <c r="AG477" s="44">
        <f>VLOOKUP(B:B,'EJECUCION 24 DE ABRIL DEL 2026'!C:V,20,0)</f>
        <v>0</v>
      </c>
      <c r="AH477" s="44">
        <f>VLOOKUP(B:B,'EJECUCION 24 DE ABRIL DEL 2026'!C:W,21,0)</f>
        <v>0</v>
      </c>
      <c r="AI477" s="44">
        <f>VLOOKUP(B:B,'EJECUCION 24 DE ABRIL DEL 2026'!C:X,22,0)</f>
        <v>23947009281</v>
      </c>
      <c r="AJ477" s="44">
        <f>VLOOKUP(B:B,'EJECUCION 24 DE ABRIL DEL 2026'!C:Y,23,0)</f>
        <v>23947009281</v>
      </c>
      <c r="AK477" s="44">
        <f>VLOOKUP(B:B,'EJECUCION 24 DE ABRIL DEL 2026'!C:Z,24,0)</f>
        <v>23947009281</v>
      </c>
      <c r="AL477" s="44">
        <f>VLOOKUP(B:B,'EJECUCION 24 DE ABRIL DEL 2026'!C:AA,25,0)</f>
        <v>0</v>
      </c>
      <c r="AM477" s="44">
        <f>VLOOKUP(B:B,'EJECUCION 24 DE ABRIL DEL 2026'!C:AB,26,0)</f>
        <v>0</v>
      </c>
      <c r="AN477" s="44">
        <f>VLOOKUP(B:B,'EJECUCION 24 DE ABRIL DEL 2026'!C:AC,27,0)</f>
        <v>0</v>
      </c>
      <c r="AO477" s="46">
        <f t="shared" si="4"/>
        <v>0</v>
      </c>
      <c r="AP477" s="42" t="str">
        <f>VLOOKUP(T:T,'TOTAL POR PROYECTOS'!B:I,8,0)</f>
        <v>Secretaría de Seguridad Ciudadana</v>
      </c>
      <c r="AQ477" s="47"/>
      <c r="AR477" s="47"/>
    </row>
    <row r="478" hidden="1">
      <c r="A478" s="41" t="str">
        <f t="shared" si="1"/>
        <v>450102820245400100091.3.3.11.05.32.3.2.02.02.0081.3.3.11.05</v>
      </c>
      <c r="B478" s="41" t="str">
        <f t="shared" si="2"/>
        <v>450102820245400100091.3.3.11.05.32.3.2.02.02.0081.3.3.11.0501010202|07</v>
      </c>
      <c r="C478" s="42" t="str">
        <f t="shared" si="3"/>
        <v>Secretaría de Seguridad Ciudadana</v>
      </c>
      <c r="D478" s="43" t="s">
        <v>177</v>
      </c>
      <c r="E478" s="43" t="s">
        <v>178</v>
      </c>
      <c r="F478" s="43" t="s">
        <v>179</v>
      </c>
      <c r="G478" s="43" t="s">
        <v>1302</v>
      </c>
      <c r="H478" s="43" t="s">
        <v>1303</v>
      </c>
      <c r="I478" s="43" t="s">
        <v>1304</v>
      </c>
      <c r="J478" s="43" t="s">
        <v>182</v>
      </c>
      <c r="K478" s="43" t="s">
        <v>183</v>
      </c>
      <c r="L478" s="43" t="s">
        <v>184</v>
      </c>
      <c r="M478" s="43" t="s">
        <v>185</v>
      </c>
      <c r="N478" s="43" t="s">
        <v>186</v>
      </c>
      <c r="O478" s="43" t="s">
        <v>187</v>
      </c>
      <c r="P478" s="43" t="s">
        <v>1305</v>
      </c>
      <c r="Q478" s="43" t="s">
        <v>1302</v>
      </c>
      <c r="R478" s="43" t="s">
        <v>1306</v>
      </c>
      <c r="S478" s="43" t="s">
        <v>1304</v>
      </c>
      <c r="T478" s="43" t="s">
        <v>2248</v>
      </c>
      <c r="U478" s="29" t="str">
        <f>VLOOKUP(T:T,'TOTAL POR PROYECTOS'!B:C,2,0)</f>
        <v>Mejoramiento de las condiciones de convivencia y seguridad ciudadana con un sistema de videovigilancia y optimización de los procesos de inteligencia e investigación judicial en el municipio de San José de Cúcuta</v>
      </c>
      <c r="V478" s="43" t="s">
        <v>2244</v>
      </c>
      <c r="W478" s="43" t="s">
        <v>2245</v>
      </c>
      <c r="X478" s="43" t="s">
        <v>98</v>
      </c>
      <c r="Y478" s="43" t="s">
        <v>99</v>
      </c>
      <c r="Z478" s="43" t="s">
        <v>2246</v>
      </c>
      <c r="AA478" s="43" t="s">
        <v>2247</v>
      </c>
      <c r="AB478" s="44">
        <f>VLOOKUP(B:B,'EJECUCION 24 DE ABRIL DEL 2026'!C:Q,15,0)</f>
        <v>0</v>
      </c>
      <c r="AC478" s="44">
        <f>VLOOKUP(B:B,'EJECUCION 24 DE ABRIL DEL 2026'!C:R,16,0)</f>
        <v>8000000000</v>
      </c>
      <c r="AD478" s="44">
        <f>VLOOKUP(B:B,'EJECUCION 24 DE ABRIL DEL 2026'!C:S,17,0)</f>
        <v>0</v>
      </c>
      <c r="AE478" s="45">
        <f>VLOOKUP(B:B,'EJECUCION 24 DE ABRIL DEL 2026'!C:T,18,0)</f>
        <v>0</v>
      </c>
      <c r="AF478" s="45">
        <f>VLOOKUP(B:B,'EJECUCION 24 DE ABRIL DEL 2026'!C:U,19,0)</f>
        <v>0</v>
      </c>
      <c r="AG478" s="44">
        <f>VLOOKUP(B:B,'EJECUCION 24 DE ABRIL DEL 2026'!C:V,20,0)</f>
        <v>0</v>
      </c>
      <c r="AH478" s="44">
        <f>VLOOKUP(B:B,'EJECUCION 24 DE ABRIL DEL 2026'!C:W,21,0)</f>
        <v>0</v>
      </c>
      <c r="AI478" s="44">
        <f>VLOOKUP(B:B,'EJECUCION 24 DE ABRIL DEL 2026'!C:X,22,0)</f>
        <v>8000000000</v>
      </c>
      <c r="AJ478" s="44">
        <f>VLOOKUP(B:B,'EJECUCION 24 DE ABRIL DEL 2026'!C:Y,23,0)</f>
        <v>7996945227</v>
      </c>
      <c r="AK478" s="44">
        <f>VLOOKUP(B:B,'EJECUCION 24 DE ABRIL DEL 2026'!C:Z,24,0)</f>
        <v>7996945227</v>
      </c>
      <c r="AL478" s="44">
        <f>VLOOKUP(B:B,'EJECUCION 24 DE ABRIL DEL 2026'!C:AA,25,0)</f>
        <v>0</v>
      </c>
      <c r="AM478" s="44">
        <f>VLOOKUP(B:B,'EJECUCION 24 DE ABRIL DEL 2026'!C:AB,26,0)</f>
        <v>0</v>
      </c>
      <c r="AN478" s="44">
        <f>VLOOKUP(B:B,'EJECUCION 24 DE ABRIL DEL 2026'!C:AC,27,0)</f>
        <v>3054773</v>
      </c>
      <c r="AO478" s="46">
        <f t="shared" si="4"/>
        <v>0</v>
      </c>
      <c r="AP478" s="42" t="str">
        <f>VLOOKUP(T:T,'TOTAL POR PROYECTOS'!B:I,8,0)</f>
        <v>Secretaría de Seguridad Ciudadana</v>
      </c>
      <c r="AQ478" s="47"/>
      <c r="AR478" s="47"/>
    </row>
    <row r="479" hidden="1">
      <c r="A479" s="27" t="str">
        <f t="shared" si="1"/>
        <v>220107120245400101361.3.3.8.03.42.3.2.02.02.0091.3.3.8.03</v>
      </c>
      <c r="B479" s="27" t="str">
        <f t="shared" si="2"/>
        <v>220107120245400101361.3.3.8.03.42.3.2.02.02.0091.3.3.8.0303020109|187</v>
      </c>
      <c r="C479" s="28" t="str">
        <f t="shared" si="3"/>
        <v>Secretaría de Educación</v>
      </c>
      <c r="D479" s="33" t="s">
        <v>48</v>
      </c>
      <c r="E479" s="33" t="s">
        <v>49</v>
      </c>
      <c r="F479" s="33" t="s">
        <v>50</v>
      </c>
      <c r="G479" s="33" t="s">
        <v>346</v>
      </c>
      <c r="H479" s="33" t="s">
        <v>347</v>
      </c>
      <c r="I479" s="33" t="s">
        <v>348</v>
      </c>
      <c r="J479" s="33" t="s">
        <v>54</v>
      </c>
      <c r="K479" s="33" t="s">
        <v>55</v>
      </c>
      <c r="L479" s="33" t="s">
        <v>56</v>
      </c>
      <c r="M479" s="33" t="s">
        <v>57</v>
      </c>
      <c r="N479" s="33" t="s">
        <v>58</v>
      </c>
      <c r="O479" s="33" t="s">
        <v>59</v>
      </c>
      <c r="P479" s="33" t="s">
        <v>349</v>
      </c>
      <c r="Q479" s="33" t="s">
        <v>346</v>
      </c>
      <c r="R479" s="33" t="s">
        <v>350</v>
      </c>
      <c r="S479" s="33" t="s">
        <v>348</v>
      </c>
      <c r="T479" s="40" t="s">
        <v>554</v>
      </c>
      <c r="U479" s="29" t="str">
        <f>VLOOKUP(T:T,'TOTAL POR PROYECTOS'!B:C,2,0)</f>
        <v>Aportes para el pago de los servicios públicos en instituciones educativas del municipio de San José De Cúcuta</v>
      </c>
      <c r="V479" s="40" t="s">
        <v>2252</v>
      </c>
      <c r="W479" s="40" t="s">
        <v>2253</v>
      </c>
      <c r="X479" s="40" t="s">
        <v>66</v>
      </c>
      <c r="Y479" s="40" t="s">
        <v>67</v>
      </c>
      <c r="Z479" s="40" t="s">
        <v>2254</v>
      </c>
      <c r="AA479" s="40" t="s">
        <v>2255</v>
      </c>
      <c r="AB479" s="30">
        <f>VLOOKUP(B:B,'EJECUCION 24 DE ABRIL DEL 2026'!C:Q,15,0)</f>
        <v>0</v>
      </c>
      <c r="AC479" s="30">
        <f>VLOOKUP(B:B,'EJECUCION 24 DE ABRIL DEL 2026'!C:R,16,0)</f>
        <v>4300000000</v>
      </c>
      <c r="AD479" s="30">
        <f>VLOOKUP(B:B,'EJECUCION 24 DE ABRIL DEL 2026'!C:S,17,0)</f>
        <v>0</v>
      </c>
      <c r="AE479" s="31">
        <f>VLOOKUP(B:B,'EJECUCION 24 DE ABRIL DEL 2026'!C:T,18,0)</f>
        <v>0</v>
      </c>
      <c r="AF479" s="31">
        <f>VLOOKUP(B:B,'EJECUCION 24 DE ABRIL DEL 2026'!C:U,19,0)</f>
        <v>0</v>
      </c>
      <c r="AG479" s="30">
        <f>VLOOKUP(B:B,'EJECUCION 24 DE ABRIL DEL 2026'!C:V,20,0)</f>
        <v>0</v>
      </c>
      <c r="AH479" s="30">
        <f>VLOOKUP(B:B,'EJECUCION 24 DE ABRIL DEL 2026'!C:W,21,0)</f>
        <v>0</v>
      </c>
      <c r="AI479" s="30">
        <f>VLOOKUP(B:B,'EJECUCION 24 DE ABRIL DEL 2026'!C:X,22,0)</f>
        <v>4300000000</v>
      </c>
      <c r="AJ479" s="30">
        <f>VLOOKUP(B:B,'EJECUCION 24 DE ABRIL DEL 2026'!C:Y,23,0)</f>
        <v>4299451176</v>
      </c>
      <c r="AK479" s="30">
        <f>VLOOKUP(B:B,'EJECUCION 24 DE ABRIL DEL 2026'!C:Z,24,0)</f>
        <v>4299451176</v>
      </c>
      <c r="AL479" s="30">
        <f>VLOOKUP(B:B,'EJECUCION 24 DE ABRIL DEL 2026'!C:AA,25,0)</f>
        <v>4299451176</v>
      </c>
      <c r="AM479" s="30">
        <f>VLOOKUP(B:B,'EJECUCION 24 DE ABRIL DEL 2026'!C:AB,26,0)</f>
        <v>4299451176</v>
      </c>
      <c r="AN479" s="30">
        <f>VLOOKUP(B:B,'EJECUCION 24 DE ABRIL DEL 2026'!C:AC,27,0)</f>
        <v>548824</v>
      </c>
      <c r="AO479" s="32">
        <f t="shared" si="4"/>
        <v>0.9998723665</v>
      </c>
      <c r="AP479" s="28" t="str">
        <f>VLOOKUP(T:T,'TOTAL POR PROYECTOS'!B:I,8,0)</f>
        <v>Secretaría de Educación</v>
      </c>
      <c r="AQ479" s="8"/>
      <c r="AR479" s="8"/>
    </row>
    <row r="480" hidden="1">
      <c r="A480" s="27" t="str">
        <f t="shared" si="1"/>
        <v>22010762026000000034371.2.1.0.00.12.3.2.02.02.0091.2.1.0.00</v>
      </c>
      <c r="B480" s="27" t="str">
        <f t="shared" si="2"/>
        <v>22010762026000000034371.2.1.0.00.12.3.2.02.02.0091.2.1.0.0006040605|520</v>
      </c>
      <c r="C480" s="28" t="str">
        <f t="shared" si="3"/>
        <v>Oficina de Migración y Frontera</v>
      </c>
      <c r="D480" s="40" t="s">
        <v>336</v>
      </c>
      <c r="E480" s="40" t="s">
        <v>337</v>
      </c>
      <c r="F480" s="40" t="s">
        <v>1613</v>
      </c>
      <c r="G480" s="40" t="s">
        <v>485</v>
      </c>
      <c r="H480" s="40" t="s">
        <v>1614</v>
      </c>
      <c r="I480" s="40" t="s">
        <v>483</v>
      </c>
      <c r="J480" s="40" t="s">
        <v>54</v>
      </c>
      <c r="K480" s="40" t="s">
        <v>55</v>
      </c>
      <c r="L480" s="40" t="s">
        <v>56</v>
      </c>
      <c r="M480" s="40" t="s">
        <v>57</v>
      </c>
      <c r="N480" s="40" t="s">
        <v>58</v>
      </c>
      <c r="O480" s="40" t="s">
        <v>59</v>
      </c>
      <c r="P480" s="40" t="s">
        <v>484</v>
      </c>
      <c r="Q480" s="40" t="s">
        <v>485</v>
      </c>
      <c r="R480" s="40" t="s">
        <v>486</v>
      </c>
      <c r="S480" s="40" t="s">
        <v>483</v>
      </c>
      <c r="T480" s="40" t="s">
        <v>2256</v>
      </c>
      <c r="U480" s="29" t="str">
        <f>VLOOKUP(T:T,'TOTAL POR PROYECTOS'!B:C,2,0)</f>
        <v>Servicio de asistencia técnica para el fortalecimiento del tejido social y la construcción de escenarios comunitarios de protección de derechos de la población de acogida, retornada y migrante en el municipio de San José De Cúcuta</v>
      </c>
      <c r="V480" s="40" t="s">
        <v>106</v>
      </c>
      <c r="W480" s="40" t="s">
        <v>107</v>
      </c>
      <c r="X480" s="40" t="s">
        <v>66</v>
      </c>
      <c r="Y480" s="40" t="s">
        <v>67</v>
      </c>
      <c r="Z480" s="40" t="s">
        <v>108</v>
      </c>
      <c r="AA480" s="40" t="s">
        <v>2257</v>
      </c>
      <c r="AB480" s="30">
        <f>VLOOKUP(B:B,'EJECUCION 24 DE ABRIL DEL 2026'!C:Q,15,0)</f>
        <v>0</v>
      </c>
      <c r="AC480" s="30">
        <f>VLOOKUP(B:B,'EJECUCION 24 DE ABRIL DEL 2026'!C:R,16,0)</f>
        <v>0</v>
      </c>
      <c r="AD480" s="30">
        <f>VLOOKUP(B:B,'EJECUCION 24 DE ABRIL DEL 2026'!C:S,17,0)</f>
        <v>0</v>
      </c>
      <c r="AE480" s="31">
        <f>VLOOKUP(B:B,'EJECUCION 24 DE ABRIL DEL 2026'!C:T,18,0)</f>
        <v>73200000</v>
      </c>
      <c r="AF480" s="31">
        <f>VLOOKUP(B:B,'EJECUCION 24 DE ABRIL DEL 2026'!C:U,19,0)</f>
        <v>0</v>
      </c>
      <c r="AG480" s="30">
        <f>VLOOKUP(B:B,'EJECUCION 24 DE ABRIL DEL 2026'!C:V,20,0)</f>
        <v>0</v>
      </c>
      <c r="AH480" s="30">
        <f>VLOOKUP(B:B,'EJECUCION 24 DE ABRIL DEL 2026'!C:W,21,0)</f>
        <v>0</v>
      </c>
      <c r="AI480" s="30">
        <f>VLOOKUP(B:B,'EJECUCION 24 DE ABRIL DEL 2026'!C:X,22,0)</f>
        <v>73200000</v>
      </c>
      <c r="AJ480" s="30">
        <f>VLOOKUP(B:B,'EJECUCION 24 DE ABRIL DEL 2026'!C:Y,23,0)</f>
        <v>49700000</v>
      </c>
      <c r="AK480" s="30">
        <f>VLOOKUP(B:B,'EJECUCION 24 DE ABRIL DEL 2026'!C:Z,24,0)</f>
        <v>47950000</v>
      </c>
      <c r="AL480" s="30">
        <f>VLOOKUP(B:B,'EJECUCION 24 DE ABRIL DEL 2026'!C:AA,25,0)</f>
        <v>18700000</v>
      </c>
      <c r="AM480" s="30">
        <f>VLOOKUP(B:B,'EJECUCION 24 DE ABRIL DEL 2026'!C:AB,26,0)</f>
        <v>7900000</v>
      </c>
      <c r="AN480" s="30">
        <f>VLOOKUP(B:B,'EJECUCION 24 DE ABRIL DEL 2026'!C:AC,27,0)</f>
        <v>25250000</v>
      </c>
      <c r="AO480" s="32">
        <f t="shared" si="4"/>
        <v>0.2554644809</v>
      </c>
      <c r="AP480" s="28" t="str">
        <f>VLOOKUP(T:T,'TOTAL POR PROYECTOS'!B:I,8,0)</f>
        <v>Oficina de Migración y Frontera</v>
      </c>
      <c r="AQ480" s="8"/>
      <c r="AR480" s="8"/>
    </row>
    <row r="481" hidden="1">
      <c r="A481" s="27" t="str">
        <f t="shared" si="1"/>
        <v>240211720245400100411.3.2.2.082.3.2.02.02.0091.3.2.2.08</v>
      </c>
      <c r="B481" s="27" t="str">
        <f t="shared" si="2"/>
        <v>240211720245400100411.3.2.2.082.3.2.02.02.0091.3.2.2.0805020105|432</v>
      </c>
      <c r="C481" s="28" t="str">
        <f t="shared" si="3"/>
        <v>Secretaría de Infraestructura</v>
      </c>
      <c r="D481" s="40" t="s">
        <v>162</v>
      </c>
      <c r="E481" s="40" t="s">
        <v>1690</v>
      </c>
      <c r="F481" s="40" t="s">
        <v>1691</v>
      </c>
      <c r="G481" s="40" t="s">
        <v>1714</v>
      </c>
      <c r="H481" s="40" t="s">
        <v>1715</v>
      </c>
      <c r="I481" s="40" t="s">
        <v>1716</v>
      </c>
      <c r="J481" s="40" t="s">
        <v>168</v>
      </c>
      <c r="K481" s="40" t="s">
        <v>169</v>
      </c>
      <c r="L481" s="40" t="s">
        <v>170</v>
      </c>
      <c r="M481" s="40" t="s">
        <v>171</v>
      </c>
      <c r="N481" s="40" t="s">
        <v>1694</v>
      </c>
      <c r="O481" s="40" t="s">
        <v>1695</v>
      </c>
      <c r="P481" s="40" t="s">
        <v>1717</v>
      </c>
      <c r="Q481" s="40" t="s">
        <v>1718</v>
      </c>
      <c r="R481" s="40" t="s">
        <v>1719</v>
      </c>
      <c r="S481" s="40" t="s">
        <v>1716</v>
      </c>
      <c r="T481" s="40" t="s">
        <v>1707</v>
      </c>
      <c r="U481" s="29" t="str">
        <f>VLOOKUP(T:T,'TOTAL POR PROYECTOS'!B:C,2,0)</f>
        <v>Rehabilitación mejoramiento construcción yo inventario y caracterización de la infraestructura vial vehicular no vehicular y de otros transportes alternativos en el área urbana en el municipio San José De Cúcuta</v>
      </c>
      <c r="V481" s="40" t="s">
        <v>1708</v>
      </c>
      <c r="W481" s="40" t="s">
        <v>1709</v>
      </c>
      <c r="X481" s="40" t="s">
        <v>66</v>
      </c>
      <c r="Y481" s="40" t="s">
        <v>67</v>
      </c>
      <c r="Z481" s="40" t="s">
        <v>1708</v>
      </c>
      <c r="AA481" s="40" t="s">
        <v>2258</v>
      </c>
      <c r="AB481" s="30">
        <f>VLOOKUP(B:B,'EJECUCION 24 DE ABRIL DEL 2026'!C:Q,15,0)</f>
        <v>0</v>
      </c>
      <c r="AC481" s="30">
        <f>VLOOKUP(B:B,'EJECUCION 24 DE ABRIL DEL 2026'!C:R,16,0)</f>
        <v>0</v>
      </c>
      <c r="AD481" s="30">
        <f>VLOOKUP(B:B,'EJECUCION 24 DE ABRIL DEL 2026'!C:S,17,0)</f>
        <v>0</v>
      </c>
      <c r="AE481" s="31">
        <f>VLOOKUP(B:B,'EJECUCION 24 DE ABRIL DEL 2026'!C:T,18,0)</f>
        <v>192586336.8</v>
      </c>
      <c r="AF481" s="31">
        <f>VLOOKUP(B:B,'EJECUCION 24 DE ABRIL DEL 2026'!C:U,19,0)</f>
        <v>0</v>
      </c>
      <c r="AG481" s="30">
        <f>VLOOKUP(B:B,'EJECUCION 24 DE ABRIL DEL 2026'!C:V,20,0)</f>
        <v>0</v>
      </c>
      <c r="AH481" s="30">
        <f>VLOOKUP(B:B,'EJECUCION 24 DE ABRIL DEL 2026'!C:W,21,0)</f>
        <v>0</v>
      </c>
      <c r="AI481" s="30">
        <f>VLOOKUP(B:B,'EJECUCION 24 DE ABRIL DEL 2026'!C:X,22,0)</f>
        <v>192586336.8</v>
      </c>
      <c r="AJ481" s="30">
        <f>VLOOKUP(B:B,'EJECUCION 24 DE ABRIL DEL 2026'!C:Y,23,0)</f>
        <v>127750000</v>
      </c>
      <c r="AK481" s="30">
        <f>VLOOKUP(B:B,'EJECUCION 24 DE ABRIL DEL 2026'!C:Z,24,0)</f>
        <v>127750000</v>
      </c>
      <c r="AL481" s="30">
        <f>VLOOKUP(B:B,'EJECUCION 24 DE ABRIL DEL 2026'!C:AA,25,0)</f>
        <v>50000000</v>
      </c>
      <c r="AM481" s="30">
        <f>VLOOKUP(B:B,'EJECUCION 24 DE ABRIL DEL 2026'!C:AB,26,0)</f>
        <v>33100000</v>
      </c>
      <c r="AN481" s="30">
        <f>VLOOKUP(B:B,'EJECUCION 24 DE ABRIL DEL 2026'!C:AC,27,0)</f>
        <v>64836336.78</v>
      </c>
      <c r="AO481" s="32">
        <f t="shared" si="4"/>
        <v>0.2596238177</v>
      </c>
      <c r="AP481" s="28" t="str">
        <f>VLOOKUP(T:T,'TOTAL POR PROYECTOS'!B:I,8,0)</f>
        <v>Secretaría de Infraestructura</v>
      </c>
      <c r="AQ481" s="8"/>
      <c r="AR481" s="8"/>
    </row>
    <row r="482" hidden="1">
      <c r="A482" s="27" t="str">
        <f t="shared" si="1"/>
        <v>240211720245400100411.2.4.3.032.3.2.02.02.0091.2.4.3.03</v>
      </c>
      <c r="B482" s="27" t="str">
        <f t="shared" si="2"/>
        <v>240211720245400100411.2.4.3.032.3.2.02.02.0091.2.4.3.0305020105|432</v>
      </c>
      <c r="C482" s="28" t="str">
        <f t="shared" si="3"/>
        <v>Secretaría de Infraestructura</v>
      </c>
      <c r="D482" s="40" t="s">
        <v>162</v>
      </c>
      <c r="E482" s="40" t="s">
        <v>1690</v>
      </c>
      <c r="F482" s="40" t="s">
        <v>1691</v>
      </c>
      <c r="G482" s="40" t="s">
        <v>1714</v>
      </c>
      <c r="H482" s="40" t="s">
        <v>1715</v>
      </c>
      <c r="I482" s="40" t="s">
        <v>1716</v>
      </c>
      <c r="J482" s="40" t="s">
        <v>168</v>
      </c>
      <c r="K482" s="40" t="s">
        <v>169</v>
      </c>
      <c r="L482" s="40" t="s">
        <v>170</v>
      </c>
      <c r="M482" s="40" t="s">
        <v>171</v>
      </c>
      <c r="N482" s="40" t="s">
        <v>1694</v>
      </c>
      <c r="O482" s="40" t="s">
        <v>1695</v>
      </c>
      <c r="P482" s="40" t="s">
        <v>1717</v>
      </c>
      <c r="Q482" s="40" t="s">
        <v>1718</v>
      </c>
      <c r="R482" s="40" t="s">
        <v>1719</v>
      </c>
      <c r="S482" s="40" t="s">
        <v>1716</v>
      </c>
      <c r="T482" s="40" t="s">
        <v>1707</v>
      </c>
      <c r="U482" s="29" t="str">
        <f>VLOOKUP(T:T,'TOTAL POR PROYECTOS'!B:C,2,0)</f>
        <v>Rehabilitación mejoramiento construcción yo inventario y caracterización de la infraestructura vial vehicular no vehicular y de otros transportes alternativos en el área urbana en el municipio San José De Cúcuta</v>
      </c>
      <c r="V482" s="40" t="s">
        <v>333</v>
      </c>
      <c r="W482" s="40" t="s">
        <v>334</v>
      </c>
      <c r="X482" s="40" t="s">
        <v>66</v>
      </c>
      <c r="Y482" s="40" t="s">
        <v>67</v>
      </c>
      <c r="Z482" s="40" t="s">
        <v>333</v>
      </c>
      <c r="AA482" s="40" t="s">
        <v>334</v>
      </c>
      <c r="AB482" s="30">
        <f>VLOOKUP(B:B,'EJECUCION 24 DE ABRIL DEL 2026'!C:Q,15,0)</f>
        <v>0</v>
      </c>
      <c r="AC482" s="30">
        <f>VLOOKUP(B:B,'EJECUCION 24 DE ABRIL DEL 2026'!C:R,16,0)</f>
        <v>0</v>
      </c>
      <c r="AD482" s="30">
        <f>VLOOKUP(B:B,'EJECUCION 24 DE ABRIL DEL 2026'!C:S,17,0)</f>
        <v>0</v>
      </c>
      <c r="AE482" s="31">
        <f>VLOOKUP(B:B,'EJECUCION 24 DE ABRIL DEL 2026'!C:T,18,0)</f>
        <v>41413663.22</v>
      </c>
      <c r="AF482" s="31">
        <f>VLOOKUP(B:B,'EJECUCION 24 DE ABRIL DEL 2026'!C:U,19,0)</f>
        <v>0</v>
      </c>
      <c r="AG482" s="30">
        <f>VLOOKUP(B:B,'EJECUCION 24 DE ABRIL DEL 2026'!C:V,20,0)</f>
        <v>0</v>
      </c>
      <c r="AH482" s="30">
        <f>VLOOKUP(B:B,'EJECUCION 24 DE ABRIL DEL 2026'!C:W,21,0)</f>
        <v>0</v>
      </c>
      <c r="AI482" s="30">
        <f>VLOOKUP(B:B,'EJECUCION 24 DE ABRIL DEL 2026'!C:X,22,0)</f>
        <v>41413663.22</v>
      </c>
      <c r="AJ482" s="30">
        <f>VLOOKUP(B:B,'EJECUCION 24 DE ABRIL DEL 2026'!C:Y,23,0)</f>
        <v>0</v>
      </c>
      <c r="AK482" s="30">
        <f>VLOOKUP(B:B,'EJECUCION 24 DE ABRIL DEL 2026'!C:Z,24,0)</f>
        <v>0</v>
      </c>
      <c r="AL482" s="30">
        <f>VLOOKUP(B:B,'EJECUCION 24 DE ABRIL DEL 2026'!C:AA,25,0)</f>
        <v>0</v>
      </c>
      <c r="AM482" s="30">
        <f>VLOOKUP(B:B,'EJECUCION 24 DE ABRIL DEL 2026'!C:AB,26,0)</f>
        <v>0</v>
      </c>
      <c r="AN482" s="30">
        <f>VLOOKUP(B:B,'EJECUCION 24 DE ABRIL DEL 2026'!C:AC,27,0)</f>
        <v>41413663.22</v>
      </c>
      <c r="AO482" s="32">
        <f t="shared" si="4"/>
        <v>0</v>
      </c>
      <c r="AP482" s="28" t="str">
        <f>VLOOKUP(T:T,'TOTAL POR PROYECTOS'!B:I,8,0)</f>
        <v>Secretaría de Infraestructura</v>
      </c>
      <c r="AQ482" s="8"/>
      <c r="AR482" s="8"/>
    </row>
    <row r="483" hidden="1">
      <c r="A483" s="27" t="str">
        <f t="shared" si="1"/>
        <v>24090032025000000323571.2.3.2.252.3.2.02.02.0091.2.3.2.25</v>
      </c>
      <c r="B483" s="27" t="str">
        <f t="shared" si="2"/>
        <v>24090032025000000323571.2.3.2.252.3.2.02.02.0091.2.3.2.2505010103|421</v>
      </c>
      <c r="C483" s="28" t="str">
        <f t="shared" si="3"/>
        <v>Secretaría de Movilidad</v>
      </c>
      <c r="D483" s="40" t="s">
        <v>162</v>
      </c>
      <c r="E483" s="40" t="s">
        <v>163</v>
      </c>
      <c r="F483" s="40" t="s">
        <v>164</v>
      </c>
      <c r="G483" s="40" t="s">
        <v>1087</v>
      </c>
      <c r="H483" s="40" t="s">
        <v>1088</v>
      </c>
      <c r="I483" s="40" t="s">
        <v>1089</v>
      </c>
      <c r="J483" s="40" t="s">
        <v>168</v>
      </c>
      <c r="K483" s="40" t="s">
        <v>169</v>
      </c>
      <c r="L483" s="40" t="s">
        <v>170</v>
      </c>
      <c r="M483" s="40" t="s">
        <v>171</v>
      </c>
      <c r="N483" s="40" t="s">
        <v>172</v>
      </c>
      <c r="O483" s="40" t="s">
        <v>173</v>
      </c>
      <c r="P483" s="40" t="s">
        <v>1090</v>
      </c>
      <c r="Q483" s="40" t="s">
        <v>1087</v>
      </c>
      <c r="R483" s="40" t="s">
        <v>1091</v>
      </c>
      <c r="S483" s="40" t="s">
        <v>1089</v>
      </c>
      <c r="T483" s="40" t="s">
        <v>1092</v>
      </c>
      <c r="U483" s="29" t="str">
        <f>VLOOKUP(T:T,'TOTAL POR PROYECTOS'!B:C,2,0)</f>
        <v>Mejoramiento de la seguridad vial mediante la demarcación y señalización de cruces viales seguros y la construcción de ciclorrutas en el municipio de San José de Cúcuta, Norte de Santander</v>
      </c>
      <c r="V483" s="40" t="s">
        <v>425</v>
      </c>
      <c r="W483" s="40" t="s">
        <v>426</v>
      </c>
      <c r="X483" s="40" t="s">
        <v>66</v>
      </c>
      <c r="Y483" s="40" t="s">
        <v>67</v>
      </c>
      <c r="Z483" s="40" t="s">
        <v>425</v>
      </c>
      <c r="AA483" s="40" t="s">
        <v>2259</v>
      </c>
      <c r="AB483" s="30">
        <f>VLOOKUP(B:B,'EJECUCION 24 DE ABRIL DEL 2026'!C:Q,15,0)</f>
        <v>0</v>
      </c>
      <c r="AC483" s="30">
        <f>VLOOKUP(B:B,'EJECUCION 24 DE ABRIL DEL 2026'!C:R,16,0)</f>
        <v>0</v>
      </c>
      <c r="AD483" s="30">
        <f>VLOOKUP(B:B,'EJECUCION 24 DE ABRIL DEL 2026'!C:S,17,0)</f>
        <v>0</v>
      </c>
      <c r="AE483" s="31">
        <f>VLOOKUP(B:B,'EJECUCION 24 DE ABRIL DEL 2026'!C:T,18,0)</f>
        <v>500000000</v>
      </c>
      <c r="AF483" s="31">
        <f>VLOOKUP(B:B,'EJECUCION 24 DE ABRIL DEL 2026'!C:U,19,0)</f>
        <v>0</v>
      </c>
      <c r="AG483" s="30">
        <f>VLOOKUP(B:B,'EJECUCION 24 DE ABRIL DEL 2026'!C:V,20,0)</f>
        <v>0</v>
      </c>
      <c r="AH483" s="30">
        <f>VLOOKUP(B:B,'EJECUCION 24 DE ABRIL DEL 2026'!C:W,21,0)</f>
        <v>0</v>
      </c>
      <c r="AI483" s="30">
        <f>VLOOKUP(B:B,'EJECUCION 24 DE ABRIL DEL 2026'!C:X,22,0)</f>
        <v>500000000</v>
      </c>
      <c r="AJ483" s="30">
        <f>VLOOKUP(B:B,'EJECUCION 24 DE ABRIL DEL 2026'!C:Y,23,0)</f>
        <v>500000000</v>
      </c>
      <c r="AK483" s="30">
        <f>VLOOKUP(B:B,'EJECUCION 24 DE ABRIL DEL 2026'!C:Z,24,0)</f>
        <v>500000000</v>
      </c>
      <c r="AL483" s="30">
        <f>VLOOKUP(B:B,'EJECUCION 24 DE ABRIL DEL 2026'!C:AA,25,0)</f>
        <v>166666666.7</v>
      </c>
      <c r="AM483" s="30">
        <f>VLOOKUP(B:B,'EJECUCION 24 DE ABRIL DEL 2026'!C:AB,26,0)</f>
        <v>166666666.7</v>
      </c>
      <c r="AN483" s="30">
        <f>VLOOKUP(B:B,'EJECUCION 24 DE ABRIL DEL 2026'!C:AC,27,0)</f>
        <v>0</v>
      </c>
      <c r="AO483" s="32">
        <f t="shared" si="4"/>
        <v>0.3333333333</v>
      </c>
      <c r="AP483" s="28" t="str">
        <f>VLOOKUP(T:T,'TOTAL POR PROYECTOS'!B:I,8,0)</f>
        <v>Secretaría de Movilidad</v>
      </c>
      <c r="AQ483" s="8"/>
      <c r="AR483" s="8"/>
    </row>
    <row r="484" hidden="1">
      <c r="A484" s="27" t="str">
        <f t="shared" si="1"/>
        <v>25020032025000000480191.2.1.0.00.12.3.2.02.02.0091.2.1.0.00</v>
      </c>
      <c r="B484" s="27" t="str">
        <f t="shared" si="2"/>
        <v>25020032025000000480191.2.1.0.00.12.3.2.02.02.0091.2.1.0.0006040603|518</v>
      </c>
      <c r="C484" s="28" t="str">
        <f t="shared" si="3"/>
        <v>Oficina de Migración y Frontera</v>
      </c>
      <c r="D484" s="40" t="s">
        <v>336</v>
      </c>
      <c r="E484" s="40" t="s">
        <v>337</v>
      </c>
      <c r="F484" s="40" t="s">
        <v>1613</v>
      </c>
      <c r="G484" s="40" t="s">
        <v>1616</v>
      </c>
      <c r="H484" s="40" t="s">
        <v>1617</v>
      </c>
      <c r="I484" s="40" t="s">
        <v>1618</v>
      </c>
      <c r="J484" s="40" t="s">
        <v>1453</v>
      </c>
      <c r="K484" s="40" t="s">
        <v>1454</v>
      </c>
      <c r="L484" s="40" t="s">
        <v>184</v>
      </c>
      <c r="M484" s="40" t="s">
        <v>185</v>
      </c>
      <c r="N484" s="40" t="s">
        <v>1455</v>
      </c>
      <c r="O484" s="40" t="s">
        <v>1456</v>
      </c>
      <c r="P484" s="40" t="s">
        <v>1619</v>
      </c>
      <c r="Q484" s="40" t="s">
        <v>1620</v>
      </c>
      <c r="R484" s="40" t="s">
        <v>1621</v>
      </c>
      <c r="S484" s="40" t="s">
        <v>181</v>
      </c>
      <c r="T484" s="40" t="s">
        <v>2260</v>
      </c>
      <c r="U484" s="29" t="str">
        <f>VLOOKUP(T:T,'TOTAL POR PROYECTOS'!B:C,2,0)</f>
        <v>Fortalecimiento de las capacidades de los servidores públicos en derechos humanos y Derecho Internacional Humanitario para la gobernanza migratoria en el municipio de San José De Cúcuta, Norte de Santander</v>
      </c>
      <c r="V484" s="40" t="s">
        <v>106</v>
      </c>
      <c r="W484" s="40" t="s">
        <v>107</v>
      </c>
      <c r="X484" s="40" t="s">
        <v>66</v>
      </c>
      <c r="Y484" s="40" t="s">
        <v>67</v>
      </c>
      <c r="Z484" s="40" t="s">
        <v>108</v>
      </c>
      <c r="AA484" s="40" t="s">
        <v>2257</v>
      </c>
      <c r="AB484" s="30">
        <f>VLOOKUP(B:B,'EJECUCION 24 DE ABRIL DEL 2026'!C:Q,15,0)</f>
        <v>0</v>
      </c>
      <c r="AC484" s="30">
        <f>VLOOKUP(B:B,'EJECUCION 24 DE ABRIL DEL 2026'!C:R,16,0)</f>
        <v>0</v>
      </c>
      <c r="AD484" s="30">
        <f>VLOOKUP(B:B,'EJECUCION 24 DE ABRIL DEL 2026'!C:S,17,0)</f>
        <v>0</v>
      </c>
      <c r="AE484" s="31">
        <f>VLOOKUP(B:B,'EJECUCION 24 DE ABRIL DEL 2026'!C:T,18,0)</f>
        <v>118800000</v>
      </c>
      <c r="AF484" s="31">
        <f>VLOOKUP(B:B,'EJECUCION 24 DE ABRIL DEL 2026'!C:U,19,0)</f>
        <v>0</v>
      </c>
      <c r="AG484" s="30">
        <f>VLOOKUP(B:B,'EJECUCION 24 DE ABRIL DEL 2026'!C:V,20,0)</f>
        <v>0</v>
      </c>
      <c r="AH484" s="30">
        <f>VLOOKUP(B:B,'EJECUCION 24 DE ABRIL DEL 2026'!C:W,21,0)</f>
        <v>0</v>
      </c>
      <c r="AI484" s="30">
        <f>VLOOKUP(B:B,'EJECUCION 24 DE ABRIL DEL 2026'!C:X,22,0)</f>
        <v>118800000</v>
      </c>
      <c r="AJ484" s="30">
        <f>VLOOKUP(B:B,'EJECUCION 24 DE ABRIL DEL 2026'!C:Y,23,0)</f>
        <v>80150000</v>
      </c>
      <c r="AK484" s="30">
        <f>VLOOKUP(B:B,'EJECUCION 24 DE ABRIL DEL 2026'!C:Z,24,0)</f>
        <v>80150000</v>
      </c>
      <c r="AL484" s="30">
        <f>VLOOKUP(B:B,'EJECUCION 24 DE ABRIL DEL 2026'!C:AA,25,0)</f>
        <v>32100000</v>
      </c>
      <c r="AM484" s="30">
        <f>VLOOKUP(B:B,'EJECUCION 24 DE ABRIL DEL 2026'!C:AB,26,0)</f>
        <v>11000000</v>
      </c>
      <c r="AN484" s="30">
        <f>VLOOKUP(B:B,'EJECUCION 24 DE ABRIL DEL 2026'!C:AC,27,0)</f>
        <v>38650000</v>
      </c>
      <c r="AO484" s="32">
        <f t="shared" si="4"/>
        <v>0.2702020202</v>
      </c>
      <c r="AP484" s="28" t="str">
        <f>VLOOKUP(T:T,'TOTAL POR PROYECTOS'!B:I,8,0)</f>
        <v>Oficina de Migración y Frontera</v>
      </c>
      <c r="AQ484" s="8"/>
      <c r="AR484" s="8"/>
    </row>
    <row r="485" hidden="1">
      <c r="A485" s="27" t="str">
        <f t="shared" si="1"/>
        <v>350200920245400100931.2.4.3.032.3.2.02.02.0091.2.4.3.03</v>
      </c>
      <c r="B485" s="27" t="str">
        <f t="shared" si="2"/>
        <v>350200920245400100931.2.4.3.032.3.2.02.02.0091.2.4.3.0302030203|118</v>
      </c>
      <c r="C485" s="28" t="str">
        <f t="shared" si="3"/>
        <v>Oficina Emprendimiento y Acceso al Crédito - Banco del Progreso</v>
      </c>
      <c r="D485" s="40" t="s">
        <v>237</v>
      </c>
      <c r="E485" s="40" t="s">
        <v>238</v>
      </c>
      <c r="F485" s="40" t="s">
        <v>239</v>
      </c>
      <c r="G485" s="40" t="s">
        <v>276</v>
      </c>
      <c r="H485" s="40" t="s">
        <v>1734</v>
      </c>
      <c r="I485" s="40" t="s">
        <v>1735</v>
      </c>
      <c r="J485" s="40" t="s">
        <v>243</v>
      </c>
      <c r="K485" s="40" t="s">
        <v>244</v>
      </c>
      <c r="L485" s="40" t="s">
        <v>245</v>
      </c>
      <c r="M485" s="40" t="s">
        <v>246</v>
      </c>
      <c r="N485" s="40" t="s">
        <v>247</v>
      </c>
      <c r="O485" s="40" t="s">
        <v>248</v>
      </c>
      <c r="P485" s="40" t="s">
        <v>279</v>
      </c>
      <c r="Q485" s="40" t="s">
        <v>276</v>
      </c>
      <c r="R485" s="40" t="s">
        <v>280</v>
      </c>
      <c r="S485" s="40" t="s">
        <v>281</v>
      </c>
      <c r="T485" s="40" t="s">
        <v>1736</v>
      </c>
      <c r="U485" s="29" t="str">
        <f>VLOOKUP(T:T,'TOTAL POR PROYECTOS'!B:C,2,0)</f>
        <v>Fortalecimiento del ecosistema emprendedor de Cúcuta mediante el fomento de apoyo financiero a la producción local la innovación tecnológica y la transferencia de metodologías de aumento de productividad San José De Cúcuta</v>
      </c>
      <c r="V485" s="40" t="s">
        <v>333</v>
      </c>
      <c r="W485" s="40" t="s">
        <v>334</v>
      </c>
      <c r="X485" s="40" t="s">
        <v>66</v>
      </c>
      <c r="Y485" s="40" t="s">
        <v>67</v>
      </c>
      <c r="Z485" s="40" t="s">
        <v>333</v>
      </c>
      <c r="AA485" s="40" t="s">
        <v>334</v>
      </c>
      <c r="AB485" s="30">
        <f>VLOOKUP(B:B,'EJECUCION 24 DE ABRIL DEL 2026'!C:Q,15,0)</f>
        <v>0</v>
      </c>
      <c r="AC485" s="30">
        <f>VLOOKUP(B:B,'EJECUCION 24 DE ABRIL DEL 2026'!C:R,16,0)</f>
        <v>0</v>
      </c>
      <c r="AD485" s="30">
        <f>VLOOKUP(B:B,'EJECUCION 24 DE ABRIL DEL 2026'!C:S,17,0)</f>
        <v>0</v>
      </c>
      <c r="AE485" s="31">
        <f>VLOOKUP(B:B,'EJECUCION 24 DE ABRIL DEL 2026'!C:T,18,0)</f>
        <v>110000000</v>
      </c>
      <c r="AF485" s="31">
        <f>VLOOKUP(B:B,'EJECUCION 24 DE ABRIL DEL 2026'!C:U,19,0)</f>
        <v>0</v>
      </c>
      <c r="AG485" s="30">
        <f>VLOOKUP(B:B,'EJECUCION 24 DE ABRIL DEL 2026'!C:V,20,0)</f>
        <v>0</v>
      </c>
      <c r="AH485" s="30">
        <f>VLOOKUP(B:B,'EJECUCION 24 DE ABRIL DEL 2026'!C:W,21,0)</f>
        <v>0</v>
      </c>
      <c r="AI485" s="30">
        <f>VLOOKUP(B:B,'EJECUCION 24 DE ABRIL DEL 2026'!C:X,22,0)</f>
        <v>110000000</v>
      </c>
      <c r="AJ485" s="30">
        <f>VLOOKUP(B:B,'EJECUCION 24 DE ABRIL DEL 2026'!C:Y,23,0)</f>
        <v>110000000</v>
      </c>
      <c r="AK485" s="30">
        <f>VLOOKUP(B:B,'EJECUCION 24 DE ABRIL DEL 2026'!C:Z,24,0)</f>
        <v>110000000</v>
      </c>
      <c r="AL485" s="30">
        <f>VLOOKUP(B:B,'EJECUCION 24 DE ABRIL DEL 2026'!C:AA,25,0)</f>
        <v>44000000</v>
      </c>
      <c r="AM485" s="30">
        <f>VLOOKUP(B:B,'EJECUCION 24 DE ABRIL DEL 2026'!C:AB,26,0)</f>
        <v>0</v>
      </c>
      <c r="AN485" s="30">
        <f>VLOOKUP(B:B,'EJECUCION 24 DE ABRIL DEL 2026'!C:AC,27,0)</f>
        <v>0</v>
      </c>
      <c r="AO485" s="32">
        <f t="shared" si="4"/>
        <v>0.4</v>
      </c>
      <c r="AP485" s="28" t="str">
        <f>VLOOKUP(T:T,'TOTAL POR PROYECTOS'!B:I,8,0)</f>
        <v>Oficina Emprendimiento y Acceso al Crédito - Banco del Progreso</v>
      </c>
      <c r="AQ485" s="8"/>
      <c r="AR485" s="8"/>
    </row>
    <row r="486" hidden="1">
      <c r="A486" s="27" t="str">
        <f t="shared" si="1"/>
        <v>36020402026000000032091.2.1.0.00.12.3.2.02.02.0091.2.1.0.00</v>
      </c>
      <c r="B486" s="27" t="str">
        <f t="shared" si="2"/>
        <v>36020402026000000032091.2.1.0.00.12.3.2.02.02.0091.2.1.0.0006040710|537</v>
      </c>
      <c r="C486" s="28" t="str">
        <f t="shared" si="3"/>
        <v>Oficina de Migración y Frontera</v>
      </c>
      <c r="D486" s="40" t="s">
        <v>336</v>
      </c>
      <c r="E486" s="40" t="s">
        <v>337</v>
      </c>
      <c r="F486" s="40" t="s">
        <v>1623</v>
      </c>
      <c r="G486" s="40" t="s">
        <v>100</v>
      </c>
      <c r="H486" s="40" t="s">
        <v>1624</v>
      </c>
      <c r="I486" s="40" t="s">
        <v>1625</v>
      </c>
      <c r="J486" s="40" t="s">
        <v>1003</v>
      </c>
      <c r="K486" s="40" t="s">
        <v>1004</v>
      </c>
      <c r="L486" s="40" t="s">
        <v>1005</v>
      </c>
      <c r="M486" s="40" t="s">
        <v>1006</v>
      </c>
      <c r="N486" s="40" t="s">
        <v>1007</v>
      </c>
      <c r="O486" s="40" t="s">
        <v>1008</v>
      </c>
      <c r="P486" s="40" t="s">
        <v>1626</v>
      </c>
      <c r="Q486" s="40" t="s">
        <v>100</v>
      </c>
      <c r="R486" s="40" t="s">
        <v>1627</v>
      </c>
      <c r="S486" s="40" t="s">
        <v>181</v>
      </c>
      <c r="T486" s="40" t="s">
        <v>2261</v>
      </c>
      <c r="U486" s="29" t="str">
        <f>VLOOKUP(T:T,'TOTAL POR PROYECTOS'!B:C,2,0)</f>
        <v>Fortalecimiento de la participación y capacidad de las comunidades para formular proyectos de cooperación para el desarrollo en el municipio de San José De Cúcuta, Norte de Santander</v>
      </c>
      <c r="V486" s="40" t="s">
        <v>106</v>
      </c>
      <c r="W486" s="40" t="s">
        <v>107</v>
      </c>
      <c r="X486" s="40" t="s">
        <v>66</v>
      </c>
      <c r="Y486" s="40" t="s">
        <v>67</v>
      </c>
      <c r="Z486" s="40" t="s">
        <v>108</v>
      </c>
      <c r="AA486" s="40" t="s">
        <v>2257</v>
      </c>
      <c r="AB486" s="30">
        <f>VLOOKUP(B:B,'EJECUCION 24 DE ABRIL DEL 2026'!C:Q,15,0)</f>
        <v>0</v>
      </c>
      <c r="AC486" s="30">
        <f>VLOOKUP(B:B,'EJECUCION 24 DE ABRIL DEL 2026'!C:R,16,0)</f>
        <v>0</v>
      </c>
      <c r="AD486" s="30">
        <f>VLOOKUP(B:B,'EJECUCION 24 DE ABRIL DEL 2026'!C:S,17,0)</f>
        <v>0</v>
      </c>
      <c r="AE486" s="31">
        <f>VLOOKUP(B:B,'EJECUCION 24 DE ABRIL DEL 2026'!C:T,18,0)</f>
        <v>221200000</v>
      </c>
      <c r="AF486" s="31">
        <f>VLOOKUP(B:B,'EJECUCION 24 DE ABRIL DEL 2026'!C:U,19,0)</f>
        <v>0</v>
      </c>
      <c r="AG486" s="30">
        <f>VLOOKUP(B:B,'EJECUCION 24 DE ABRIL DEL 2026'!C:V,20,0)</f>
        <v>0</v>
      </c>
      <c r="AH486" s="30">
        <f>VLOOKUP(B:B,'EJECUCION 24 DE ABRIL DEL 2026'!C:W,21,0)</f>
        <v>0</v>
      </c>
      <c r="AI486" s="30">
        <f>VLOOKUP(B:B,'EJECUCION 24 DE ABRIL DEL 2026'!C:X,22,0)</f>
        <v>221200000</v>
      </c>
      <c r="AJ486" s="30">
        <f>VLOOKUP(B:B,'EJECUCION 24 DE ABRIL DEL 2026'!C:Y,23,0)</f>
        <v>153300000</v>
      </c>
      <c r="AK486" s="30">
        <f>VLOOKUP(B:B,'EJECUCION 24 DE ABRIL DEL 2026'!C:Z,24,0)</f>
        <v>153300000</v>
      </c>
      <c r="AL486" s="30">
        <f>VLOOKUP(B:B,'EJECUCION 24 DE ABRIL DEL 2026'!C:AA,25,0)</f>
        <v>47000000</v>
      </c>
      <c r="AM486" s="30">
        <f>VLOOKUP(B:B,'EJECUCION 24 DE ABRIL DEL 2026'!C:AB,26,0)</f>
        <v>15100000</v>
      </c>
      <c r="AN486" s="30">
        <f>VLOOKUP(B:B,'EJECUCION 24 DE ABRIL DEL 2026'!C:AC,27,0)</f>
        <v>67900000</v>
      </c>
      <c r="AO486" s="32">
        <f t="shared" si="4"/>
        <v>0.212477396</v>
      </c>
      <c r="AP486" s="28" t="str">
        <f>VLOOKUP(T:T,'TOTAL POR PROYECTOS'!B:I,8,0)</f>
        <v>Oficina de Migración y Frontera</v>
      </c>
      <c r="AQ486" s="8"/>
      <c r="AR486" s="8"/>
    </row>
    <row r="487" hidden="1">
      <c r="A487" s="48" t="str">
        <f t="shared" si="1"/>
        <v>39050072026000000032811.2.1.0.00.12.3.2.02.02.0091.2.1.0.00</v>
      </c>
      <c r="B487" s="48" t="str">
        <f t="shared" si="2"/>
        <v>39050072026000000032811.2.1.0.00.12.3.2.02.02.0091.2.1.0.0006040706|533</v>
      </c>
      <c r="C487" s="49" t="str">
        <f t="shared" si="3"/>
        <v>Oficina de Migración y Frontera</v>
      </c>
      <c r="D487" s="50" t="s">
        <v>336</v>
      </c>
      <c r="E487" s="50" t="s">
        <v>337</v>
      </c>
      <c r="F487" s="50" t="s">
        <v>1623</v>
      </c>
      <c r="G487" s="50" t="s">
        <v>1629</v>
      </c>
      <c r="H487" s="50" t="s">
        <v>1630</v>
      </c>
      <c r="I487" s="50" t="s">
        <v>1631</v>
      </c>
      <c r="J487" s="50" t="s">
        <v>1125</v>
      </c>
      <c r="K487" s="50" t="s">
        <v>2262</v>
      </c>
      <c r="L487" s="50" t="s">
        <v>184</v>
      </c>
      <c r="M487" s="50" t="s">
        <v>185</v>
      </c>
      <c r="N487" s="50" t="s">
        <v>1632</v>
      </c>
      <c r="O487" s="50" t="s">
        <v>1633</v>
      </c>
      <c r="P487" s="50" t="s">
        <v>1634</v>
      </c>
      <c r="Q487" s="50" t="s">
        <v>1629</v>
      </c>
      <c r="R487" s="50" t="s">
        <v>1635</v>
      </c>
      <c r="S487" s="50" t="s">
        <v>1631</v>
      </c>
      <c r="T487" s="50" t="s">
        <v>2263</v>
      </c>
      <c r="U487" s="29" t="str">
        <f>VLOOKUP(T:T,'TOTAL POR PROYECTOS'!B:C,2,0)</f>
        <v>Desarrollo de capacidades para el aprovechamiento de la oferta de cooperación de CTeI con organismos y entidades internacionales para implementar estrategias de atención a poblaciones y procesos migratorios el municipio de San José De Cúcuta</v>
      </c>
      <c r="V487" s="50" t="s">
        <v>106</v>
      </c>
      <c r="W487" s="50" t="s">
        <v>107</v>
      </c>
      <c r="X487" s="50" t="s">
        <v>66</v>
      </c>
      <c r="Y487" s="50" t="s">
        <v>67</v>
      </c>
      <c r="Z487" s="50" t="s">
        <v>108</v>
      </c>
      <c r="AA487" s="50" t="s">
        <v>2257</v>
      </c>
      <c r="AB487" s="51">
        <f>VLOOKUP(B:B,'EJECUCION 24 DE ABRIL DEL 2026'!C:Q,15,0)</f>
        <v>0</v>
      </c>
      <c r="AC487" s="51">
        <f>VLOOKUP(B:B,'EJECUCION 24 DE ABRIL DEL 2026'!C:R,16,0)</f>
        <v>0</v>
      </c>
      <c r="AD487" s="51">
        <f>VLOOKUP(B:B,'EJECUCION 24 DE ABRIL DEL 2026'!C:S,17,0)</f>
        <v>0</v>
      </c>
      <c r="AE487" s="52">
        <f>VLOOKUP(B:B,'EJECUCION 24 DE ABRIL DEL 2026'!C:T,18,0)</f>
        <v>162000000</v>
      </c>
      <c r="AF487" s="52">
        <f>VLOOKUP(B:B,'EJECUCION 24 DE ABRIL DEL 2026'!C:U,19,0)</f>
        <v>0</v>
      </c>
      <c r="AG487" s="51">
        <f>VLOOKUP(B:B,'EJECUCION 24 DE ABRIL DEL 2026'!C:V,20,0)</f>
        <v>0</v>
      </c>
      <c r="AH487" s="51">
        <f>VLOOKUP(B:B,'EJECUCION 24 DE ABRIL DEL 2026'!C:W,21,0)</f>
        <v>0</v>
      </c>
      <c r="AI487" s="51">
        <f>VLOOKUP(B:B,'EJECUCION 24 DE ABRIL DEL 2026'!C:X,22,0)</f>
        <v>162000000</v>
      </c>
      <c r="AJ487" s="51">
        <f>VLOOKUP(B:B,'EJECUCION 24 DE ABRIL DEL 2026'!C:Y,23,0)</f>
        <v>113400000</v>
      </c>
      <c r="AK487" s="51">
        <f>VLOOKUP(B:B,'EJECUCION 24 DE ABRIL DEL 2026'!C:Z,24,0)</f>
        <v>111650000</v>
      </c>
      <c r="AL487" s="51">
        <f>VLOOKUP(B:B,'EJECUCION 24 DE ABRIL DEL 2026'!C:AA,25,0)</f>
        <v>24700000</v>
      </c>
      <c r="AM487" s="51">
        <f>VLOOKUP(B:B,'EJECUCION 24 DE ABRIL DEL 2026'!C:AB,26,0)</f>
        <v>7200000</v>
      </c>
      <c r="AN487" s="51">
        <f>VLOOKUP(B:B,'EJECUCION 24 DE ABRIL DEL 2026'!C:AC,27,0)</f>
        <v>50350000</v>
      </c>
      <c r="AO487" s="53">
        <f t="shared" si="4"/>
        <v>0.1524691358</v>
      </c>
      <c r="AP487" s="49" t="str">
        <f>VLOOKUP(T:T,'TOTAL POR PROYECTOS'!B:I,8,0)</f>
        <v>Oficina de Migración y Frontera</v>
      </c>
      <c r="AQ487" s="54"/>
      <c r="AR487" s="54"/>
    </row>
    <row r="488" hidden="1">
      <c r="A488" s="27" t="str">
        <f t="shared" si="1"/>
        <v>400103220245400100081.3.3.11.05.32.3.2.02.02.0091.3.3.11.05</v>
      </c>
      <c r="B488" s="27" t="str">
        <f t="shared" si="2"/>
        <v>400103220245400100081.3.3.11.05.32.3.2.02.02.0091.3.3.11.0504050205|418</v>
      </c>
      <c r="C488" s="28" t="str">
        <f t="shared" si="3"/>
        <v>Secretaría de Hábitat</v>
      </c>
      <c r="D488" s="40" t="s">
        <v>135</v>
      </c>
      <c r="E488" s="40" t="s">
        <v>136</v>
      </c>
      <c r="F488" s="40" t="s">
        <v>964</v>
      </c>
      <c r="G488" s="40" t="s">
        <v>965</v>
      </c>
      <c r="H488" s="40" t="s">
        <v>966</v>
      </c>
      <c r="I488" s="40" t="s">
        <v>967</v>
      </c>
      <c r="J488" s="40" t="s">
        <v>141</v>
      </c>
      <c r="K488" s="40" t="s">
        <v>447</v>
      </c>
      <c r="L488" s="40" t="s">
        <v>143</v>
      </c>
      <c r="M488" s="40" t="s">
        <v>144</v>
      </c>
      <c r="N488" s="40" t="s">
        <v>145</v>
      </c>
      <c r="O488" s="40" t="s">
        <v>146</v>
      </c>
      <c r="P488" s="40" t="s">
        <v>968</v>
      </c>
      <c r="Q488" s="40" t="s">
        <v>965</v>
      </c>
      <c r="R488" s="40" t="s">
        <v>969</v>
      </c>
      <c r="S488" s="40" t="s">
        <v>970</v>
      </c>
      <c r="T488" s="40" t="s">
        <v>2264</v>
      </c>
      <c r="U488" s="29" t="str">
        <f>VLOOKUP(T:T,'TOTAL POR PROYECTOS'!B:C,2,0)</f>
        <v>Mejoramiento de las condiciones de habitabilidad de la población beneficiada en la zona urbana del municipio de Cúcuta</v>
      </c>
      <c r="V488" s="40" t="s">
        <v>2244</v>
      </c>
      <c r="W488" s="40" t="s">
        <v>2245</v>
      </c>
      <c r="X488" s="40" t="s">
        <v>66</v>
      </c>
      <c r="Y488" s="40" t="s">
        <v>67</v>
      </c>
      <c r="Z488" s="40" t="s">
        <v>2246</v>
      </c>
      <c r="AA488" s="40" t="s">
        <v>2247</v>
      </c>
      <c r="AB488" s="30">
        <f>VLOOKUP(B:B,'EJECUCION 24 DE ABRIL DEL 2026'!C:Q,15,0)</f>
        <v>0</v>
      </c>
      <c r="AC488" s="30">
        <f>VLOOKUP(B:B,'EJECUCION 24 DE ABRIL DEL 2026'!C:R,16,0)</f>
        <v>363283480</v>
      </c>
      <c r="AD488" s="30">
        <f>VLOOKUP(B:B,'EJECUCION 24 DE ABRIL DEL 2026'!C:S,17,0)</f>
        <v>0</v>
      </c>
      <c r="AE488" s="31">
        <f>VLOOKUP(B:B,'EJECUCION 24 DE ABRIL DEL 2026'!C:T,18,0)</f>
        <v>0</v>
      </c>
      <c r="AF488" s="31">
        <f>VLOOKUP(B:B,'EJECUCION 24 DE ABRIL DEL 2026'!C:U,19,0)</f>
        <v>0</v>
      </c>
      <c r="AG488" s="30">
        <f>VLOOKUP(B:B,'EJECUCION 24 DE ABRIL DEL 2026'!C:V,20,0)</f>
        <v>0</v>
      </c>
      <c r="AH488" s="30">
        <f>VLOOKUP(B:B,'EJECUCION 24 DE ABRIL DEL 2026'!C:W,21,0)</f>
        <v>0</v>
      </c>
      <c r="AI488" s="30">
        <f>VLOOKUP(B:B,'EJECUCION 24 DE ABRIL DEL 2026'!C:X,22,0)</f>
        <v>363283480</v>
      </c>
      <c r="AJ488" s="30">
        <f>VLOOKUP(B:B,'EJECUCION 24 DE ABRIL DEL 2026'!C:Y,23,0)</f>
        <v>0</v>
      </c>
      <c r="AK488" s="30">
        <f>VLOOKUP(B:B,'EJECUCION 24 DE ABRIL DEL 2026'!C:Z,24,0)</f>
        <v>0</v>
      </c>
      <c r="AL488" s="30">
        <f>VLOOKUP(B:B,'EJECUCION 24 DE ABRIL DEL 2026'!C:AA,25,0)</f>
        <v>0</v>
      </c>
      <c r="AM488" s="30">
        <f>VLOOKUP(B:B,'EJECUCION 24 DE ABRIL DEL 2026'!C:AB,26,0)</f>
        <v>0</v>
      </c>
      <c r="AN488" s="30">
        <f>VLOOKUP(B:B,'EJECUCION 24 DE ABRIL DEL 2026'!C:AC,27,0)</f>
        <v>363283480</v>
      </c>
      <c r="AO488" s="32">
        <f t="shared" si="4"/>
        <v>0</v>
      </c>
      <c r="AP488" s="28" t="str">
        <f>VLOOKUP(T:T,'TOTAL POR PROYECTOS'!B:I,8,0)</f>
        <v>Secretaría de Hábitat</v>
      </c>
      <c r="AQ488" s="8"/>
      <c r="AR488" s="8"/>
    </row>
    <row r="489" hidden="1">
      <c r="A489" s="27" t="str">
        <f t="shared" si="1"/>
        <v>400305220245400102241.2.4.6.00.42.3.2.02.02.0091.2.4.6.00</v>
      </c>
      <c r="B489" s="27" t="str">
        <f t="shared" si="2"/>
        <v>400305220245400102241.2.4.6.00.42.3.2.02.02.0091.2.4.6.0004040109|392</v>
      </c>
      <c r="C489" s="28" t="str">
        <f t="shared" si="3"/>
        <v>Secretaría de Planeación y Desarrollo Teritorial</v>
      </c>
      <c r="D489" s="40" t="s">
        <v>135</v>
      </c>
      <c r="E489" s="40" t="s">
        <v>1669</v>
      </c>
      <c r="F489" s="40" t="s">
        <v>1670</v>
      </c>
      <c r="G489" s="40" t="s">
        <v>2136</v>
      </c>
      <c r="H489" s="40" t="s">
        <v>2137</v>
      </c>
      <c r="I489" s="40" t="s">
        <v>205</v>
      </c>
      <c r="J489" s="40" t="s">
        <v>141</v>
      </c>
      <c r="K489" s="40" t="s">
        <v>447</v>
      </c>
      <c r="L489" s="40" t="s">
        <v>143</v>
      </c>
      <c r="M489" s="40" t="s">
        <v>144</v>
      </c>
      <c r="N489" s="40" t="s">
        <v>1674</v>
      </c>
      <c r="O489" s="40" t="s">
        <v>1675</v>
      </c>
      <c r="P489" s="40" t="s">
        <v>2138</v>
      </c>
      <c r="Q489" s="40" t="s">
        <v>2136</v>
      </c>
      <c r="R489" s="40" t="s">
        <v>2139</v>
      </c>
      <c r="S489" s="40" t="s">
        <v>205</v>
      </c>
      <c r="T489" s="40" t="s">
        <v>2265</v>
      </c>
      <c r="U489" s="29" t="str">
        <f>VLOOKUP(T:T,'TOTAL POR PROYECTOS'!B:C,2,0)</f>
        <v>Fortalecimiento a la prestación de los servicios de acueducto alcantarillado y apoyo a la gestión organizacional de los abastos de agua en el municipio de San José De Cúcuta</v>
      </c>
      <c r="V489" s="40" t="s">
        <v>1680</v>
      </c>
      <c r="W489" s="40" t="s">
        <v>2266</v>
      </c>
      <c r="X489" s="40" t="s">
        <v>66</v>
      </c>
      <c r="Y489" s="40" t="s">
        <v>67</v>
      </c>
      <c r="Z489" s="40" t="s">
        <v>1682</v>
      </c>
      <c r="AA489" s="40" t="s">
        <v>2267</v>
      </c>
      <c r="AB489" s="30">
        <f>VLOOKUP(B:B,'EJECUCION 24 DE ABRIL DEL 2026'!C:Q,15,0)</f>
        <v>0</v>
      </c>
      <c r="AC489" s="30">
        <f>VLOOKUP(B:B,'EJECUCION 24 DE ABRIL DEL 2026'!C:R,16,0)</f>
        <v>0</v>
      </c>
      <c r="AD489" s="30">
        <f>VLOOKUP(B:B,'EJECUCION 24 DE ABRIL DEL 2026'!C:S,17,0)</f>
        <v>0</v>
      </c>
      <c r="AE489" s="31">
        <f>VLOOKUP(B:B,'EJECUCION 24 DE ABRIL DEL 2026'!C:T,18,0)</f>
        <v>1200000000</v>
      </c>
      <c r="AF489" s="31">
        <f>VLOOKUP(B:B,'EJECUCION 24 DE ABRIL DEL 2026'!C:U,19,0)</f>
        <v>0</v>
      </c>
      <c r="AG489" s="30">
        <f>VLOOKUP(B:B,'EJECUCION 24 DE ABRIL DEL 2026'!C:V,20,0)</f>
        <v>0</v>
      </c>
      <c r="AH489" s="30">
        <f>VLOOKUP(B:B,'EJECUCION 24 DE ABRIL DEL 2026'!C:W,21,0)</f>
        <v>0</v>
      </c>
      <c r="AI489" s="30">
        <f>VLOOKUP(B:B,'EJECUCION 24 DE ABRIL DEL 2026'!C:X,22,0)</f>
        <v>1200000000</v>
      </c>
      <c r="AJ489" s="30">
        <f>VLOOKUP(B:B,'EJECUCION 24 DE ABRIL DEL 2026'!C:Y,23,0)</f>
        <v>1200000000</v>
      </c>
      <c r="AK489" s="30">
        <f>VLOOKUP(B:B,'EJECUCION 24 DE ABRIL DEL 2026'!C:Z,24,0)</f>
        <v>1200000000</v>
      </c>
      <c r="AL489" s="30">
        <f>VLOOKUP(B:B,'EJECUCION 24 DE ABRIL DEL 2026'!C:AA,25,0)</f>
        <v>1080000000</v>
      </c>
      <c r="AM489" s="30">
        <f>VLOOKUP(B:B,'EJECUCION 24 DE ABRIL DEL 2026'!C:AB,26,0)</f>
        <v>1080000000</v>
      </c>
      <c r="AN489" s="30">
        <f>VLOOKUP(B:B,'EJECUCION 24 DE ABRIL DEL 2026'!C:AC,27,0)</f>
        <v>0</v>
      </c>
      <c r="AO489" s="32">
        <f t="shared" si="4"/>
        <v>0.9</v>
      </c>
      <c r="AP489" s="28" t="str">
        <f>VLOOKUP(T:T,'TOTAL POR PROYECTOS'!B:I,8,0)</f>
        <v>Secretaría de Planeación y Desarrollo Teritorial</v>
      </c>
      <c r="AQ489" s="8"/>
      <c r="AR489" s="8"/>
    </row>
    <row r="490" hidden="1">
      <c r="A490" s="27" t="str">
        <f t="shared" si="1"/>
        <v>41030522026000000038041.2.1.0.00.12.3.2.02.02.0091.2.1.0.00</v>
      </c>
      <c r="B490" s="27" t="str">
        <f t="shared" si="2"/>
        <v>41030522026000000038041.2.1.0.00.12.3.2.02.02.0091.2.1.0.0006040602|517</v>
      </c>
      <c r="C490" s="28" t="str">
        <f t="shared" si="3"/>
        <v>Oficina de Migración y Frontera</v>
      </c>
      <c r="D490" s="40" t="s">
        <v>336</v>
      </c>
      <c r="E490" s="40" t="s">
        <v>337</v>
      </c>
      <c r="F490" s="40" t="s">
        <v>1613</v>
      </c>
      <c r="G490" s="40" t="s">
        <v>339</v>
      </c>
      <c r="H490" s="40" t="s">
        <v>1654</v>
      </c>
      <c r="I490" s="40" t="s">
        <v>1655</v>
      </c>
      <c r="J490" s="40" t="s">
        <v>302</v>
      </c>
      <c r="K490" s="40" t="s">
        <v>303</v>
      </c>
      <c r="L490" s="40" t="s">
        <v>304</v>
      </c>
      <c r="M490" s="40" t="s">
        <v>305</v>
      </c>
      <c r="N490" s="40" t="s">
        <v>306</v>
      </c>
      <c r="O490" s="40" t="s">
        <v>307</v>
      </c>
      <c r="P490" s="40" t="s">
        <v>342</v>
      </c>
      <c r="Q490" s="40" t="s">
        <v>339</v>
      </c>
      <c r="R490" s="40" t="s">
        <v>343</v>
      </c>
      <c r="S490" s="40" t="s">
        <v>344</v>
      </c>
      <c r="T490" s="40" t="s">
        <v>2268</v>
      </c>
      <c r="U490" s="29" t="str">
        <f>VLOOKUP(T:T,'TOTAL POR PROYECTOS'!B:C,2,0)</f>
        <v>Fortalecimiento de la integración socioeconómica de la población migrante venezolana, colombiana retornada y de comunidad de acogida residente en San José De Cúcuta</v>
      </c>
      <c r="V490" s="40" t="s">
        <v>106</v>
      </c>
      <c r="W490" s="40" t="s">
        <v>107</v>
      </c>
      <c r="X490" s="40" t="s">
        <v>66</v>
      </c>
      <c r="Y490" s="40" t="s">
        <v>67</v>
      </c>
      <c r="Z490" s="40" t="s">
        <v>108</v>
      </c>
      <c r="AA490" s="40" t="s">
        <v>2257</v>
      </c>
      <c r="AB490" s="30">
        <f>VLOOKUP(B:B,'EJECUCION 24 DE ABRIL DEL 2026'!C:Q,15,0)</f>
        <v>0</v>
      </c>
      <c r="AC490" s="30">
        <f>VLOOKUP(B:B,'EJECUCION 24 DE ABRIL DEL 2026'!C:R,16,0)</f>
        <v>0</v>
      </c>
      <c r="AD490" s="30">
        <f>VLOOKUP(B:B,'EJECUCION 24 DE ABRIL DEL 2026'!C:S,17,0)</f>
        <v>0</v>
      </c>
      <c r="AE490" s="31">
        <f>VLOOKUP(B:B,'EJECUCION 24 DE ABRIL DEL 2026'!C:T,18,0)</f>
        <v>57600000</v>
      </c>
      <c r="AF490" s="31">
        <f>VLOOKUP(B:B,'EJECUCION 24 DE ABRIL DEL 2026'!C:U,19,0)</f>
        <v>0</v>
      </c>
      <c r="AG490" s="30">
        <f>VLOOKUP(B:B,'EJECUCION 24 DE ABRIL DEL 2026'!C:V,20,0)</f>
        <v>0</v>
      </c>
      <c r="AH490" s="30">
        <f>VLOOKUP(B:B,'EJECUCION 24 DE ABRIL DEL 2026'!C:W,21,0)</f>
        <v>0</v>
      </c>
      <c r="AI490" s="30">
        <f>VLOOKUP(B:B,'EJECUCION 24 DE ABRIL DEL 2026'!C:X,22,0)</f>
        <v>57600000</v>
      </c>
      <c r="AJ490" s="30">
        <f>VLOOKUP(B:B,'EJECUCION 24 DE ABRIL DEL 2026'!C:Y,23,0)</f>
        <v>39900000</v>
      </c>
      <c r="AK490" s="30">
        <f>VLOOKUP(B:B,'EJECUCION 24 DE ABRIL DEL 2026'!C:Z,24,0)</f>
        <v>39900000</v>
      </c>
      <c r="AL490" s="30">
        <f>VLOOKUP(B:B,'EJECUCION 24 DE ABRIL DEL 2026'!C:AA,25,0)</f>
        <v>14900000</v>
      </c>
      <c r="AM490" s="30">
        <f>VLOOKUP(B:B,'EJECUCION 24 DE ABRIL DEL 2026'!C:AB,26,0)</f>
        <v>11400000</v>
      </c>
      <c r="AN490" s="30">
        <f>VLOOKUP(B:B,'EJECUCION 24 DE ABRIL DEL 2026'!C:AC,27,0)</f>
        <v>17700000</v>
      </c>
      <c r="AO490" s="32">
        <f t="shared" si="4"/>
        <v>0.2586805556</v>
      </c>
      <c r="AP490" s="28" t="str">
        <f>VLOOKUP(T:T,'TOTAL POR PROYECTOS'!B:I,8,0)</f>
        <v>Oficina de Migración y Frontera</v>
      </c>
      <c r="AQ490" s="8"/>
      <c r="AR490" s="8"/>
    </row>
    <row r="491" hidden="1">
      <c r="A491" s="27" t="str">
        <f t="shared" si="1"/>
        <v>450100120245400100171.2.3.2.062.3.2.02.02.0091.2.3.2.06</v>
      </c>
      <c r="B491" s="27" t="str">
        <f t="shared" si="2"/>
        <v>450100120245400100171.2.3.2.062.3.2.02.02.0091.2.3.2.0601010211|16</v>
      </c>
      <c r="C491" s="28" t="str">
        <f t="shared" si="3"/>
        <v>Secretaría de Seguridad Ciudadana</v>
      </c>
      <c r="D491" s="40" t="s">
        <v>177</v>
      </c>
      <c r="E491" s="40" t="s">
        <v>178</v>
      </c>
      <c r="F491" s="40" t="s">
        <v>179</v>
      </c>
      <c r="G491" s="40" t="s">
        <v>200</v>
      </c>
      <c r="H491" s="40" t="s">
        <v>1286</v>
      </c>
      <c r="I491" s="40" t="s">
        <v>1287</v>
      </c>
      <c r="J491" s="40" t="s">
        <v>182</v>
      </c>
      <c r="K491" s="40" t="s">
        <v>183</v>
      </c>
      <c r="L491" s="40" t="s">
        <v>184</v>
      </c>
      <c r="M491" s="40" t="s">
        <v>185</v>
      </c>
      <c r="N491" s="40" t="s">
        <v>186</v>
      </c>
      <c r="O491" s="40" t="s">
        <v>187</v>
      </c>
      <c r="P491" s="40" t="s">
        <v>1288</v>
      </c>
      <c r="Q491" s="40" t="s">
        <v>200</v>
      </c>
      <c r="R491" s="40" t="s">
        <v>1289</v>
      </c>
      <c r="S491" s="40" t="s">
        <v>1287</v>
      </c>
      <c r="T491" s="40" t="s">
        <v>1290</v>
      </c>
      <c r="U491" s="29" t="str">
        <f>VLOOKUP(T:T,'TOTAL POR PROYECTOS'!B:C,2,0)</f>
        <v>Asistencia técnica y apoyo financiero para el fortalecimiento de la convivencia y la Seguridad Ciudadana en el municipio de San José De Cúcuta</v>
      </c>
      <c r="V491" s="40" t="s">
        <v>1296</v>
      </c>
      <c r="W491" s="40" t="s">
        <v>1297</v>
      </c>
      <c r="X491" s="40" t="s">
        <v>66</v>
      </c>
      <c r="Y491" s="40" t="s">
        <v>67</v>
      </c>
      <c r="Z491" s="40" t="s">
        <v>1296</v>
      </c>
      <c r="AA491" s="40" t="s">
        <v>2269</v>
      </c>
      <c r="AB491" s="30">
        <f>VLOOKUP(B:B,'EJECUCION 24 DE ABRIL DEL 2026'!C:Q,15,0)</f>
        <v>0</v>
      </c>
      <c r="AC491" s="30">
        <f>VLOOKUP(B:B,'EJECUCION 24 DE ABRIL DEL 2026'!C:R,16,0)</f>
        <v>0</v>
      </c>
      <c r="AD491" s="30">
        <f>VLOOKUP(B:B,'EJECUCION 24 DE ABRIL DEL 2026'!C:S,17,0)</f>
        <v>0</v>
      </c>
      <c r="AE491" s="31">
        <f>VLOOKUP(B:B,'EJECUCION 24 DE ABRIL DEL 2026'!C:T,18,0)</f>
        <v>10800000</v>
      </c>
      <c r="AF491" s="31">
        <f>VLOOKUP(B:B,'EJECUCION 24 DE ABRIL DEL 2026'!C:U,19,0)</f>
        <v>0</v>
      </c>
      <c r="AG491" s="30">
        <f>VLOOKUP(B:B,'EJECUCION 24 DE ABRIL DEL 2026'!C:V,20,0)</f>
        <v>0</v>
      </c>
      <c r="AH491" s="30">
        <f>VLOOKUP(B:B,'EJECUCION 24 DE ABRIL DEL 2026'!C:W,21,0)</f>
        <v>0</v>
      </c>
      <c r="AI491" s="30">
        <f>VLOOKUP(B:B,'EJECUCION 24 DE ABRIL DEL 2026'!C:X,22,0)</f>
        <v>10800000</v>
      </c>
      <c r="AJ491" s="30">
        <f>VLOOKUP(B:B,'EJECUCION 24 DE ABRIL DEL 2026'!C:Y,23,0)</f>
        <v>10800000</v>
      </c>
      <c r="AK491" s="30">
        <f>VLOOKUP(B:B,'EJECUCION 24 DE ABRIL DEL 2026'!C:Z,24,0)</f>
        <v>10800000</v>
      </c>
      <c r="AL491" s="30">
        <f>VLOOKUP(B:B,'EJECUCION 24 DE ABRIL DEL 2026'!C:AA,25,0)</f>
        <v>0</v>
      </c>
      <c r="AM491" s="30">
        <f>VLOOKUP(B:B,'EJECUCION 24 DE ABRIL DEL 2026'!C:AB,26,0)</f>
        <v>0</v>
      </c>
      <c r="AN491" s="30">
        <f>VLOOKUP(B:B,'EJECUCION 24 DE ABRIL DEL 2026'!C:AC,27,0)</f>
        <v>0</v>
      </c>
      <c r="AO491" s="32">
        <f t="shared" si="4"/>
        <v>0</v>
      </c>
      <c r="AP491" s="28" t="str">
        <f>VLOOKUP(T:T,'TOTAL POR PROYECTOS'!B:I,8,0)</f>
        <v>Secretaría de Seguridad Ciudadana</v>
      </c>
      <c r="AQ491" s="8"/>
      <c r="AR491" s="8"/>
    </row>
    <row r="492" hidden="1">
      <c r="A492" s="41" t="str">
        <f t="shared" si="1"/>
        <v>450102920245400100091.3.3.11.05.32.3.2.02.02.0091.3.3.11.05</v>
      </c>
      <c r="B492" s="41" t="str">
        <f t="shared" si="2"/>
        <v>450102920245400100091.3.3.11.05.32.3.2.02.02.0091.3.3.11.0501010201|06</v>
      </c>
      <c r="C492" s="42" t="str">
        <f t="shared" si="3"/>
        <v>Secretaría de Seguridad Ciudadana</v>
      </c>
      <c r="D492" s="43" t="s">
        <v>177</v>
      </c>
      <c r="E492" s="43" t="s">
        <v>178</v>
      </c>
      <c r="F492" s="43" t="s">
        <v>179</v>
      </c>
      <c r="G492" s="43" t="s">
        <v>1291</v>
      </c>
      <c r="H492" s="43" t="s">
        <v>1292</v>
      </c>
      <c r="I492" s="43" t="s">
        <v>1293</v>
      </c>
      <c r="J492" s="43" t="s">
        <v>182</v>
      </c>
      <c r="K492" s="43" t="s">
        <v>183</v>
      </c>
      <c r="L492" s="43" t="s">
        <v>184</v>
      </c>
      <c r="M492" s="43" t="s">
        <v>185</v>
      </c>
      <c r="N492" s="43" t="s">
        <v>186</v>
      </c>
      <c r="O492" s="43" t="s">
        <v>187</v>
      </c>
      <c r="P492" s="43" t="s">
        <v>1294</v>
      </c>
      <c r="Q492" s="43" t="s">
        <v>1291</v>
      </c>
      <c r="R492" s="43" t="s">
        <v>1295</v>
      </c>
      <c r="S492" s="43" t="s">
        <v>1293</v>
      </c>
      <c r="T492" s="43" t="s">
        <v>2248</v>
      </c>
      <c r="U492" s="29" t="str">
        <f>VLOOKUP(T:T,'TOTAL POR PROYECTOS'!B:C,2,0)</f>
        <v>Mejoramiento de las condiciones de convivencia y seguridad ciudadana con un sistema de videovigilancia y optimización de los procesos de inteligencia e investigación judicial en el municipio de San José de Cúcuta</v>
      </c>
      <c r="V492" s="43" t="s">
        <v>2244</v>
      </c>
      <c r="W492" s="43" t="s">
        <v>2245</v>
      </c>
      <c r="X492" s="43" t="s">
        <v>66</v>
      </c>
      <c r="Y492" s="43" t="s">
        <v>67</v>
      </c>
      <c r="Z492" s="43" t="s">
        <v>2246</v>
      </c>
      <c r="AA492" s="43" t="s">
        <v>2247</v>
      </c>
      <c r="AB492" s="44">
        <f>VLOOKUP(B:B,'EJECUCION 24 DE ABRIL DEL 2026'!C:Q,15,0)</f>
        <v>0</v>
      </c>
      <c r="AC492" s="44">
        <f>VLOOKUP(B:B,'EJECUCION 24 DE ABRIL DEL 2026'!C:R,16,0)</f>
        <v>8000000000</v>
      </c>
      <c r="AD492" s="44">
        <f>VLOOKUP(B:B,'EJECUCION 24 DE ABRIL DEL 2026'!C:S,17,0)</f>
        <v>0</v>
      </c>
      <c r="AE492" s="45">
        <f>VLOOKUP(B:B,'EJECUCION 24 DE ABRIL DEL 2026'!C:T,18,0)</f>
        <v>0</v>
      </c>
      <c r="AF492" s="45">
        <f>VLOOKUP(B:B,'EJECUCION 24 DE ABRIL DEL 2026'!C:U,19,0)</f>
        <v>0</v>
      </c>
      <c r="AG492" s="44">
        <f>VLOOKUP(B:B,'EJECUCION 24 DE ABRIL DEL 2026'!C:V,20,0)</f>
        <v>0</v>
      </c>
      <c r="AH492" s="44">
        <f>VLOOKUP(B:B,'EJECUCION 24 DE ABRIL DEL 2026'!C:W,21,0)</f>
        <v>0</v>
      </c>
      <c r="AI492" s="44">
        <f>VLOOKUP(B:B,'EJECUCION 24 DE ABRIL DEL 2026'!C:X,22,0)</f>
        <v>8000000000</v>
      </c>
      <c r="AJ492" s="44">
        <f>VLOOKUP(B:B,'EJECUCION 24 DE ABRIL DEL 2026'!C:Y,23,0)</f>
        <v>0</v>
      </c>
      <c r="AK492" s="44">
        <f>VLOOKUP(B:B,'EJECUCION 24 DE ABRIL DEL 2026'!C:Z,24,0)</f>
        <v>0</v>
      </c>
      <c r="AL492" s="44">
        <f>VLOOKUP(B:B,'EJECUCION 24 DE ABRIL DEL 2026'!C:AA,25,0)</f>
        <v>0</v>
      </c>
      <c r="AM492" s="44">
        <f>VLOOKUP(B:B,'EJECUCION 24 DE ABRIL DEL 2026'!C:AB,26,0)</f>
        <v>0</v>
      </c>
      <c r="AN492" s="44">
        <f>VLOOKUP(B:B,'EJECUCION 24 DE ABRIL DEL 2026'!C:AC,27,0)</f>
        <v>8000000000</v>
      </c>
      <c r="AO492" s="46">
        <f t="shared" si="4"/>
        <v>0</v>
      </c>
      <c r="AP492" s="42" t="str">
        <f>VLOOKUP(T:T,'TOTAL POR PROYECTOS'!B:I,8,0)</f>
        <v>Secretaría de Seguridad Ciudadana</v>
      </c>
      <c r="AQ492" s="47"/>
      <c r="AR492" s="47"/>
    </row>
    <row r="493" hidden="1">
      <c r="A493" s="27" t="str">
        <f t="shared" si="1"/>
        <v>45020222026000000035911.2.1.0.00.12.3.2.02.02.0091.2.1.0.00</v>
      </c>
      <c r="B493" s="27" t="str">
        <f t="shared" si="2"/>
        <v>45020222026000000035911.2.1.0.00.12.3.2.02.02.0091.2.1.0.0006040702|529</v>
      </c>
      <c r="C493" s="28" t="str">
        <f t="shared" si="3"/>
        <v>Oficina de Migración y Frontera</v>
      </c>
      <c r="D493" s="40" t="s">
        <v>336</v>
      </c>
      <c r="E493" s="40" t="s">
        <v>337</v>
      </c>
      <c r="F493" s="40" t="s">
        <v>1623</v>
      </c>
      <c r="G493" s="40" t="s">
        <v>200</v>
      </c>
      <c r="H493" s="40" t="s">
        <v>1652</v>
      </c>
      <c r="I493" s="40" t="s">
        <v>1415</v>
      </c>
      <c r="J493" s="40" t="s">
        <v>182</v>
      </c>
      <c r="K493" s="40" t="s">
        <v>183</v>
      </c>
      <c r="L493" s="40" t="s">
        <v>184</v>
      </c>
      <c r="M493" s="40" t="s">
        <v>185</v>
      </c>
      <c r="N493" s="40" t="s">
        <v>317</v>
      </c>
      <c r="O493" s="40" t="s">
        <v>318</v>
      </c>
      <c r="P493" s="40" t="s">
        <v>1413</v>
      </c>
      <c r="Q493" s="40" t="s">
        <v>200</v>
      </c>
      <c r="R493" s="40" t="s">
        <v>1414</v>
      </c>
      <c r="S493" s="40" t="s">
        <v>1415</v>
      </c>
      <c r="T493" s="40" t="s">
        <v>2270</v>
      </c>
      <c r="U493" s="29" t="str">
        <f>VLOOKUP(T:T,'TOTAL POR PROYECTOS'!B:C,2,0)</f>
        <v>Implementación de acciones metodológicas, técnicas y pedagógicas para la intervención en materia de derechos e integración de la población migrante asentada en el municipio de San José De Cúcuta</v>
      </c>
      <c r="V493" s="40" t="s">
        <v>106</v>
      </c>
      <c r="W493" s="40" t="s">
        <v>107</v>
      </c>
      <c r="X493" s="40" t="s">
        <v>66</v>
      </c>
      <c r="Y493" s="40" t="s">
        <v>67</v>
      </c>
      <c r="Z493" s="40" t="s">
        <v>108</v>
      </c>
      <c r="AA493" s="40" t="s">
        <v>2257</v>
      </c>
      <c r="AB493" s="30">
        <f>VLOOKUP(B:B,'EJECUCION 24 DE ABRIL DEL 2026'!C:Q,15,0)</f>
        <v>0</v>
      </c>
      <c r="AC493" s="30">
        <f>VLOOKUP(B:B,'EJECUCION 24 DE ABRIL DEL 2026'!C:R,16,0)</f>
        <v>0</v>
      </c>
      <c r="AD493" s="30">
        <f>VLOOKUP(B:B,'EJECUCION 24 DE ABRIL DEL 2026'!C:S,17,0)</f>
        <v>0</v>
      </c>
      <c r="AE493" s="31">
        <f>VLOOKUP(B:B,'EJECUCION 24 DE ABRIL DEL 2026'!C:T,18,0)</f>
        <v>93600000</v>
      </c>
      <c r="AF493" s="31">
        <f>VLOOKUP(B:B,'EJECUCION 24 DE ABRIL DEL 2026'!C:U,19,0)</f>
        <v>0</v>
      </c>
      <c r="AG493" s="30">
        <f>VLOOKUP(B:B,'EJECUCION 24 DE ABRIL DEL 2026'!C:V,20,0)</f>
        <v>0</v>
      </c>
      <c r="AH493" s="30">
        <f>VLOOKUP(B:B,'EJECUCION 24 DE ABRIL DEL 2026'!C:W,21,0)</f>
        <v>0</v>
      </c>
      <c r="AI493" s="30">
        <f>VLOOKUP(B:B,'EJECUCION 24 DE ABRIL DEL 2026'!C:X,22,0)</f>
        <v>93600000</v>
      </c>
      <c r="AJ493" s="30">
        <f>VLOOKUP(B:B,'EJECUCION 24 DE ABRIL DEL 2026'!C:Y,23,0)</f>
        <v>0</v>
      </c>
      <c r="AK493" s="30">
        <f>VLOOKUP(B:B,'EJECUCION 24 DE ABRIL DEL 2026'!C:Z,24,0)</f>
        <v>0</v>
      </c>
      <c r="AL493" s="30">
        <f>VLOOKUP(B:B,'EJECUCION 24 DE ABRIL DEL 2026'!C:AA,25,0)</f>
        <v>0</v>
      </c>
      <c r="AM493" s="30">
        <f>VLOOKUP(B:B,'EJECUCION 24 DE ABRIL DEL 2026'!C:AB,26,0)</f>
        <v>0</v>
      </c>
      <c r="AN493" s="30">
        <f>VLOOKUP(B:B,'EJECUCION 24 DE ABRIL DEL 2026'!C:AC,27,0)</f>
        <v>93600000</v>
      </c>
      <c r="AO493" s="32">
        <f t="shared" si="4"/>
        <v>0</v>
      </c>
      <c r="AP493" s="28" t="str">
        <f>VLOOKUP(T:T,'TOTAL POR PROYECTOS'!B:I,8,0)</f>
        <v>Oficina de Migración y Frontera</v>
      </c>
      <c r="AQ493" s="8"/>
      <c r="AR493" s="8"/>
    </row>
    <row r="494" hidden="1">
      <c r="A494" s="48" t="str">
        <f t="shared" si="1"/>
        <v>45990182026000000036961.2.1.0.00.12.3.2.02.02.0091.2.1.0.00</v>
      </c>
      <c r="B494" s="48" t="str">
        <f t="shared" si="2"/>
        <v>45990182026000000036961.2.1.0.00.12.3.2.02.02.0091.2.1.0.0006040701|528</v>
      </c>
      <c r="C494" s="49" t="str">
        <f t="shared" si="3"/>
        <v>Oficina de Migración y Frontera</v>
      </c>
      <c r="D494" s="50" t="s">
        <v>336</v>
      </c>
      <c r="E494" s="50" t="s">
        <v>337</v>
      </c>
      <c r="F494" s="50" t="s">
        <v>1623</v>
      </c>
      <c r="G494" s="50" t="s">
        <v>117</v>
      </c>
      <c r="H494" s="50" t="s">
        <v>1640</v>
      </c>
      <c r="I494" s="50" t="s">
        <v>1641</v>
      </c>
      <c r="J494" s="50" t="s">
        <v>182</v>
      </c>
      <c r="K494" s="50" t="s">
        <v>183</v>
      </c>
      <c r="L494" s="50" t="s">
        <v>184</v>
      </c>
      <c r="M494" s="50" t="s">
        <v>185</v>
      </c>
      <c r="N494" s="50" t="s">
        <v>1043</v>
      </c>
      <c r="O494" s="50" t="s">
        <v>1044</v>
      </c>
      <c r="P494" s="50" t="s">
        <v>1642</v>
      </c>
      <c r="Q494" s="50" t="s">
        <v>117</v>
      </c>
      <c r="R494" s="50" t="s">
        <v>1643</v>
      </c>
      <c r="S494" s="50" t="s">
        <v>1070</v>
      </c>
      <c r="T494" s="50" t="s">
        <v>2271</v>
      </c>
      <c r="U494" s="29" t="str">
        <f>VLOOKUP(T:T,'TOTAL POR PROYECTOS'!B:C,2,0)</f>
        <v>Aplicación de los lineamientos y conocimientos técnicos y normativos sobre gestión e implementación de la Política Publica migratoria en el Municipio de San José De Cúcuta</v>
      </c>
      <c r="V494" s="50" t="s">
        <v>106</v>
      </c>
      <c r="W494" s="50" t="s">
        <v>107</v>
      </c>
      <c r="X494" s="50" t="s">
        <v>66</v>
      </c>
      <c r="Y494" s="50" t="s">
        <v>67</v>
      </c>
      <c r="Z494" s="50" t="s">
        <v>108</v>
      </c>
      <c r="AA494" s="50" t="s">
        <v>2257</v>
      </c>
      <c r="AB494" s="51">
        <f>VLOOKUP(B:B,'EJECUCION 24 DE ABRIL DEL 2026'!C:Q,15,0)</f>
        <v>0</v>
      </c>
      <c r="AC494" s="51">
        <f>VLOOKUP(B:B,'EJECUCION 24 DE ABRIL DEL 2026'!C:R,16,0)</f>
        <v>0</v>
      </c>
      <c r="AD494" s="51">
        <f>VLOOKUP(B:B,'EJECUCION 24 DE ABRIL DEL 2026'!C:S,17,0)</f>
        <v>0</v>
      </c>
      <c r="AE494" s="52">
        <f>VLOOKUP(B:B,'EJECUCION 24 DE ABRIL DEL 2026'!C:T,18,0)</f>
        <v>43200000</v>
      </c>
      <c r="AF494" s="52">
        <f>VLOOKUP(B:B,'EJECUCION 24 DE ABRIL DEL 2026'!C:U,19,0)</f>
        <v>0</v>
      </c>
      <c r="AG494" s="51">
        <f>VLOOKUP(B:B,'EJECUCION 24 DE ABRIL DEL 2026'!C:V,20,0)</f>
        <v>0</v>
      </c>
      <c r="AH494" s="51">
        <f>VLOOKUP(B:B,'EJECUCION 24 DE ABRIL DEL 2026'!C:W,21,0)</f>
        <v>0</v>
      </c>
      <c r="AI494" s="51">
        <f>VLOOKUP(B:B,'EJECUCION 24 DE ABRIL DEL 2026'!C:X,22,0)</f>
        <v>43200000</v>
      </c>
      <c r="AJ494" s="51">
        <f>VLOOKUP(B:B,'EJECUCION 24 DE ABRIL DEL 2026'!C:Y,23,0)</f>
        <v>29750000</v>
      </c>
      <c r="AK494" s="51">
        <f>VLOOKUP(B:B,'EJECUCION 24 DE ABRIL DEL 2026'!C:Z,24,0)</f>
        <v>28700000</v>
      </c>
      <c r="AL494" s="51">
        <f>VLOOKUP(B:B,'EJECUCION 24 DE ABRIL DEL 2026'!C:AA,25,0)</f>
        <v>8200000</v>
      </c>
      <c r="AM494" s="51">
        <f>VLOOKUP(B:B,'EJECUCION 24 DE ABRIL DEL 2026'!C:AB,26,0)</f>
        <v>4000000</v>
      </c>
      <c r="AN494" s="51">
        <f>VLOOKUP(B:B,'EJECUCION 24 DE ABRIL DEL 2026'!C:AC,27,0)</f>
        <v>14500000</v>
      </c>
      <c r="AO494" s="53">
        <f t="shared" si="4"/>
        <v>0.1898148148</v>
      </c>
      <c r="AP494" s="49" t="str">
        <f>VLOOKUP(T:T,'TOTAL POR PROYECTOS'!B:I,8,0)</f>
        <v>Oficina de Migración y Frontera</v>
      </c>
      <c r="AQ494" s="54"/>
      <c r="AR494" s="54"/>
    </row>
    <row r="495" hidden="1">
      <c r="A495" s="27" t="str">
        <f t="shared" si="1"/>
        <v>45990322026000000036961.2.1.0.00.12.3.2.02.02.0091.2.1.0.00</v>
      </c>
      <c r="B495" s="27" t="str">
        <f t="shared" si="2"/>
        <v>45990322026000000036961.2.1.0.00.12.3.2.02.02.0091.2.1.0.0006040601|516</v>
      </c>
      <c r="C495" s="28" t="str">
        <f t="shared" si="3"/>
        <v>Oficina de Migración y Frontera</v>
      </c>
      <c r="D495" s="40" t="s">
        <v>336</v>
      </c>
      <c r="E495" s="40" t="s">
        <v>337</v>
      </c>
      <c r="F495" s="40" t="s">
        <v>1613</v>
      </c>
      <c r="G495" s="40" t="s">
        <v>1645</v>
      </c>
      <c r="H495" s="40" t="s">
        <v>1646</v>
      </c>
      <c r="I495" s="40" t="s">
        <v>1647</v>
      </c>
      <c r="J495" s="40" t="s">
        <v>182</v>
      </c>
      <c r="K495" s="40" t="s">
        <v>183</v>
      </c>
      <c r="L495" s="40" t="s">
        <v>184</v>
      </c>
      <c r="M495" s="40" t="s">
        <v>185</v>
      </c>
      <c r="N495" s="40" t="s">
        <v>1043</v>
      </c>
      <c r="O495" s="40" t="s">
        <v>1044</v>
      </c>
      <c r="P495" s="40" t="s">
        <v>1648</v>
      </c>
      <c r="Q495" s="40" t="s">
        <v>1645</v>
      </c>
      <c r="R495" s="40" t="s">
        <v>1649</v>
      </c>
      <c r="S495" s="40" t="s">
        <v>1647</v>
      </c>
      <c r="T495" s="40" t="s">
        <v>2271</v>
      </c>
      <c r="U495" s="29" t="str">
        <f>VLOOKUP(T:T,'TOTAL POR PROYECTOS'!B:C,2,0)</f>
        <v>Aplicación de los lineamientos y conocimientos técnicos y normativos sobre gestión e implementación de la Política Publica migratoria en el Municipio de San José De Cúcuta</v>
      </c>
      <c r="V495" s="40" t="s">
        <v>106</v>
      </c>
      <c r="W495" s="40" t="s">
        <v>107</v>
      </c>
      <c r="X495" s="40" t="s">
        <v>66</v>
      </c>
      <c r="Y495" s="40" t="s">
        <v>67</v>
      </c>
      <c r="Z495" s="40" t="s">
        <v>108</v>
      </c>
      <c r="AA495" s="40" t="s">
        <v>2257</v>
      </c>
      <c r="AB495" s="30">
        <f>VLOOKUP(B:B,'EJECUCION 24 DE ABRIL DEL 2026'!C:Q,15,0)</f>
        <v>0</v>
      </c>
      <c r="AC495" s="30">
        <f>VLOOKUP(B:B,'EJECUCION 24 DE ABRIL DEL 2026'!C:R,16,0)</f>
        <v>0</v>
      </c>
      <c r="AD495" s="30">
        <f>VLOOKUP(B:B,'EJECUCION 24 DE ABRIL DEL 2026'!C:S,17,0)</f>
        <v>0</v>
      </c>
      <c r="AE495" s="31">
        <f>VLOOKUP(B:B,'EJECUCION 24 DE ABRIL DEL 2026'!C:T,18,0)</f>
        <v>30400000</v>
      </c>
      <c r="AF495" s="31">
        <f>VLOOKUP(B:B,'EJECUCION 24 DE ABRIL DEL 2026'!C:U,19,0)</f>
        <v>0</v>
      </c>
      <c r="AG495" s="30">
        <f>VLOOKUP(B:B,'EJECUCION 24 DE ABRIL DEL 2026'!C:V,20,0)</f>
        <v>0</v>
      </c>
      <c r="AH495" s="30">
        <f>VLOOKUP(B:B,'EJECUCION 24 DE ABRIL DEL 2026'!C:W,21,0)</f>
        <v>0</v>
      </c>
      <c r="AI495" s="30">
        <f>VLOOKUP(B:B,'EJECUCION 24 DE ABRIL DEL 2026'!C:X,22,0)</f>
        <v>30400000</v>
      </c>
      <c r="AJ495" s="30">
        <f>VLOOKUP(B:B,'EJECUCION 24 DE ABRIL DEL 2026'!C:Y,23,0)</f>
        <v>20650000</v>
      </c>
      <c r="AK495" s="30">
        <f>VLOOKUP(B:B,'EJECUCION 24 DE ABRIL DEL 2026'!C:Z,24,0)</f>
        <v>20650000</v>
      </c>
      <c r="AL495" s="30">
        <f>VLOOKUP(B:B,'EJECUCION 24 DE ABRIL DEL 2026'!C:AA,25,0)</f>
        <v>5900000</v>
      </c>
      <c r="AM495" s="30">
        <f>VLOOKUP(B:B,'EJECUCION 24 DE ABRIL DEL 2026'!C:AB,26,0)</f>
        <v>0</v>
      </c>
      <c r="AN495" s="30">
        <f>VLOOKUP(B:B,'EJECUCION 24 DE ABRIL DEL 2026'!C:AC,27,0)</f>
        <v>9750000</v>
      </c>
      <c r="AO495" s="32">
        <f t="shared" si="4"/>
        <v>0.1940789474</v>
      </c>
      <c r="AP495" s="28" t="str">
        <f>VLOOKUP(T:T,'TOTAL POR PROYECTOS'!B:I,8,0)</f>
        <v>Oficina de Migración y Frontera</v>
      </c>
      <c r="AQ495" s="8"/>
      <c r="AR495" s="8"/>
    </row>
    <row r="496" hidden="1">
      <c r="A496" s="27" t="str">
        <f t="shared" si="1"/>
        <v>190504120245400100531.2.3.2.28.12.3.2.02.02.009.501.2.3.2.28</v>
      </c>
      <c r="B496" s="27" t="str">
        <f t="shared" si="2"/>
        <v>190504120245400100531.2.3.2.28.12.3.2.02.02.009.501.2.3.2.2803060106|267</v>
      </c>
      <c r="C496" s="28" t="str">
        <f t="shared" si="3"/>
        <v>Secretaría de Salud</v>
      </c>
      <c r="D496" s="37" t="s">
        <v>48</v>
      </c>
      <c r="E496" s="37" t="s">
        <v>115</v>
      </c>
      <c r="F496" s="37" t="s">
        <v>116</v>
      </c>
      <c r="G496" s="37" t="s">
        <v>804</v>
      </c>
      <c r="H496" s="37" t="s">
        <v>805</v>
      </c>
      <c r="I496" s="37" t="s">
        <v>806</v>
      </c>
      <c r="J496" s="37" t="s">
        <v>119</v>
      </c>
      <c r="K496" s="37" t="s">
        <v>120</v>
      </c>
      <c r="L496" s="37" t="s">
        <v>121</v>
      </c>
      <c r="M496" s="37" t="s">
        <v>122</v>
      </c>
      <c r="N496" s="37" t="s">
        <v>123</v>
      </c>
      <c r="O496" s="37" t="s">
        <v>124</v>
      </c>
      <c r="P496" s="37" t="s">
        <v>807</v>
      </c>
      <c r="Q496" s="37" t="s">
        <v>804</v>
      </c>
      <c r="R496" s="37" t="s">
        <v>808</v>
      </c>
      <c r="S496" s="37" t="s">
        <v>806</v>
      </c>
      <c r="T496" s="40" t="s">
        <v>128</v>
      </c>
      <c r="U496" s="29" t="str">
        <f>VLOOKUP(T:T,'TOTAL POR PROYECTOS'!B:C,2,0)</f>
        <v>Fortalecimiento de las acciones de gestión de la salud Pública para la gobernanza en salud del municipio de Cúcuta</v>
      </c>
      <c r="V496" s="40" t="s">
        <v>129</v>
      </c>
      <c r="W496" s="40" t="s">
        <v>130</v>
      </c>
      <c r="X496" s="40" t="s">
        <v>809</v>
      </c>
      <c r="Y496" s="40" t="s">
        <v>810</v>
      </c>
      <c r="Z496" s="40" t="s">
        <v>133</v>
      </c>
      <c r="AA496" s="40" t="s">
        <v>2272</v>
      </c>
      <c r="AB496" s="30">
        <f>VLOOKUP(B:B,'EJECUCION 24 DE ABRIL DEL 2026'!C:Q,15,0)</f>
        <v>0</v>
      </c>
      <c r="AC496" s="30">
        <f>VLOOKUP(B:B,'EJECUCION 24 DE ABRIL DEL 2026'!C:R,16,0)</f>
        <v>0</v>
      </c>
      <c r="AD496" s="30">
        <f>VLOOKUP(B:B,'EJECUCION 24 DE ABRIL DEL 2026'!C:S,17,0)</f>
        <v>0</v>
      </c>
      <c r="AE496" s="31">
        <f>VLOOKUP(B:B,'EJECUCION 24 DE ABRIL DEL 2026'!C:T,18,0)</f>
        <v>12000000</v>
      </c>
      <c r="AF496" s="31">
        <f>VLOOKUP(B:B,'EJECUCION 24 DE ABRIL DEL 2026'!C:U,19,0)</f>
        <v>0</v>
      </c>
      <c r="AG496" s="30">
        <f>VLOOKUP(B:B,'EJECUCION 24 DE ABRIL DEL 2026'!C:V,20,0)</f>
        <v>0</v>
      </c>
      <c r="AH496" s="30">
        <f>VLOOKUP(B:B,'EJECUCION 24 DE ABRIL DEL 2026'!C:W,21,0)</f>
        <v>0</v>
      </c>
      <c r="AI496" s="30">
        <f>VLOOKUP(B:B,'EJECUCION 24 DE ABRIL DEL 2026'!C:X,22,0)</f>
        <v>12000000</v>
      </c>
      <c r="AJ496" s="30">
        <f>VLOOKUP(B:B,'EJECUCION 24 DE ABRIL DEL 2026'!C:Y,23,0)</f>
        <v>0</v>
      </c>
      <c r="AK496" s="30">
        <f>VLOOKUP(B:B,'EJECUCION 24 DE ABRIL DEL 2026'!C:Z,24,0)</f>
        <v>0</v>
      </c>
      <c r="AL496" s="30">
        <f>VLOOKUP(B:B,'EJECUCION 24 DE ABRIL DEL 2026'!C:AA,25,0)</f>
        <v>0</v>
      </c>
      <c r="AM496" s="30">
        <f>VLOOKUP(B:B,'EJECUCION 24 DE ABRIL DEL 2026'!C:AB,26,0)</f>
        <v>0</v>
      </c>
      <c r="AN496" s="30">
        <f>VLOOKUP(B:B,'EJECUCION 24 DE ABRIL DEL 2026'!C:AC,27,0)</f>
        <v>12000000</v>
      </c>
      <c r="AO496" s="32">
        <f t="shared" si="4"/>
        <v>0</v>
      </c>
      <c r="AP496" s="28" t="str">
        <f>VLOOKUP(T:T,'TOTAL POR PROYECTOS'!B:I,8,0)</f>
        <v>Secretaría de Salud</v>
      </c>
      <c r="AQ496" s="8"/>
      <c r="AR496" s="8"/>
    </row>
    <row r="497" hidden="1">
      <c r="A497" s="27" t="str">
        <f t="shared" si="1"/>
        <v>450302220245400100131.2.2.0.00.22.3.2.02.02.0091.2.2.0.00</v>
      </c>
      <c r="B497" s="27" t="str">
        <f t="shared" si="2"/>
        <v>450302220245400100131.2.2.0.00.22.3.2.02.02.0091.2.2.0.0004010202|343</v>
      </c>
      <c r="C497" s="28" t="str">
        <f t="shared" si="3"/>
        <v>Secretaría Gestión de Riesgo de Desastres</v>
      </c>
      <c r="D497" s="40" t="s">
        <v>135</v>
      </c>
      <c r="E497" s="40" t="s">
        <v>2196</v>
      </c>
      <c r="F497" s="40" t="s">
        <v>2211</v>
      </c>
      <c r="G497" s="40" t="s">
        <v>2220</v>
      </c>
      <c r="H497" s="40" t="s">
        <v>2221</v>
      </c>
      <c r="I497" s="40" t="s">
        <v>2222</v>
      </c>
      <c r="J497" s="40" t="s">
        <v>182</v>
      </c>
      <c r="K497" s="40" t="s">
        <v>183</v>
      </c>
      <c r="L497" s="40" t="s">
        <v>184</v>
      </c>
      <c r="M497" s="40" t="s">
        <v>185</v>
      </c>
      <c r="N497" s="40" t="s">
        <v>328</v>
      </c>
      <c r="O497" s="40" t="s">
        <v>329</v>
      </c>
      <c r="P497" s="40" t="s">
        <v>2223</v>
      </c>
      <c r="Q497" s="40" t="s">
        <v>2220</v>
      </c>
      <c r="R497" s="40" t="s">
        <v>2224</v>
      </c>
      <c r="S497" s="40" t="s">
        <v>2222</v>
      </c>
      <c r="T497" s="40" t="s">
        <v>2225</v>
      </c>
      <c r="U497" s="29" t="str">
        <f>VLOOKUP(T:T,'TOTAL POR PROYECTOS'!B:C,2,0)</f>
        <v>Desarrollo de acciones para la adaptabilidad y reducción de los escenarios de riesgo de desastre identificados en el municipio de San José De Cúcuta</v>
      </c>
      <c r="V497" s="40" t="s">
        <v>2203</v>
      </c>
      <c r="W497" s="40" t="s">
        <v>2204</v>
      </c>
      <c r="X497" s="40" t="s">
        <v>66</v>
      </c>
      <c r="Y497" s="40" t="s">
        <v>67</v>
      </c>
      <c r="Z497" s="40" t="s">
        <v>651</v>
      </c>
      <c r="AA497" s="40" t="s">
        <v>2273</v>
      </c>
      <c r="AB497" s="30">
        <f>VLOOKUP(B:B,'EJECUCION 24 DE ABRIL DEL 2026'!C:Q,15,0)</f>
        <v>0</v>
      </c>
      <c r="AC497" s="30">
        <f>VLOOKUP(B:B,'EJECUCION 24 DE ABRIL DEL 2026'!C:R,16,0)</f>
        <v>0</v>
      </c>
      <c r="AD497" s="30">
        <f>VLOOKUP(B:B,'EJECUCION 24 DE ABRIL DEL 2026'!C:S,17,0)</f>
        <v>0</v>
      </c>
      <c r="AE497" s="31">
        <f>VLOOKUP(B:B,'EJECUCION 24 DE ABRIL DEL 2026'!C:T,18,0)</f>
        <v>709624893</v>
      </c>
      <c r="AF497" s="31">
        <f>VLOOKUP(B:B,'EJECUCION 24 DE ABRIL DEL 2026'!C:U,19,0)</f>
        <v>0</v>
      </c>
      <c r="AG497" s="30">
        <f>VLOOKUP(B:B,'EJECUCION 24 DE ABRIL DEL 2026'!C:V,20,0)</f>
        <v>0</v>
      </c>
      <c r="AH497" s="30">
        <f>VLOOKUP(B:B,'EJECUCION 24 DE ABRIL DEL 2026'!C:W,21,0)</f>
        <v>0</v>
      </c>
      <c r="AI497" s="30">
        <f>VLOOKUP(B:B,'EJECUCION 24 DE ABRIL DEL 2026'!C:X,22,0)</f>
        <v>709624893</v>
      </c>
      <c r="AJ497" s="30">
        <f>VLOOKUP(B:B,'EJECUCION 24 DE ABRIL DEL 2026'!C:Y,23,0)</f>
        <v>467755000</v>
      </c>
      <c r="AK497" s="30">
        <f>VLOOKUP(B:B,'EJECUCION 24 DE ABRIL DEL 2026'!C:Z,24,0)</f>
        <v>467755000</v>
      </c>
      <c r="AL497" s="30">
        <f>VLOOKUP(B:B,'EJECUCION 24 DE ABRIL DEL 2026'!C:AA,25,0)</f>
        <v>178260000</v>
      </c>
      <c r="AM497" s="30">
        <f>VLOOKUP(B:B,'EJECUCION 24 DE ABRIL DEL 2026'!C:AB,26,0)</f>
        <v>118580000</v>
      </c>
      <c r="AN497" s="30">
        <f>VLOOKUP(B:B,'EJECUCION 24 DE ABRIL DEL 2026'!C:AC,27,0)</f>
        <v>241869893</v>
      </c>
      <c r="AO497" s="32">
        <f t="shared" si="4"/>
        <v>0.2512031381</v>
      </c>
      <c r="AP497" s="28" t="str">
        <f>VLOOKUP(T:T,'TOTAL POR PROYECTOS'!B:I,8,0)</f>
        <v>Secretaría Gestión de Riesgo de Desastres</v>
      </c>
      <c r="AQ497" s="8"/>
      <c r="AR497" s="8"/>
    </row>
    <row r="498" hidden="1">
      <c r="A498" s="27" t="str">
        <f t="shared" si="1"/>
        <v>459901120245400101291.3.3.1.00.42.3.2.01.01.001.03.191.3.3.1.00</v>
      </c>
      <c r="B498" s="27" t="str">
        <f t="shared" si="2"/>
        <v>459901120245400101291.3.3.1.00.42.3.2.01.01.001.03.191.3.3.1.0001030104|34</v>
      </c>
      <c r="C498" s="28" t="str">
        <f t="shared" si="3"/>
        <v>Secretaría de Gobierno</v>
      </c>
      <c r="D498" s="40" t="s">
        <v>177</v>
      </c>
      <c r="E498" s="40" t="s">
        <v>1345</v>
      </c>
      <c r="F498" s="40" t="s">
        <v>1375</v>
      </c>
      <c r="G498" s="40" t="s">
        <v>2274</v>
      </c>
      <c r="H498" s="40" t="s">
        <v>2275</v>
      </c>
      <c r="I498" s="40" t="s">
        <v>2274</v>
      </c>
      <c r="J498" s="40" t="s">
        <v>182</v>
      </c>
      <c r="K498" s="40" t="s">
        <v>183</v>
      </c>
      <c r="L498" s="40" t="s">
        <v>184</v>
      </c>
      <c r="M498" s="40" t="s">
        <v>185</v>
      </c>
      <c r="N498" s="40" t="s">
        <v>1043</v>
      </c>
      <c r="O498" s="40" t="s">
        <v>1044</v>
      </c>
      <c r="P498" s="40" t="s">
        <v>2276</v>
      </c>
      <c r="Q498" s="40" t="s">
        <v>2274</v>
      </c>
      <c r="R498" s="40" t="s">
        <v>2277</v>
      </c>
      <c r="S498" s="40" t="s">
        <v>2274</v>
      </c>
      <c r="T498" s="40" t="s">
        <v>2278</v>
      </c>
      <c r="U498" s="29" t="str">
        <f>VLOOKUP(T:T,'TOTAL POR PROYECTOS'!B:C,2,0)</f>
        <v>Adecuación y mejoramiento de las diferentes sedes de la administración municipal para fortalecer las capacidades institucionales para la resolución de conflictos el acceso a la justicia y la convivencia ciudadana en el municipio de San José De Cúcuta</v>
      </c>
      <c r="V498" s="40" t="s">
        <v>2279</v>
      </c>
      <c r="W498" s="40" t="s">
        <v>2280</v>
      </c>
      <c r="X498" s="40" t="s">
        <v>2281</v>
      </c>
      <c r="Y498" s="40" t="s">
        <v>2282</v>
      </c>
      <c r="Z498" s="40" t="s">
        <v>2283</v>
      </c>
      <c r="AA498" s="40" t="s">
        <v>2284</v>
      </c>
      <c r="AB498" s="30">
        <f>VLOOKUP(B:B,'EJECUCION 24 DE ABRIL DEL 2026'!C:Q,15,0)</f>
        <v>0</v>
      </c>
      <c r="AC498" s="30">
        <f>VLOOKUP(B:B,'EJECUCION 24 DE ABRIL DEL 2026'!C:R,16,0)</f>
        <v>172031200</v>
      </c>
      <c r="AD498" s="30">
        <f>VLOOKUP(B:B,'EJECUCION 24 DE ABRIL DEL 2026'!C:S,17,0)</f>
        <v>0</v>
      </c>
      <c r="AE498" s="31">
        <f>VLOOKUP(B:B,'EJECUCION 24 DE ABRIL DEL 2026'!C:T,18,0)</f>
        <v>0</v>
      </c>
      <c r="AF498" s="31">
        <f>VLOOKUP(B:B,'EJECUCION 24 DE ABRIL DEL 2026'!C:U,19,0)</f>
        <v>0</v>
      </c>
      <c r="AG498" s="30">
        <f>VLOOKUP(B:B,'EJECUCION 24 DE ABRIL DEL 2026'!C:V,20,0)</f>
        <v>0</v>
      </c>
      <c r="AH498" s="30">
        <f>VLOOKUP(B:B,'EJECUCION 24 DE ABRIL DEL 2026'!C:W,21,0)</f>
        <v>0</v>
      </c>
      <c r="AI498" s="30">
        <f>VLOOKUP(B:B,'EJECUCION 24 DE ABRIL DEL 2026'!C:X,22,0)</f>
        <v>172031200</v>
      </c>
      <c r="AJ498" s="30">
        <f>VLOOKUP(B:B,'EJECUCION 24 DE ABRIL DEL 2026'!C:Y,23,0)</f>
        <v>172031200</v>
      </c>
      <c r="AK498" s="30">
        <f>VLOOKUP(B:B,'EJECUCION 24 DE ABRIL DEL 2026'!C:Z,24,0)</f>
        <v>172031200</v>
      </c>
      <c r="AL498" s="30">
        <f>VLOOKUP(B:B,'EJECUCION 24 DE ABRIL DEL 2026'!C:AA,25,0)</f>
        <v>0</v>
      </c>
      <c r="AM498" s="30">
        <f>VLOOKUP(B:B,'EJECUCION 24 DE ABRIL DEL 2026'!C:AB,26,0)</f>
        <v>0</v>
      </c>
      <c r="AN498" s="30">
        <f>VLOOKUP(B:B,'EJECUCION 24 DE ABRIL DEL 2026'!C:AC,27,0)</f>
        <v>0</v>
      </c>
      <c r="AO498" s="32">
        <f t="shared" si="4"/>
        <v>0</v>
      </c>
      <c r="AP498" s="28" t="str">
        <f>VLOOKUP(T:T,'TOTAL POR PROYECTOS'!B:I,8,0)</f>
        <v>Secretaría de Gobierno</v>
      </c>
      <c r="AQ498" s="8"/>
      <c r="AR498" s="8"/>
    </row>
    <row r="499" hidden="1">
      <c r="A499" s="27" t="str">
        <f t="shared" si="1"/>
        <v>450102520245400101281.3.3.1.00.42.3.2.01.01.003.01.061.3.3.1.00</v>
      </c>
      <c r="B499" s="27" t="str">
        <f t="shared" si="2"/>
        <v>450102520245400101281.3.3.1.00.42.3.2.01.01.003.01.061.3.3.1.0001030108|38</v>
      </c>
      <c r="C499" s="28" t="str">
        <f t="shared" si="3"/>
        <v>Secretaría de Gobierno</v>
      </c>
      <c r="D499" s="40" t="s">
        <v>177</v>
      </c>
      <c r="E499" s="40" t="s">
        <v>1345</v>
      </c>
      <c r="F499" s="40" t="s">
        <v>1375</v>
      </c>
      <c r="G499" s="40" t="s">
        <v>2285</v>
      </c>
      <c r="H499" s="40" t="s">
        <v>2286</v>
      </c>
      <c r="I499" s="40" t="s">
        <v>2285</v>
      </c>
      <c r="J499" s="40" t="s">
        <v>182</v>
      </c>
      <c r="K499" s="40" t="s">
        <v>183</v>
      </c>
      <c r="L499" s="40" t="s">
        <v>184</v>
      </c>
      <c r="M499" s="40" t="s">
        <v>185</v>
      </c>
      <c r="N499" s="40" t="s">
        <v>186</v>
      </c>
      <c r="O499" s="40" t="s">
        <v>187</v>
      </c>
      <c r="P499" s="40" t="s">
        <v>2287</v>
      </c>
      <c r="Q499" s="40" t="s">
        <v>2285</v>
      </c>
      <c r="R499" s="40" t="s">
        <v>2288</v>
      </c>
      <c r="S499" s="40" t="s">
        <v>2285</v>
      </c>
      <c r="T499" s="40" t="s">
        <v>1378</v>
      </c>
      <c r="U499" s="29" t="str">
        <f>VLOOKUP(T:T,'TOTAL POR PROYECTOS'!B:C,2,0)</f>
        <v>Construcción de un territorio de paz y promotor de derechos humanos del municipio de San José De Cúcuta</v>
      </c>
      <c r="V499" s="40" t="s">
        <v>2279</v>
      </c>
      <c r="W499" s="40" t="s">
        <v>2280</v>
      </c>
      <c r="X499" s="40" t="s">
        <v>2289</v>
      </c>
      <c r="Y499" s="40" t="s">
        <v>2290</v>
      </c>
      <c r="Z499" s="40" t="s">
        <v>2283</v>
      </c>
      <c r="AA499" s="40" t="s">
        <v>2284</v>
      </c>
      <c r="AB499" s="30">
        <f>VLOOKUP(B:B,'EJECUCION 24 DE ABRIL DEL 2026'!C:Q,15,0)</f>
        <v>0</v>
      </c>
      <c r="AC499" s="30">
        <f>VLOOKUP(B:B,'EJECUCION 24 DE ABRIL DEL 2026'!C:R,16,0)</f>
        <v>40000000</v>
      </c>
      <c r="AD499" s="30">
        <f>VLOOKUP(B:B,'EJECUCION 24 DE ABRIL DEL 2026'!C:S,17,0)</f>
        <v>0</v>
      </c>
      <c r="AE499" s="31">
        <f>VLOOKUP(B:B,'EJECUCION 24 DE ABRIL DEL 2026'!C:T,18,0)</f>
        <v>0</v>
      </c>
      <c r="AF499" s="31">
        <f>VLOOKUP(B:B,'EJECUCION 24 DE ABRIL DEL 2026'!C:U,19,0)</f>
        <v>0</v>
      </c>
      <c r="AG499" s="30">
        <f>VLOOKUP(B:B,'EJECUCION 24 DE ABRIL DEL 2026'!C:V,20,0)</f>
        <v>0</v>
      </c>
      <c r="AH499" s="30">
        <f>VLOOKUP(B:B,'EJECUCION 24 DE ABRIL DEL 2026'!C:W,21,0)</f>
        <v>0</v>
      </c>
      <c r="AI499" s="30">
        <f>VLOOKUP(B:B,'EJECUCION 24 DE ABRIL DEL 2026'!C:X,22,0)</f>
        <v>40000000</v>
      </c>
      <c r="AJ499" s="30">
        <f>VLOOKUP(B:B,'EJECUCION 24 DE ABRIL DEL 2026'!C:Y,23,0)</f>
        <v>40000000</v>
      </c>
      <c r="AK499" s="30">
        <f>VLOOKUP(B:B,'EJECUCION 24 DE ABRIL DEL 2026'!C:Z,24,0)</f>
        <v>40000000</v>
      </c>
      <c r="AL499" s="30">
        <f>VLOOKUP(B:B,'EJECUCION 24 DE ABRIL DEL 2026'!C:AA,25,0)</f>
        <v>0</v>
      </c>
      <c r="AM499" s="30">
        <f>VLOOKUP(B:B,'EJECUCION 24 DE ABRIL DEL 2026'!C:AB,26,0)</f>
        <v>0</v>
      </c>
      <c r="AN499" s="30">
        <f>VLOOKUP(B:B,'EJECUCION 24 DE ABRIL DEL 2026'!C:AC,27,0)</f>
        <v>0</v>
      </c>
      <c r="AO499" s="32">
        <f t="shared" si="4"/>
        <v>0</v>
      </c>
      <c r="AP499" s="28" t="str">
        <f>VLOOKUP(T:T,'TOTAL POR PROYECTOS'!B:I,8,0)</f>
        <v>Secretaría de Gobierno</v>
      </c>
      <c r="AQ499" s="8"/>
      <c r="AR499" s="8"/>
    </row>
    <row r="500" hidden="1">
      <c r="A500" s="27" t="str">
        <f t="shared" si="1"/>
        <v>120200320245400101251.3.3.1.00.42.3.2.01.01.003.03.021.3.3.1.00</v>
      </c>
      <c r="B500" s="27" t="str">
        <f t="shared" si="2"/>
        <v>120200320245400101251.3.3.1.00.42.3.2.01.01.003.03.021.3.3.1.0001030102|32</v>
      </c>
      <c r="C500" s="28" t="str">
        <f t="shared" si="3"/>
        <v>Secretaría de Gobierno</v>
      </c>
      <c r="D500" s="40" t="s">
        <v>177</v>
      </c>
      <c r="E500" s="40" t="s">
        <v>1345</v>
      </c>
      <c r="F500" s="40" t="s">
        <v>1375</v>
      </c>
      <c r="G500" s="40" t="s">
        <v>2291</v>
      </c>
      <c r="H500" s="40" t="s">
        <v>2292</v>
      </c>
      <c r="I500" s="40" t="s">
        <v>2291</v>
      </c>
      <c r="J500" s="40" t="s">
        <v>1362</v>
      </c>
      <c r="K500" s="40" t="s">
        <v>1363</v>
      </c>
      <c r="L500" s="40" t="s">
        <v>1364</v>
      </c>
      <c r="M500" s="40" t="s">
        <v>1365</v>
      </c>
      <c r="N500" s="40" t="s">
        <v>1513</v>
      </c>
      <c r="O500" s="40" t="s">
        <v>1514</v>
      </c>
      <c r="P500" s="40" t="s">
        <v>2293</v>
      </c>
      <c r="Q500" s="40" t="s">
        <v>2291</v>
      </c>
      <c r="R500" s="40" t="s">
        <v>2294</v>
      </c>
      <c r="S500" s="40" t="s">
        <v>2291</v>
      </c>
      <c r="T500" s="40" t="s">
        <v>2295</v>
      </c>
      <c r="U500" s="29" t="str">
        <f>VLOOKUP(T:T,'TOTAL POR PROYECTOS'!B:C,2,0)</f>
        <v>Protección de la Población en Riesgo del municipio de San José De Cúcuta</v>
      </c>
      <c r="V500" s="40" t="s">
        <v>2279</v>
      </c>
      <c r="W500" s="40" t="s">
        <v>2280</v>
      </c>
      <c r="X500" s="40" t="s">
        <v>2296</v>
      </c>
      <c r="Y500" s="40" t="s">
        <v>2297</v>
      </c>
      <c r="Z500" s="40" t="s">
        <v>2283</v>
      </c>
      <c r="AA500" s="40" t="s">
        <v>2284</v>
      </c>
      <c r="AB500" s="30">
        <f>VLOOKUP(B:B,'EJECUCION 24 DE ABRIL DEL 2026'!C:Q,15,0)</f>
        <v>0</v>
      </c>
      <c r="AC500" s="30">
        <f>VLOOKUP(B:B,'EJECUCION 24 DE ABRIL DEL 2026'!C:R,16,0)</f>
        <v>200000000</v>
      </c>
      <c r="AD500" s="30">
        <f>VLOOKUP(B:B,'EJECUCION 24 DE ABRIL DEL 2026'!C:S,17,0)</f>
        <v>0</v>
      </c>
      <c r="AE500" s="31">
        <f>VLOOKUP(B:B,'EJECUCION 24 DE ABRIL DEL 2026'!C:T,18,0)</f>
        <v>0</v>
      </c>
      <c r="AF500" s="31">
        <f>VLOOKUP(B:B,'EJECUCION 24 DE ABRIL DEL 2026'!C:U,19,0)</f>
        <v>0</v>
      </c>
      <c r="AG500" s="30">
        <f>VLOOKUP(B:B,'EJECUCION 24 DE ABRIL DEL 2026'!C:V,20,0)</f>
        <v>0</v>
      </c>
      <c r="AH500" s="30">
        <f>VLOOKUP(B:B,'EJECUCION 24 DE ABRIL DEL 2026'!C:W,21,0)</f>
        <v>0</v>
      </c>
      <c r="AI500" s="30">
        <f>VLOOKUP(B:B,'EJECUCION 24 DE ABRIL DEL 2026'!C:X,22,0)</f>
        <v>200000000</v>
      </c>
      <c r="AJ500" s="30">
        <f>VLOOKUP(B:B,'EJECUCION 24 DE ABRIL DEL 2026'!C:Y,23,0)</f>
        <v>200000000</v>
      </c>
      <c r="AK500" s="30">
        <f>VLOOKUP(B:B,'EJECUCION 24 DE ABRIL DEL 2026'!C:Z,24,0)</f>
        <v>200000000</v>
      </c>
      <c r="AL500" s="30">
        <f>VLOOKUP(B:B,'EJECUCION 24 DE ABRIL DEL 2026'!C:AA,25,0)</f>
        <v>0</v>
      </c>
      <c r="AM500" s="30">
        <f>VLOOKUP(B:B,'EJECUCION 24 DE ABRIL DEL 2026'!C:AB,26,0)</f>
        <v>0</v>
      </c>
      <c r="AN500" s="30">
        <f>VLOOKUP(B:B,'EJECUCION 24 DE ABRIL DEL 2026'!C:AC,27,0)</f>
        <v>0</v>
      </c>
      <c r="AO500" s="32">
        <f t="shared" si="4"/>
        <v>0</v>
      </c>
      <c r="AP500" s="28" t="str">
        <f>VLOOKUP(T:T,'TOTAL POR PROYECTOS'!B:I,8,0)</f>
        <v>Secretaría de Gobierno</v>
      </c>
      <c r="AQ500" s="8"/>
      <c r="AR500" s="8"/>
    </row>
    <row r="501" hidden="1">
      <c r="A501" s="27" t="str">
        <f t="shared" si="1"/>
        <v>120201320245400101251.3.3.1.00.42.3.2.01.01.003.05.031.3.3.1.00</v>
      </c>
      <c r="B501" s="27" t="str">
        <f t="shared" si="2"/>
        <v>120201320245400101251.3.3.1.00.42.3.2.01.01.003.05.031.3.3.1.0001030103|33</v>
      </c>
      <c r="C501" s="28" t="str">
        <f t="shared" si="3"/>
        <v>Secretaría de Gobierno</v>
      </c>
      <c r="D501" s="40" t="s">
        <v>177</v>
      </c>
      <c r="E501" s="40" t="s">
        <v>1345</v>
      </c>
      <c r="F501" s="40" t="s">
        <v>1375</v>
      </c>
      <c r="G501" s="40" t="s">
        <v>2298</v>
      </c>
      <c r="H501" s="40" t="s">
        <v>2299</v>
      </c>
      <c r="I501" s="40" t="s">
        <v>2298</v>
      </c>
      <c r="J501" s="40" t="s">
        <v>1362</v>
      </c>
      <c r="K501" s="40" t="s">
        <v>1363</v>
      </c>
      <c r="L501" s="40" t="s">
        <v>1364</v>
      </c>
      <c r="M501" s="40" t="s">
        <v>1365</v>
      </c>
      <c r="N501" s="40" t="s">
        <v>1513</v>
      </c>
      <c r="O501" s="40" t="s">
        <v>1514</v>
      </c>
      <c r="P501" s="40" t="s">
        <v>2300</v>
      </c>
      <c r="Q501" s="40" t="s">
        <v>2298</v>
      </c>
      <c r="R501" s="40" t="s">
        <v>2301</v>
      </c>
      <c r="S501" s="40" t="s">
        <v>2302</v>
      </c>
      <c r="T501" s="40" t="s">
        <v>2295</v>
      </c>
      <c r="U501" s="29" t="str">
        <f>VLOOKUP(T:T,'TOTAL POR PROYECTOS'!B:C,2,0)</f>
        <v>Protección de la Población en Riesgo del municipio de San José De Cúcuta</v>
      </c>
      <c r="V501" s="40" t="s">
        <v>2279</v>
      </c>
      <c r="W501" s="40" t="s">
        <v>2280</v>
      </c>
      <c r="X501" s="40" t="s">
        <v>2303</v>
      </c>
      <c r="Y501" s="40" t="s">
        <v>2304</v>
      </c>
      <c r="Z501" s="40" t="s">
        <v>2283</v>
      </c>
      <c r="AA501" s="40" t="s">
        <v>2284</v>
      </c>
      <c r="AB501" s="30">
        <f>VLOOKUP(B:B,'EJECUCION 24 DE ABRIL DEL 2026'!C:Q,15,0)</f>
        <v>0</v>
      </c>
      <c r="AC501" s="30">
        <f>VLOOKUP(B:B,'EJECUCION 24 DE ABRIL DEL 2026'!C:R,16,0)</f>
        <v>80000000</v>
      </c>
      <c r="AD501" s="30">
        <f>VLOOKUP(B:B,'EJECUCION 24 DE ABRIL DEL 2026'!C:S,17,0)</f>
        <v>0</v>
      </c>
      <c r="AE501" s="31">
        <f>VLOOKUP(B:B,'EJECUCION 24 DE ABRIL DEL 2026'!C:T,18,0)</f>
        <v>0</v>
      </c>
      <c r="AF501" s="31">
        <f>VLOOKUP(B:B,'EJECUCION 24 DE ABRIL DEL 2026'!C:U,19,0)</f>
        <v>0</v>
      </c>
      <c r="AG501" s="30">
        <f>VLOOKUP(B:B,'EJECUCION 24 DE ABRIL DEL 2026'!C:V,20,0)</f>
        <v>0</v>
      </c>
      <c r="AH501" s="30">
        <f>VLOOKUP(B:B,'EJECUCION 24 DE ABRIL DEL 2026'!C:W,21,0)</f>
        <v>0</v>
      </c>
      <c r="AI501" s="30">
        <f>VLOOKUP(B:B,'EJECUCION 24 DE ABRIL DEL 2026'!C:X,22,0)</f>
        <v>80000000</v>
      </c>
      <c r="AJ501" s="30">
        <f>VLOOKUP(B:B,'EJECUCION 24 DE ABRIL DEL 2026'!C:Y,23,0)</f>
        <v>80000000</v>
      </c>
      <c r="AK501" s="30">
        <f>VLOOKUP(B:B,'EJECUCION 24 DE ABRIL DEL 2026'!C:Z,24,0)</f>
        <v>80000000</v>
      </c>
      <c r="AL501" s="30">
        <f>VLOOKUP(B:B,'EJECUCION 24 DE ABRIL DEL 2026'!C:AA,25,0)</f>
        <v>0</v>
      </c>
      <c r="AM501" s="30">
        <f>VLOOKUP(B:B,'EJECUCION 24 DE ABRIL DEL 2026'!C:AB,26,0)</f>
        <v>0</v>
      </c>
      <c r="AN501" s="30">
        <f>VLOOKUP(B:B,'EJECUCION 24 DE ABRIL DEL 2026'!C:AC,27,0)</f>
        <v>0</v>
      </c>
      <c r="AO501" s="32">
        <f t="shared" si="4"/>
        <v>0</v>
      </c>
      <c r="AP501" s="28" t="str">
        <f>VLOOKUP(T:T,'TOTAL POR PROYECTOS'!B:I,8,0)</f>
        <v>Secretaría de Gobierno</v>
      </c>
      <c r="AQ501" s="8"/>
      <c r="AR501" s="8"/>
    </row>
    <row r="502" hidden="1">
      <c r="A502" s="27" t="str">
        <f t="shared" si="1"/>
        <v>450101820245400101281.3.3.1.00.42.3.2.01.01.004.01.01.021.3.3.1.00</v>
      </c>
      <c r="B502" s="27" t="str">
        <f t="shared" si="2"/>
        <v>450101820245400101281.3.3.1.00.42.3.2.01.01.004.01.01.021.3.3.1.0001030107|37</v>
      </c>
      <c r="C502" s="28" t="str">
        <f t="shared" si="3"/>
        <v>Secretaría de Gobierno</v>
      </c>
      <c r="D502" s="40" t="s">
        <v>177</v>
      </c>
      <c r="E502" s="40" t="s">
        <v>1345</v>
      </c>
      <c r="F502" s="40" t="s">
        <v>1375</v>
      </c>
      <c r="G502" s="40" t="s">
        <v>2305</v>
      </c>
      <c r="H502" s="40" t="s">
        <v>2306</v>
      </c>
      <c r="I502" s="40" t="s">
        <v>2307</v>
      </c>
      <c r="J502" s="40" t="s">
        <v>182</v>
      </c>
      <c r="K502" s="40" t="s">
        <v>183</v>
      </c>
      <c r="L502" s="40" t="s">
        <v>184</v>
      </c>
      <c r="M502" s="40" t="s">
        <v>185</v>
      </c>
      <c r="N502" s="40" t="s">
        <v>186</v>
      </c>
      <c r="O502" s="40" t="s">
        <v>187</v>
      </c>
      <c r="P502" s="40" t="s">
        <v>2308</v>
      </c>
      <c r="Q502" s="40" t="s">
        <v>2305</v>
      </c>
      <c r="R502" s="40" t="s">
        <v>2309</v>
      </c>
      <c r="S502" s="40" t="s">
        <v>2307</v>
      </c>
      <c r="T502" s="40" t="s">
        <v>1378</v>
      </c>
      <c r="U502" s="29" t="str">
        <f>VLOOKUP(T:T,'TOTAL POR PROYECTOS'!B:C,2,0)</f>
        <v>Construcción de un territorio de paz y promotor de derechos humanos del municipio de San José De Cúcuta</v>
      </c>
      <c r="V502" s="40" t="s">
        <v>2279</v>
      </c>
      <c r="W502" s="40" t="s">
        <v>2280</v>
      </c>
      <c r="X502" s="40" t="s">
        <v>2310</v>
      </c>
      <c r="Y502" s="40" t="s">
        <v>2311</v>
      </c>
      <c r="Z502" s="40" t="s">
        <v>2283</v>
      </c>
      <c r="AA502" s="40" t="s">
        <v>2284</v>
      </c>
      <c r="AB502" s="30">
        <f>VLOOKUP(B:B,'EJECUCION 24 DE ABRIL DEL 2026'!C:Q,15,0)</f>
        <v>0</v>
      </c>
      <c r="AC502" s="30">
        <f>VLOOKUP(B:B,'EJECUCION 24 DE ABRIL DEL 2026'!C:R,16,0)</f>
        <v>80000000</v>
      </c>
      <c r="AD502" s="30">
        <f>VLOOKUP(B:B,'EJECUCION 24 DE ABRIL DEL 2026'!C:S,17,0)</f>
        <v>0</v>
      </c>
      <c r="AE502" s="31">
        <f>VLOOKUP(B:B,'EJECUCION 24 DE ABRIL DEL 2026'!C:T,18,0)</f>
        <v>0</v>
      </c>
      <c r="AF502" s="31">
        <f>VLOOKUP(B:B,'EJECUCION 24 DE ABRIL DEL 2026'!C:U,19,0)</f>
        <v>0</v>
      </c>
      <c r="AG502" s="30">
        <f>VLOOKUP(B:B,'EJECUCION 24 DE ABRIL DEL 2026'!C:V,20,0)</f>
        <v>0</v>
      </c>
      <c r="AH502" s="30">
        <f>VLOOKUP(B:B,'EJECUCION 24 DE ABRIL DEL 2026'!C:W,21,0)</f>
        <v>0</v>
      </c>
      <c r="AI502" s="30">
        <f>VLOOKUP(B:B,'EJECUCION 24 DE ABRIL DEL 2026'!C:X,22,0)</f>
        <v>80000000</v>
      </c>
      <c r="AJ502" s="30">
        <f>VLOOKUP(B:B,'EJECUCION 24 DE ABRIL DEL 2026'!C:Y,23,0)</f>
        <v>80000000</v>
      </c>
      <c r="AK502" s="30">
        <f>VLOOKUP(B:B,'EJECUCION 24 DE ABRIL DEL 2026'!C:Z,24,0)</f>
        <v>80000000</v>
      </c>
      <c r="AL502" s="30">
        <f>VLOOKUP(B:B,'EJECUCION 24 DE ABRIL DEL 2026'!C:AA,25,0)</f>
        <v>0</v>
      </c>
      <c r="AM502" s="30">
        <f>VLOOKUP(B:B,'EJECUCION 24 DE ABRIL DEL 2026'!C:AB,26,0)</f>
        <v>0</v>
      </c>
      <c r="AN502" s="30">
        <f>VLOOKUP(B:B,'EJECUCION 24 DE ABRIL DEL 2026'!C:AC,27,0)</f>
        <v>0</v>
      </c>
      <c r="AO502" s="32">
        <f t="shared" si="4"/>
        <v>0</v>
      </c>
      <c r="AP502" s="28" t="str">
        <f>VLOOKUP(T:T,'TOTAL POR PROYECTOS'!B:I,8,0)</f>
        <v>Secretaría de Gobierno</v>
      </c>
      <c r="AQ502" s="8"/>
      <c r="AR502" s="8"/>
    </row>
    <row r="503" hidden="1">
      <c r="A503" s="27" t="str">
        <f t="shared" si="1"/>
        <v>220106920245400101571.3.3.1.00.42.3.2.01.01.004.01.01.041.3.3.1.00</v>
      </c>
      <c r="B503" s="27" t="str">
        <f t="shared" si="2"/>
        <v>220106920245400101571.3.3.1.00.42.3.2.01.01.004.01.01.041.3.3.1.0003020214|202</v>
      </c>
      <c r="C503" s="28" t="str">
        <f t="shared" si="3"/>
        <v>Secretaría de Educación</v>
      </c>
      <c r="D503" s="33" t="s">
        <v>48</v>
      </c>
      <c r="E503" s="33" t="s">
        <v>49</v>
      </c>
      <c r="F503" s="33" t="s">
        <v>87</v>
      </c>
      <c r="G503" s="33" t="s">
        <v>558</v>
      </c>
      <c r="H503" s="33" t="s">
        <v>559</v>
      </c>
      <c r="I503" s="33" t="s">
        <v>560</v>
      </c>
      <c r="J503" s="33" t="s">
        <v>54</v>
      </c>
      <c r="K503" s="33" t="s">
        <v>55</v>
      </c>
      <c r="L503" s="33" t="s">
        <v>56</v>
      </c>
      <c r="M503" s="33" t="s">
        <v>57</v>
      </c>
      <c r="N503" s="33" t="s">
        <v>58</v>
      </c>
      <c r="O503" s="33" t="s">
        <v>59</v>
      </c>
      <c r="P503" s="33" t="s">
        <v>561</v>
      </c>
      <c r="Q503" s="33" t="s">
        <v>558</v>
      </c>
      <c r="R503" s="33" t="s">
        <v>562</v>
      </c>
      <c r="S503" s="33" t="s">
        <v>560</v>
      </c>
      <c r="T503" s="40" t="s">
        <v>563</v>
      </c>
      <c r="U503" s="29" t="str">
        <f>VLOOKUP(T:T,'TOTAL POR PROYECTOS'!B:C,2,0)</f>
        <v>Mejoramiento ampliación adecuación mantenimiento y dotación de la infraestructura de las instituciones educativas en el municipio de San José De Cúcuta</v>
      </c>
      <c r="V503" s="40" t="s">
        <v>2279</v>
      </c>
      <c r="W503" s="40" t="s">
        <v>2280</v>
      </c>
      <c r="X503" s="40" t="s">
        <v>564</v>
      </c>
      <c r="Y503" s="40" t="s">
        <v>565</v>
      </c>
      <c r="Z503" s="40" t="s">
        <v>2283</v>
      </c>
      <c r="AA503" s="40" t="s">
        <v>2284</v>
      </c>
      <c r="AB503" s="30">
        <f>VLOOKUP(B:B,'EJECUCION 24 DE ABRIL DEL 2026'!C:Q,15,0)</f>
        <v>0</v>
      </c>
      <c r="AC503" s="30">
        <f>VLOOKUP(B:B,'EJECUCION 24 DE ABRIL DEL 2026'!C:R,16,0)</f>
        <v>300000000</v>
      </c>
      <c r="AD503" s="30">
        <f>VLOOKUP(B:B,'EJECUCION 24 DE ABRIL DEL 2026'!C:S,17,0)</f>
        <v>0</v>
      </c>
      <c r="AE503" s="31">
        <f>VLOOKUP(B:B,'EJECUCION 24 DE ABRIL DEL 2026'!C:T,18,0)</f>
        <v>0</v>
      </c>
      <c r="AF503" s="31">
        <f>VLOOKUP(B:B,'EJECUCION 24 DE ABRIL DEL 2026'!C:U,19,0)</f>
        <v>0</v>
      </c>
      <c r="AG503" s="30">
        <f>VLOOKUP(B:B,'EJECUCION 24 DE ABRIL DEL 2026'!C:V,20,0)</f>
        <v>0</v>
      </c>
      <c r="AH503" s="30">
        <f>VLOOKUP(B:B,'EJECUCION 24 DE ABRIL DEL 2026'!C:W,21,0)</f>
        <v>0</v>
      </c>
      <c r="AI503" s="30">
        <f>VLOOKUP(B:B,'EJECUCION 24 DE ABRIL DEL 2026'!C:X,22,0)</f>
        <v>300000000</v>
      </c>
      <c r="AJ503" s="30">
        <f>VLOOKUP(B:B,'EJECUCION 24 DE ABRIL DEL 2026'!C:Y,23,0)</f>
        <v>300000000</v>
      </c>
      <c r="AK503" s="30">
        <f>VLOOKUP(B:B,'EJECUCION 24 DE ABRIL DEL 2026'!C:Z,24,0)</f>
        <v>299978669</v>
      </c>
      <c r="AL503" s="30">
        <f>VLOOKUP(B:B,'EJECUCION 24 DE ABRIL DEL 2026'!C:AA,25,0)</f>
        <v>0</v>
      </c>
      <c r="AM503" s="30">
        <f>VLOOKUP(B:B,'EJECUCION 24 DE ABRIL DEL 2026'!C:AB,26,0)</f>
        <v>0</v>
      </c>
      <c r="AN503" s="30">
        <f>VLOOKUP(B:B,'EJECUCION 24 DE ABRIL DEL 2026'!C:AC,27,0)</f>
        <v>21331</v>
      </c>
      <c r="AO503" s="32">
        <f t="shared" si="4"/>
        <v>0</v>
      </c>
      <c r="AP503" s="28" t="str">
        <f>VLOOKUP(T:T,'TOTAL POR PROYECTOS'!B:I,8,0)</f>
        <v>Secretaría de Educación</v>
      </c>
      <c r="AQ503" s="8"/>
      <c r="AR503" s="8"/>
    </row>
    <row r="504" hidden="1">
      <c r="A504" s="27" t="str">
        <f t="shared" si="1"/>
        <v>450102520245400101281.3.3.1.00.42.3.2.02.01.0041.3.3.1.00</v>
      </c>
      <c r="B504" s="27" t="str">
        <f t="shared" si="2"/>
        <v>450102520245400101281.3.3.1.00.42.3.2.02.01.0041.3.3.1.0001030108|38</v>
      </c>
      <c r="C504" s="28" t="str">
        <f t="shared" si="3"/>
        <v>Secretaría de Gobierno</v>
      </c>
      <c r="D504" s="40" t="s">
        <v>177</v>
      </c>
      <c r="E504" s="40" t="s">
        <v>1345</v>
      </c>
      <c r="F504" s="40" t="s">
        <v>1375</v>
      </c>
      <c r="G504" s="40" t="s">
        <v>2285</v>
      </c>
      <c r="H504" s="40" t="s">
        <v>2286</v>
      </c>
      <c r="I504" s="40" t="s">
        <v>2285</v>
      </c>
      <c r="J504" s="40" t="s">
        <v>182</v>
      </c>
      <c r="K504" s="40" t="s">
        <v>183</v>
      </c>
      <c r="L504" s="40" t="s">
        <v>184</v>
      </c>
      <c r="M504" s="40" t="s">
        <v>185</v>
      </c>
      <c r="N504" s="40" t="s">
        <v>186</v>
      </c>
      <c r="O504" s="40" t="s">
        <v>187</v>
      </c>
      <c r="P504" s="40" t="s">
        <v>2287</v>
      </c>
      <c r="Q504" s="40" t="s">
        <v>2285</v>
      </c>
      <c r="R504" s="40" t="s">
        <v>2288</v>
      </c>
      <c r="S504" s="40" t="s">
        <v>2285</v>
      </c>
      <c r="T504" s="40" t="s">
        <v>1378</v>
      </c>
      <c r="U504" s="29" t="str">
        <f>VLOOKUP(T:T,'TOTAL POR PROYECTOS'!B:C,2,0)</f>
        <v>Construcción de un territorio de paz y promotor de derechos humanos del municipio de San José De Cúcuta</v>
      </c>
      <c r="V504" s="40" t="s">
        <v>2279</v>
      </c>
      <c r="W504" s="40" t="s">
        <v>2280</v>
      </c>
      <c r="X504" s="40" t="s">
        <v>2312</v>
      </c>
      <c r="Y504" s="40" t="s">
        <v>2313</v>
      </c>
      <c r="Z504" s="40" t="s">
        <v>2283</v>
      </c>
      <c r="AA504" s="40" t="s">
        <v>2284</v>
      </c>
      <c r="AB504" s="30">
        <f>VLOOKUP(B:B,'EJECUCION 24 DE ABRIL DEL 2026'!C:Q,15,0)</f>
        <v>0</v>
      </c>
      <c r="AC504" s="30">
        <f>VLOOKUP(B:B,'EJECUCION 24 DE ABRIL DEL 2026'!C:R,16,0)</f>
        <v>40000000</v>
      </c>
      <c r="AD504" s="30">
        <f>VLOOKUP(B:B,'EJECUCION 24 DE ABRIL DEL 2026'!C:S,17,0)</f>
        <v>0</v>
      </c>
      <c r="AE504" s="31">
        <f>VLOOKUP(B:B,'EJECUCION 24 DE ABRIL DEL 2026'!C:T,18,0)</f>
        <v>0</v>
      </c>
      <c r="AF504" s="31">
        <f>VLOOKUP(B:B,'EJECUCION 24 DE ABRIL DEL 2026'!C:U,19,0)</f>
        <v>0</v>
      </c>
      <c r="AG504" s="30">
        <f>VLOOKUP(B:B,'EJECUCION 24 DE ABRIL DEL 2026'!C:V,20,0)</f>
        <v>0</v>
      </c>
      <c r="AH504" s="30">
        <f>VLOOKUP(B:B,'EJECUCION 24 DE ABRIL DEL 2026'!C:W,21,0)</f>
        <v>0</v>
      </c>
      <c r="AI504" s="30">
        <f>VLOOKUP(B:B,'EJECUCION 24 DE ABRIL DEL 2026'!C:X,22,0)</f>
        <v>40000000</v>
      </c>
      <c r="AJ504" s="30">
        <f>VLOOKUP(B:B,'EJECUCION 24 DE ABRIL DEL 2026'!C:Y,23,0)</f>
        <v>40000000</v>
      </c>
      <c r="AK504" s="30">
        <f>VLOOKUP(B:B,'EJECUCION 24 DE ABRIL DEL 2026'!C:Z,24,0)</f>
        <v>40000000</v>
      </c>
      <c r="AL504" s="30">
        <f>VLOOKUP(B:B,'EJECUCION 24 DE ABRIL DEL 2026'!C:AA,25,0)</f>
        <v>0</v>
      </c>
      <c r="AM504" s="30">
        <f>VLOOKUP(B:B,'EJECUCION 24 DE ABRIL DEL 2026'!C:AB,26,0)</f>
        <v>0</v>
      </c>
      <c r="AN504" s="30">
        <f>VLOOKUP(B:B,'EJECUCION 24 DE ABRIL DEL 2026'!C:AC,27,0)</f>
        <v>0</v>
      </c>
      <c r="AO504" s="32">
        <f t="shared" si="4"/>
        <v>0</v>
      </c>
      <c r="AP504" s="28" t="str">
        <f>VLOOKUP(T:T,'TOTAL POR PROYECTOS'!B:I,8,0)</f>
        <v>Secretaría de Gobierno</v>
      </c>
      <c r="AQ504" s="8"/>
      <c r="AR504" s="8"/>
    </row>
    <row r="505" hidden="1">
      <c r="A505" s="27" t="str">
        <f t="shared" si="1"/>
        <v>459901120245400101291.3.3.1.00.42.3.2.02.01.0041.3.3.1.00</v>
      </c>
      <c r="B505" s="27" t="str">
        <f t="shared" si="2"/>
        <v>459901120245400101291.3.3.1.00.42.3.2.02.01.0041.3.3.1.0001030104|34</v>
      </c>
      <c r="C505" s="28" t="str">
        <f t="shared" si="3"/>
        <v>Secretaría de Gobierno</v>
      </c>
      <c r="D505" s="40" t="s">
        <v>177</v>
      </c>
      <c r="E505" s="40" t="s">
        <v>1345</v>
      </c>
      <c r="F505" s="40" t="s">
        <v>1375</v>
      </c>
      <c r="G505" s="40" t="s">
        <v>2274</v>
      </c>
      <c r="H505" s="40" t="s">
        <v>2275</v>
      </c>
      <c r="I505" s="40" t="s">
        <v>2274</v>
      </c>
      <c r="J505" s="40" t="s">
        <v>182</v>
      </c>
      <c r="K505" s="40" t="s">
        <v>183</v>
      </c>
      <c r="L505" s="40" t="s">
        <v>184</v>
      </c>
      <c r="M505" s="40" t="s">
        <v>185</v>
      </c>
      <c r="N505" s="40" t="s">
        <v>1043</v>
      </c>
      <c r="O505" s="40" t="s">
        <v>1044</v>
      </c>
      <c r="P505" s="40" t="s">
        <v>2276</v>
      </c>
      <c r="Q505" s="40" t="s">
        <v>2274</v>
      </c>
      <c r="R505" s="40" t="s">
        <v>2277</v>
      </c>
      <c r="S505" s="40" t="s">
        <v>2274</v>
      </c>
      <c r="T505" s="40" t="s">
        <v>2278</v>
      </c>
      <c r="U505" s="29" t="str">
        <f>VLOOKUP(T:T,'TOTAL POR PROYECTOS'!B:C,2,0)</f>
        <v>Adecuación y mejoramiento de las diferentes sedes de la administración municipal para fortalecer las capacidades institucionales para la resolución de conflictos el acceso a la justicia y la convivencia ciudadana en el municipio de San José De Cúcuta</v>
      </c>
      <c r="V505" s="40" t="s">
        <v>2279</v>
      </c>
      <c r="W505" s="40" t="s">
        <v>2280</v>
      </c>
      <c r="X505" s="40" t="s">
        <v>2312</v>
      </c>
      <c r="Y505" s="40" t="s">
        <v>2313</v>
      </c>
      <c r="Z505" s="40" t="s">
        <v>2283</v>
      </c>
      <c r="AA505" s="40" t="s">
        <v>2284</v>
      </c>
      <c r="AB505" s="30">
        <f>VLOOKUP(B:B,'EJECUCION 24 DE ABRIL DEL 2026'!C:Q,15,0)</f>
        <v>0</v>
      </c>
      <c r="AC505" s="30">
        <f>VLOOKUP(B:B,'EJECUCION 24 DE ABRIL DEL 2026'!C:R,16,0)</f>
        <v>77968800</v>
      </c>
      <c r="AD505" s="30">
        <f>VLOOKUP(B:B,'EJECUCION 24 DE ABRIL DEL 2026'!C:S,17,0)</f>
        <v>0</v>
      </c>
      <c r="AE505" s="31">
        <f>VLOOKUP(B:B,'EJECUCION 24 DE ABRIL DEL 2026'!C:T,18,0)</f>
        <v>0</v>
      </c>
      <c r="AF505" s="31">
        <f>VLOOKUP(B:B,'EJECUCION 24 DE ABRIL DEL 2026'!C:U,19,0)</f>
        <v>0</v>
      </c>
      <c r="AG505" s="30">
        <f>VLOOKUP(B:B,'EJECUCION 24 DE ABRIL DEL 2026'!C:V,20,0)</f>
        <v>0</v>
      </c>
      <c r="AH505" s="30">
        <f>VLOOKUP(B:B,'EJECUCION 24 DE ABRIL DEL 2026'!C:W,21,0)</f>
        <v>0</v>
      </c>
      <c r="AI505" s="30">
        <f>VLOOKUP(B:B,'EJECUCION 24 DE ABRIL DEL 2026'!C:X,22,0)</f>
        <v>77968800</v>
      </c>
      <c r="AJ505" s="30">
        <f>VLOOKUP(B:B,'EJECUCION 24 DE ABRIL DEL 2026'!C:Y,23,0)</f>
        <v>77968800</v>
      </c>
      <c r="AK505" s="30">
        <f>VLOOKUP(B:B,'EJECUCION 24 DE ABRIL DEL 2026'!C:Z,24,0)</f>
        <v>77968800</v>
      </c>
      <c r="AL505" s="30">
        <f>VLOOKUP(B:B,'EJECUCION 24 DE ABRIL DEL 2026'!C:AA,25,0)</f>
        <v>0</v>
      </c>
      <c r="AM505" s="30">
        <f>VLOOKUP(B:B,'EJECUCION 24 DE ABRIL DEL 2026'!C:AB,26,0)</f>
        <v>0</v>
      </c>
      <c r="AN505" s="30">
        <f>VLOOKUP(B:B,'EJECUCION 24 DE ABRIL DEL 2026'!C:AC,27,0)</f>
        <v>0</v>
      </c>
      <c r="AO505" s="32">
        <f t="shared" si="4"/>
        <v>0</v>
      </c>
      <c r="AP505" s="28" t="str">
        <f>VLOOKUP(T:T,'TOTAL POR PROYECTOS'!B:I,8,0)</f>
        <v>Secretaría de Gobierno</v>
      </c>
      <c r="AQ505" s="8"/>
      <c r="AR505" s="8"/>
    </row>
    <row r="506" hidden="1">
      <c r="A506" s="27" t="str">
        <f t="shared" si="1"/>
        <v>190500320245400100451.3.3.1.00.42.3.2.02.02.0051.3.3.1.00</v>
      </c>
      <c r="B506" s="27" t="str">
        <f t="shared" si="2"/>
        <v>190500320245400100451.3.3.1.00.42.3.2.02.02.0051.3.3.1.0001030205|45</v>
      </c>
      <c r="C506" s="28" t="str">
        <f t="shared" si="3"/>
        <v>Secretaría de Gobierno</v>
      </c>
      <c r="D506" s="40" t="s">
        <v>177</v>
      </c>
      <c r="E506" s="40" t="s">
        <v>1345</v>
      </c>
      <c r="F506" s="40" t="s">
        <v>1346</v>
      </c>
      <c r="G506" s="40" t="s">
        <v>1347</v>
      </c>
      <c r="H506" s="40" t="s">
        <v>1348</v>
      </c>
      <c r="I506" s="40" t="s">
        <v>1347</v>
      </c>
      <c r="J506" s="40" t="s">
        <v>119</v>
      </c>
      <c r="K506" s="40" t="s">
        <v>120</v>
      </c>
      <c r="L506" s="40" t="s">
        <v>121</v>
      </c>
      <c r="M506" s="40" t="s">
        <v>122</v>
      </c>
      <c r="N506" s="40" t="s">
        <v>123</v>
      </c>
      <c r="O506" s="40" t="s">
        <v>124</v>
      </c>
      <c r="P506" s="40" t="s">
        <v>1349</v>
      </c>
      <c r="Q506" s="40" t="s">
        <v>1347</v>
      </c>
      <c r="R506" s="40" t="s">
        <v>1350</v>
      </c>
      <c r="S506" s="40" t="s">
        <v>1347</v>
      </c>
      <c r="T506" s="40" t="s">
        <v>1351</v>
      </c>
      <c r="U506" s="29" t="str">
        <f>VLOOKUP(T:T,'TOTAL POR PROYECTOS'!B:C,2,0)</f>
        <v>Adecuación Ampliación Remodelación Restauración yo Mantenimiento del cementerio central del municipio de San José De Cúcuta</v>
      </c>
      <c r="V506" s="40" t="s">
        <v>2279</v>
      </c>
      <c r="W506" s="40" t="s">
        <v>2280</v>
      </c>
      <c r="X506" s="40" t="s">
        <v>627</v>
      </c>
      <c r="Y506" s="40" t="s">
        <v>628</v>
      </c>
      <c r="Z506" s="40" t="s">
        <v>2283</v>
      </c>
      <c r="AA506" s="40" t="s">
        <v>2284</v>
      </c>
      <c r="AB506" s="30">
        <f>VLOOKUP(B:B,'EJECUCION 24 DE ABRIL DEL 2026'!C:Q,15,0)</f>
        <v>0</v>
      </c>
      <c r="AC506" s="30">
        <f>VLOOKUP(B:B,'EJECUCION 24 DE ABRIL DEL 2026'!C:R,16,0)</f>
        <v>200000000</v>
      </c>
      <c r="AD506" s="30">
        <f>VLOOKUP(B:B,'EJECUCION 24 DE ABRIL DEL 2026'!C:S,17,0)</f>
        <v>0</v>
      </c>
      <c r="AE506" s="31">
        <f>VLOOKUP(B:B,'EJECUCION 24 DE ABRIL DEL 2026'!C:T,18,0)</f>
        <v>0</v>
      </c>
      <c r="AF506" s="31">
        <f>VLOOKUP(B:B,'EJECUCION 24 DE ABRIL DEL 2026'!C:U,19,0)</f>
        <v>0</v>
      </c>
      <c r="AG506" s="30">
        <f>VLOOKUP(B:B,'EJECUCION 24 DE ABRIL DEL 2026'!C:V,20,0)</f>
        <v>0</v>
      </c>
      <c r="AH506" s="30">
        <f>VLOOKUP(B:B,'EJECUCION 24 DE ABRIL DEL 2026'!C:W,21,0)</f>
        <v>0</v>
      </c>
      <c r="AI506" s="30">
        <f>VLOOKUP(B:B,'EJECUCION 24 DE ABRIL DEL 2026'!C:X,22,0)</f>
        <v>200000000</v>
      </c>
      <c r="AJ506" s="30">
        <f>VLOOKUP(B:B,'EJECUCION 24 DE ABRIL DEL 2026'!C:Y,23,0)</f>
        <v>198657000</v>
      </c>
      <c r="AK506" s="30">
        <f>VLOOKUP(B:B,'EJECUCION 24 DE ABRIL DEL 2026'!C:Z,24,0)</f>
        <v>198657000</v>
      </c>
      <c r="AL506" s="30">
        <f>VLOOKUP(B:B,'EJECUCION 24 DE ABRIL DEL 2026'!C:AA,25,0)</f>
        <v>0</v>
      </c>
      <c r="AM506" s="30">
        <f>VLOOKUP(B:B,'EJECUCION 24 DE ABRIL DEL 2026'!C:AB,26,0)</f>
        <v>0</v>
      </c>
      <c r="AN506" s="30">
        <f>VLOOKUP(B:B,'EJECUCION 24 DE ABRIL DEL 2026'!C:AC,27,0)</f>
        <v>1343000</v>
      </c>
      <c r="AO506" s="32">
        <f t="shared" si="4"/>
        <v>0</v>
      </c>
      <c r="AP506" s="28" t="str">
        <f>VLOOKUP(T:T,'TOTAL POR PROYECTOS'!B:I,8,0)</f>
        <v>Secretaría de Gobierno</v>
      </c>
      <c r="AQ506" s="8"/>
      <c r="AR506" s="8"/>
    </row>
    <row r="507" hidden="1">
      <c r="A507" s="27" t="str">
        <f t="shared" si="1"/>
        <v>40020202025000000228021.2.4.3.032.3.2.02.02.0051.2.4.3.03</v>
      </c>
      <c r="B507" s="27" t="str">
        <f t="shared" si="2"/>
        <v>40020202025000000228021.2.4.3.032.3.2.02.02.0051.2.4.3.0304030304|383</v>
      </c>
      <c r="C507" s="28" t="str">
        <f t="shared" si="3"/>
        <v>Secretaría de Infraestructura</v>
      </c>
      <c r="D507" s="40" t="s">
        <v>135</v>
      </c>
      <c r="E507" s="40" t="s">
        <v>323</v>
      </c>
      <c r="F507" s="40" t="s">
        <v>443</v>
      </c>
      <c r="G507" s="40" t="s">
        <v>1352</v>
      </c>
      <c r="H507" s="40" t="s">
        <v>1743</v>
      </c>
      <c r="I507" s="40" t="s">
        <v>1352</v>
      </c>
      <c r="J507" s="40" t="s">
        <v>141</v>
      </c>
      <c r="K507" s="40" t="s">
        <v>142</v>
      </c>
      <c r="L507" s="40" t="s">
        <v>143</v>
      </c>
      <c r="M507" s="40" t="s">
        <v>144</v>
      </c>
      <c r="N507" s="40" t="s">
        <v>448</v>
      </c>
      <c r="O507" s="40" t="s">
        <v>449</v>
      </c>
      <c r="P507" s="40" t="s">
        <v>1354</v>
      </c>
      <c r="Q507" s="40" t="s">
        <v>1355</v>
      </c>
      <c r="R507" s="40" t="s">
        <v>1356</v>
      </c>
      <c r="S507" s="40" t="s">
        <v>1355</v>
      </c>
      <c r="T507" s="40" t="s">
        <v>1744</v>
      </c>
      <c r="U507" s="29" t="str">
        <f>VLOOKUP(T:T,'TOTAL POR PROYECTOS'!B:C,2,0)</f>
        <v>Adecuación del espacio público en el municipio de San José De Cúcuta</v>
      </c>
      <c r="V507" s="40" t="s">
        <v>333</v>
      </c>
      <c r="W507" s="40" t="s">
        <v>334</v>
      </c>
      <c r="X507" s="40" t="s">
        <v>627</v>
      </c>
      <c r="Y507" s="40" t="s">
        <v>628</v>
      </c>
      <c r="Z507" s="40" t="s">
        <v>333</v>
      </c>
      <c r="AA507" s="40" t="s">
        <v>334</v>
      </c>
      <c r="AB507" s="30">
        <f>VLOOKUP(B:B,'EJECUCION 24 DE ABRIL DEL 2026'!C:Q,15,0)</f>
        <v>0</v>
      </c>
      <c r="AC507" s="30">
        <f>VLOOKUP(B:B,'EJECUCION 24 DE ABRIL DEL 2026'!C:R,16,0)</f>
        <v>0</v>
      </c>
      <c r="AD507" s="30">
        <f>VLOOKUP(B:B,'EJECUCION 24 DE ABRIL DEL 2026'!C:S,17,0)</f>
        <v>0</v>
      </c>
      <c r="AE507" s="31">
        <f>VLOOKUP(B:B,'EJECUCION 24 DE ABRIL DEL 2026'!C:T,18,0)</f>
        <v>1870000000</v>
      </c>
      <c r="AF507" s="31">
        <f>VLOOKUP(B:B,'EJECUCION 24 DE ABRIL DEL 2026'!C:U,19,0)</f>
        <v>0</v>
      </c>
      <c r="AG507" s="30">
        <f>VLOOKUP(B:B,'EJECUCION 24 DE ABRIL DEL 2026'!C:V,20,0)</f>
        <v>0</v>
      </c>
      <c r="AH507" s="30">
        <f>VLOOKUP(B:B,'EJECUCION 24 DE ABRIL DEL 2026'!C:W,21,0)</f>
        <v>0</v>
      </c>
      <c r="AI507" s="30">
        <f>VLOOKUP(B:B,'EJECUCION 24 DE ABRIL DEL 2026'!C:X,22,0)</f>
        <v>1870000000</v>
      </c>
      <c r="AJ507" s="30">
        <f>VLOOKUP(B:B,'EJECUCION 24 DE ABRIL DEL 2026'!C:Y,23,0)</f>
        <v>1730000000</v>
      </c>
      <c r="AK507" s="30">
        <f>VLOOKUP(B:B,'EJECUCION 24 DE ABRIL DEL 2026'!C:Z,24,0)</f>
        <v>0</v>
      </c>
      <c r="AL507" s="30">
        <f>VLOOKUP(B:B,'EJECUCION 24 DE ABRIL DEL 2026'!C:AA,25,0)</f>
        <v>0</v>
      </c>
      <c r="AM507" s="30">
        <f>VLOOKUP(B:B,'EJECUCION 24 DE ABRIL DEL 2026'!C:AB,26,0)</f>
        <v>0</v>
      </c>
      <c r="AN507" s="30">
        <f>VLOOKUP(B:B,'EJECUCION 24 DE ABRIL DEL 2026'!C:AC,27,0)</f>
        <v>1870000000</v>
      </c>
      <c r="AO507" s="32">
        <f t="shared" si="4"/>
        <v>0</v>
      </c>
      <c r="AP507" s="28" t="str">
        <f>VLOOKUP(T:T,'TOTAL POR PROYECTOS'!B:I,8,0)</f>
        <v>Secretaría de Infraestructura</v>
      </c>
      <c r="AQ507" s="8"/>
      <c r="AR507" s="8"/>
    </row>
    <row r="508" hidden="1">
      <c r="A508" s="27" t="str">
        <f t="shared" si="1"/>
        <v>410200520245400102581.3.3.1.00.42.3.2.02.02.0051.3.3.1.00</v>
      </c>
      <c r="B508" s="27" t="str">
        <f t="shared" si="2"/>
        <v>410200520245400102581.3.3.1.00.42.3.2.02.02.0051.3.3.1.0003010102|137</v>
      </c>
      <c r="C508" s="28" t="str">
        <f t="shared" si="3"/>
        <v>Secretaría de Bienestar Social</v>
      </c>
      <c r="D508" s="40" t="s">
        <v>48</v>
      </c>
      <c r="E508" s="40" t="s">
        <v>1138</v>
      </c>
      <c r="F508" s="40" t="s">
        <v>1139</v>
      </c>
      <c r="G508" s="40" t="s">
        <v>2314</v>
      </c>
      <c r="H508" s="40" t="s">
        <v>2315</v>
      </c>
      <c r="I508" s="40" t="s">
        <v>2314</v>
      </c>
      <c r="J508" s="40" t="s">
        <v>302</v>
      </c>
      <c r="K508" s="40" t="s">
        <v>303</v>
      </c>
      <c r="L508" s="40" t="s">
        <v>1143</v>
      </c>
      <c r="M508" s="40" t="s">
        <v>1144</v>
      </c>
      <c r="N508" s="40" t="s">
        <v>304</v>
      </c>
      <c r="O508" s="40" t="s">
        <v>305</v>
      </c>
      <c r="P508" s="40" t="s">
        <v>2316</v>
      </c>
      <c r="Q508" s="40" t="s">
        <v>2314</v>
      </c>
      <c r="R508" s="40" t="s">
        <v>2317</v>
      </c>
      <c r="S508" s="40" t="s">
        <v>2314</v>
      </c>
      <c r="T508" s="40" t="s">
        <v>2318</v>
      </c>
      <c r="U508" s="29" t="str">
        <f>VLOOKUP(T:T,'TOTAL POR PROYECTOS'!B:C,2,0)</f>
        <v>Fortalecimiento a la atención integral en la promoción protección divulgación y atención de los derechos de los niños niñas y adolescentes de Norte de Santander en el municipio de San José De Cúcuta</v>
      </c>
      <c r="V508" s="40" t="s">
        <v>2279</v>
      </c>
      <c r="W508" s="40" t="s">
        <v>2280</v>
      </c>
      <c r="X508" s="40" t="s">
        <v>627</v>
      </c>
      <c r="Y508" s="40" t="s">
        <v>628</v>
      </c>
      <c r="Z508" s="40" t="s">
        <v>2283</v>
      </c>
      <c r="AA508" s="40" t="s">
        <v>2284</v>
      </c>
      <c r="AB508" s="30">
        <f>VLOOKUP(B:B,'EJECUCION 24 DE ABRIL DEL 2026'!C:Q,15,0)</f>
        <v>0</v>
      </c>
      <c r="AC508" s="30">
        <f>VLOOKUP(B:B,'EJECUCION 24 DE ABRIL DEL 2026'!C:R,16,0)</f>
        <v>75000000</v>
      </c>
      <c r="AD508" s="30">
        <f>VLOOKUP(B:B,'EJECUCION 24 DE ABRIL DEL 2026'!C:S,17,0)</f>
        <v>0</v>
      </c>
      <c r="AE508" s="31">
        <f>VLOOKUP(B:B,'EJECUCION 24 DE ABRIL DEL 2026'!C:T,18,0)</f>
        <v>0</v>
      </c>
      <c r="AF508" s="31">
        <f>VLOOKUP(B:B,'EJECUCION 24 DE ABRIL DEL 2026'!C:U,19,0)</f>
        <v>0</v>
      </c>
      <c r="AG508" s="30">
        <f>VLOOKUP(B:B,'EJECUCION 24 DE ABRIL DEL 2026'!C:V,20,0)</f>
        <v>0</v>
      </c>
      <c r="AH508" s="30">
        <f>VLOOKUP(B:B,'EJECUCION 24 DE ABRIL DEL 2026'!C:W,21,0)</f>
        <v>0</v>
      </c>
      <c r="AI508" s="30">
        <f>VLOOKUP(B:B,'EJECUCION 24 DE ABRIL DEL 2026'!C:X,22,0)</f>
        <v>75000000</v>
      </c>
      <c r="AJ508" s="30">
        <f>VLOOKUP(B:B,'EJECUCION 24 DE ABRIL DEL 2026'!C:Y,23,0)</f>
        <v>75000000</v>
      </c>
      <c r="AK508" s="30">
        <f>VLOOKUP(B:B,'EJECUCION 24 DE ABRIL DEL 2026'!C:Z,24,0)</f>
        <v>75000000</v>
      </c>
      <c r="AL508" s="30">
        <f>VLOOKUP(B:B,'EJECUCION 24 DE ABRIL DEL 2026'!C:AA,25,0)</f>
        <v>0</v>
      </c>
      <c r="AM508" s="30">
        <f>VLOOKUP(B:B,'EJECUCION 24 DE ABRIL DEL 2026'!C:AB,26,0)</f>
        <v>0</v>
      </c>
      <c r="AN508" s="30">
        <f>VLOOKUP(B:B,'EJECUCION 24 DE ABRIL DEL 2026'!C:AC,27,0)</f>
        <v>0</v>
      </c>
      <c r="AO508" s="32">
        <f t="shared" si="4"/>
        <v>0</v>
      </c>
      <c r="AP508" s="28" t="str">
        <f>VLOOKUP(T:T,'TOTAL POR PROYECTOS'!B:I,8,0)</f>
        <v>Secretaría de Bienestar Social</v>
      </c>
      <c r="AQ508" s="8"/>
      <c r="AR508" s="8"/>
    </row>
    <row r="509" hidden="1">
      <c r="A509" s="27" t="str">
        <f t="shared" si="1"/>
        <v>410200520245400102581.3.3.8.03.2_20252.3.2.02.02.0051.3.3.8.03</v>
      </c>
      <c r="B509" s="27" t="str">
        <f t="shared" si="2"/>
        <v>410200520245400102581.3.3.8.03.2_20252.3.2.02.02.0051.3.3.8.0303010102|137</v>
      </c>
      <c r="C509" s="28" t="str">
        <f t="shared" si="3"/>
        <v>Secretaría de Bienestar Social</v>
      </c>
      <c r="D509" s="40" t="s">
        <v>48</v>
      </c>
      <c r="E509" s="40" t="s">
        <v>1138</v>
      </c>
      <c r="F509" s="40" t="s">
        <v>1139</v>
      </c>
      <c r="G509" s="40" t="s">
        <v>2314</v>
      </c>
      <c r="H509" s="40" t="s">
        <v>2315</v>
      </c>
      <c r="I509" s="40" t="s">
        <v>2314</v>
      </c>
      <c r="J509" s="40" t="s">
        <v>302</v>
      </c>
      <c r="K509" s="40" t="s">
        <v>303</v>
      </c>
      <c r="L509" s="40" t="s">
        <v>1143</v>
      </c>
      <c r="M509" s="40" t="s">
        <v>1144</v>
      </c>
      <c r="N509" s="40" t="s">
        <v>304</v>
      </c>
      <c r="O509" s="40" t="s">
        <v>305</v>
      </c>
      <c r="P509" s="40" t="s">
        <v>2316</v>
      </c>
      <c r="Q509" s="40" t="s">
        <v>2314</v>
      </c>
      <c r="R509" s="40" t="s">
        <v>2317</v>
      </c>
      <c r="S509" s="40" t="s">
        <v>2314</v>
      </c>
      <c r="T509" s="40" t="s">
        <v>2318</v>
      </c>
      <c r="U509" s="29" t="str">
        <f>VLOOKUP(T:T,'TOTAL POR PROYECTOS'!B:C,2,0)</f>
        <v>Fortalecimiento a la atención integral en la promoción protección divulgación y atención de los derechos de los niños niñas y adolescentes de Norte de Santander en el municipio de San José De Cúcuta</v>
      </c>
      <c r="V509" s="40" t="s">
        <v>2319</v>
      </c>
      <c r="W509" s="40" t="s">
        <v>2320</v>
      </c>
      <c r="X509" s="40" t="s">
        <v>627</v>
      </c>
      <c r="Y509" s="40" t="s">
        <v>628</v>
      </c>
      <c r="Z509" s="40" t="s">
        <v>2254</v>
      </c>
      <c r="AA509" s="40" t="s">
        <v>2255</v>
      </c>
      <c r="AB509" s="30">
        <f>VLOOKUP(B:B,'EJECUCION 24 DE ABRIL DEL 2026'!C:Q,15,0)</f>
        <v>0</v>
      </c>
      <c r="AC509" s="30">
        <f>VLOOKUP(B:B,'EJECUCION 24 DE ABRIL DEL 2026'!C:R,16,0)</f>
        <v>170000000</v>
      </c>
      <c r="AD509" s="30">
        <f>VLOOKUP(B:B,'EJECUCION 24 DE ABRIL DEL 2026'!C:S,17,0)</f>
        <v>0</v>
      </c>
      <c r="AE509" s="31">
        <f>VLOOKUP(B:B,'EJECUCION 24 DE ABRIL DEL 2026'!C:T,18,0)</f>
        <v>0</v>
      </c>
      <c r="AF509" s="31">
        <f>VLOOKUP(B:B,'EJECUCION 24 DE ABRIL DEL 2026'!C:U,19,0)</f>
        <v>0</v>
      </c>
      <c r="AG509" s="30">
        <f>VLOOKUP(B:B,'EJECUCION 24 DE ABRIL DEL 2026'!C:V,20,0)</f>
        <v>0</v>
      </c>
      <c r="AH509" s="30">
        <f>VLOOKUP(B:B,'EJECUCION 24 DE ABRIL DEL 2026'!C:W,21,0)</f>
        <v>0</v>
      </c>
      <c r="AI509" s="30">
        <f>VLOOKUP(B:B,'EJECUCION 24 DE ABRIL DEL 2026'!C:X,22,0)</f>
        <v>170000000</v>
      </c>
      <c r="AJ509" s="30">
        <f>VLOOKUP(B:B,'EJECUCION 24 DE ABRIL DEL 2026'!C:Y,23,0)</f>
        <v>170000000</v>
      </c>
      <c r="AK509" s="30">
        <f>VLOOKUP(B:B,'EJECUCION 24 DE ABRIL DEL 2026'!C:Z,24,0)</f>
        <v>167375497</v>
      </c>
      <c r="AL509" s="30">
        <f>VLOOKUP(B:B,'EJECUCION 24 DE ABRIL DEL 2026'!C:AA,25,0)</f>
        <v>0</v>
      </c>
      <c r="AM509" s="30">
        <f>VLOOKUP(B:B,'EJECUCION 24 DE ABRIL DEL 2026'!C:AB,26,0)</f>
        <v>0</v>
      </c>
      <c r="AN509" s="30">
        <f>VLOOKUP(B:B,'EJECUCION 24 DE ABRIL DEL 2026'!C:AC,27,0)</f>
        <v>2624503</v>
      </c>
      <c r="AO509" s="32">
        <f t="shared" si="4"/>
        <v>0</v>
      </c>
      <c r="AP509" s="28" t="str">
        <f>VLOOKUP(T:T,'TOTAL POR PROYECTOS'!B:I,8,0)</f>
        <v>Secretaría de Bienestar Social</v>
      </c>
      <c r="AQ509" s="8"/>
      <c r="AR509" s="8"/>
    </row>
    <row r="510" hidden="1">
      <c r="A510" s="27" t="str">
        <f t="shared" si="1"/>
        <v>41040022025000000323101.3.3.3.20.132.3.2.02.02.0051.3.3.3.20</v>
      </c>
      <c r="B510" s="27" t="str">
        <f t="shared" si="2"/>
        <v>41040022025000000323101.3.3.3.20.132.3.2.02.02.0051.3.3.3.2003010203|146</v>
      </c>
      <c r="C510" s="28" t="str">
        <f t="shared" si="3"/>
        <v>Secretaría de Bienestar Social</v>
      </c>
      <c r="D510" s="40" t="s">
        <v>48</v>
      </c>
      <c r="E510" s="40" t="s">
        <v>1138</v>
      </c>
      <c r="F510" s="40" t="s">
        <v>1169</v>
      </c>
      <c r="G510" s="40" t="s">
        <v>2321</v>
      </c>
      <c r="H510" s="40" t="s">
        <v>2322</v>
      </c>
      <c r="I510" s="40" t="s">
        <v>2321</v>
      </c>
      <c r="J510" s="40" t="s">
        <v>302</v>
      </c>
      <c r="K510" s="40" t="s">
        <v>303</v>
      </c>
      <c r="L510" s="40" t="s">
        <v>304</v>
      </c>
      <c r="M510" s="40" t="s">
        <v>305</v>
      </c>
      <c r="N510" s="40" t="s">
        <v>1173</v>
      </c>
      <c r="O510" s="40" t="s">
        <v>1174</v>
      </c>
      <c r="P510" s="40" t="s">
        <v>2323</v>
      </c>
      <c r="Q510" s="40" t="s">
        <v>2321</v>
      </c>
      <c r="R510" s="40" t="s">
        <v>2324</v>
      </c>
      <c r="S510" s="40" t="s">
        <v>2321</v>
      </c>
      <c r="T510" s="40" t="s">
        <v>2325</v>
      </c>
      <c r="U510" s="29" t="str">
        <f>VLOOKUP(T:T,'TOTAL POR PROYECTOS'!B:C,2,0)</f>
        <v>Mantenimiento y adecuación de la infraestructura física del Club del Adulto Mayor del municipio de San José De Cúcuta</v>
      </c>
      <c r="V510" s="40" t="s">
        <v>2326</v>
      </c>
      <c r="W510" s="40" t="s">
        <v>2327</v>
      </c>
      <c r="X510" s="40" t="s">
        <v>627</v>
      </c>
      <c r="Y510" s="40" t="s">
        <v>628</v>
      </c>
      <c r="Z510" s="40" t="s">
        <v>2328</v>
      </c>
      <c r="AA510" s="40" t="s">
        <v>2329</v>
      </c>
      <c r="AB510" s="30">
        <f>VLOOKUP(B:B,'EJECUCION 24 DE ABRIL DEL 2026'!C:Q,15,0)</f>
        <v>0</v>
      </c>
      <c r="AC510" s="30">
        <f>VLOOKUP(B:B,'EJECUCION 24 DE ABRIL DEL 2026'!C:R,16,0)</f>
        <v>300000000</v>
      </c>
      <c r="AD510" s="30">
        <f>VLOOKUP(B:B,'EJECUCION 24 DE ABRIL DEL 2026'!C:S,17,0)</f>
        <v>0</v>
      </c>
      <c r="AE510" s="31">
        <f>VLOOKUP(B:B,'EJECUCION 24 DE ABRIL DEL 2026'!C:T,18,0)</f>
        <v>0</v>
      </c>
      <c r="AF510" s="31">
        <f>VLOOKUP(B:B,'EJECUCION 24 DE ABRIL DEL 2026'!C:U,19,0)</f>
        <v>0</v>
      </c>
      <c r="AG510" s="30">
        <f>VLOOKUP(B:B,'EJECUCION 24 DE ABRIL DEL 2026'!C:V,20,0)</f>
        <v>0</v>
      </c>
      <c r="AH510" s="30">
        <f>VLOOKUP(B:B,'EJECUCION 24 DE ABRIL DEL 2026'!C:W,21,0)</f>
        <v>0</v>
      </c>
      <c r="AI510" s="30">
        <f>VLOOKUP(B:B,'EJECUCION 24 DE ABRIL DEL 2026'!C:X,22,0)</f>
        <v>300000000</v>
      </c>
      <c r="AJ510" s="30">
        <f>VLOOKUP(B:B,'EJECUCION 24 DE ABRIL DEL 2026'!C:Y,23,0)</f>
        <v>300000000</v>
      </c>
      <c r="AK510" s="30">
        <f>VLOOKUP(B:B,'EJECUCION 24 DE ABRIL DEL 2026'!C:Z,24,0)</f>
        <v>283080647</v>
      </c>
      <c r="AL510" s="30">
        <f>VLOOKUP(B:B,'EJECUCION 24 DE ABRIL DEL 2026'!C:AA,25,0)</f>
        <v>0</v>
      </c>
      <c r="AM510" s="30">
        <f>VLOOKUP(B:B,'EJECUCION 24 DE ABRIL DEL 2026'!C:AB,26,0)</f>
        <v>0</v>
      </c>
      <c r="AN510" s="30">
        <f>VLOOKUP(B:B,'EJECUCION 24 DE ABRIL DEL 2026'!C:AC,27,0)</f>
        <v>16919353</v>
      </c>
      <c r="AO510" s="32">
        <f t="shared" si="4"/>
        <v>0</v>
      </c>
      <c r="AP510" s="28" t="str">
        <f>VLOOKUP(T:T,'TOTAL POR PROYECTOS'!B:I,8,0)</f>
        <v>Secretaría de Bienestar Social</v>
      </c>
      <c r="AQ510" s="8"/>
      <c r="AR510" s="8"/>
    </row>
    <row r="511" hidden="1">
      <c r="A511" s="27" t="str">
        <f t="shared" si="1"/>
        <v>410305720245400102401.3.3.1.00.42.3.2.02.02.0061.3.3.1.00</v>
      </c>
      <c r="B511" s="27" t="str">
        <f t="shared" si="2"/>
        <v>410305720245400102401.3.3.1.00.42.3.2.02.02.0061.3.3.1.0003010403|159</v>
      </c>
      <c r="C511" s="28" t="str">
        <f t="shared" si="3"/>
        <v>Secretaría de Bienestar Social</v>
      </c>
      <c r="D511" s="40" t="s">
        <v>48</v>
      </c>
      <c r="E511" s="40" t="s">
        <v>1138</v>
      </c>
      <c r="F511" s="40" t="s">
        <v>1190</v>
      </c>
      <c r="G511" s="40" t="s">
        <v>1162</v>
      </c>
      <c r="H511" s="40" t="s">
        <v>2330</v>
      </c>
      <c r="I511" s="40" t="s">
        <v>1164</v>
      </c>
      <c r="J511" s="40" t="s">
        <v>302</v>
      </c>
      <c r="K511" s="40" t="s">
        <v>303</v>
      </c>
      <c r="L511" s="40" t="s">
        <v>304</v>
      </c>
      <c r="M511" s="40" t="s">
        <v>305</v>
      </c>
      <c r="N511" s="40" t="s">
        <v>306</v>
      </c>
      <c r="O511" s="40" t="s">
        <v>307</v>
      </c>
      <c r="P511" s="40" t="s">
        <v>1165</v>
      </c>
      <c r="Q511" s="40" t="s">
        <v>1162</v>
      </c>
      <c r="R511" s="40" t="s">
        <v>1166</v>
      </c>
      <c r="S511" s="40" t="s">
        <v>1167</v>
      </c>
      <c r="T511" s="40" t="s">
        <v>2331</v>
      </c>
      <c r="U511" s="29" t="str">
        <f>VLOOKUP(T:T,'TOTAL POR PROYECTOS'!B:C,2,0)</f>
        <v>Fortalecimiento a las capacidades emprendedoras de personas con discapacidad (PCD) y sus cuidadores a través de procesos de formación y acompañamiento con el fin de promover la creación y consolidación de unidades productivas que les permitan generar ingresos sostenibles y mejorar su calidad de vida en el departamento Norte de Santander en el municipio de San José De Cúcuta</v>
      </c>
      <c r="V511" s="40" t="s">
        <v>2279</v>
      </c>
      <c r="W511" s="40" t="s">
        <v>2280</v>
      </c>
      <c r="X511" s="40" t="s">
        <v>582</v>
      </c>
      <c r="Y511" s="40" t="s">
        <v>583</v>
      </c>
      <c r="Z511" s="40" t="s">
        <v>2283</v>
      </c>
      <c r="AA511" s="40" t="s">
        <v>2284</v>
      </c>
      <c r="AB511" s="30">
        <f>VLOOKUP(B:B,'EJECUCION 24 DE ABRIL DEL 2026'!C:Q,15,0)</f>
        <v>0</v>
      </c>
      <c r="AC511" s="30">
        <f>VLOOKUP(B:B,'EJECUCION 24 DE ABRIL DEL 2026'!C:R,16,0)</f>
        <v>110000000</v>
      </c>
      <c r="AD511" s="30">
        <f>VLOOKUP(B:B,'EJECUCION 24 DE ABRIL DEL 2026'!C:S,17,0)</f>
        <v>0</v>
      </c>
      <c r="AE511" s="31">
        <f>VLOOKUP(B:B,'EJECUCION 24 DE ABRIL DEL 2026'!C:T,18,0)</f>
        <v>0</v>
      </c>
      <c r="AF511" s="31">
        <f>VLOOKUP(B:B,'EJECUCION 24 DE ABRIL DEL 2026'!C:U,19,0)</f>
        <v>0</v>
      </c>
      <c r="AG511" s="30">
        <f>VLOOKUP(B:B,'EJECUCION 24 DE ABRIL DEL 2026'!C:V,20,0)</f>
        <v>0</v>
      </c>
      <c r="AH511" s="30">
        <f>VLOOKUP(B:B,'EJECUCION 24 DE ABRIL DEL 2026'!C:W,21,0)</f>
        <v>0</v>
      </c>
      <c r="AI511" s="30">
        <f>VLOOKUP(B:B,'EJECUCION 24 DE ABRIL DEL 2026'!C:X,22,0)</f>
        <v>110000000</v>
      </c>
      <c r="AJ511" s="30">
        <f>VLOOKUP(B:B,'EJECUCION 24 DE ABRIL DEL 2026'!C:Y,23,0)</f>
        <v>110000000</v>
      </c>
      <c r="AK511" s="30">
        <f>VLOOKUP(B:B,'EJECUCION 24 DE ABRIL DEL 2026'!C:Z,24,0)</f>
        <v>110000000</v>
      </c>
      <c r="AL511" s="30">
        <f>VLOOKUP(B:B,'EJECUCION 24 DE ABRIL DEL 2026'!C:AA,25,0)</f>
        <v>0</v>
      </c>
      <c r="AM511" s="30">
        <f>VLOOKUP(B:B,'EJECUCION 24 DE ABRIL DEL 2026'!C:AB,26,0)</f>
        <v>0</v>
      </c>
      <c r="AN511" s="30">
        <f>VLOOKUP(B:B,'EJECUCION 24 DE ABRIL DEL 2026'!C:AC,27,0)</f>
        <v>0</v>
      </c>
      <c r="AO511" s="32">
        <f t="shared" si="4"/>
        <v>0</v>
      </c>
      <c r="AP511" s="28" t="str">
        <f>VLOOKUP(T:T,'TOTAL POR PROYECTOS'!B:I,8,0)</f>
        <v>Secretaría de Bienestar Social</v>
      </c>
      <c r="AQ511" s="8"/>
      <c r="AR511" s="8"/>
    </row>
    <row r="512" hidden="1">
      <c r="A512" s="27" t="str">
        <f t="shared" si="1"/>
        <v>410305720245400102401.3.3.8.03.2_20252.3.2.02.02.0061.3.3.8.03</v>
      </c>
      <c r="B512" s="27" t="str">
        <f t="shared" si="2"/>
        <v>410305720245400102401.3.3.8.03.2_20252.3.2.02.02.0061.3.3.8.0303010403|159</v>
      </c>
      <c r="C512" s="28" t="str">
        <f t="shared" si="3"/>
        <v>Secretaría de Bienestar Social</v>
      </c>
      <c r="D512" s="40" t="s">
        <v>48</v>
      </c>
      <c r="E512" s="40" t="s">
        <v>1138</v>
      </c>
      <c r="F512" s="40" t="s">
        <v>1190</v>
      </c>
      <c r="G512" s="40" t="s">
        <v>1162</v>
      </c>
      <c r="H512" s="40" t="s">
        <v>2330</v>
      </c>
      <c r="I512" s="40" t="s">
        <v>1164</v>
      </c>
      <c r="J512" s="40" t="s">
        <v>302</v>
      </c>
      <c r="K512" s="40" t="s">
        <v>303</v>
      </c>
      <c r="L512" s="40" t="s">
        <v>304</v>
      </c>
      <c r="M512" s="40" t="s">
        <v>305</v>
      </c>
      <c r="N512" s="40" t="s">
        <v>306</v>
      </c>
      <c r="O512" s="40" t="s">
        <v>307</v>
      </c>
      <c r="P512" s="40" t="s">
        <v>1165</v>
      </c>
      <c r="Q512" s="40" t="s">
        <v>1162</v>
      </c>
      <c r="R512" s="40" t="s">
        <v>1166</v>
      </c>
      <c r="S512" s="40" t="s">
        <v>1167</v>
      </c>
      <c r="T512" s="40" t="s">
        <v>2331</v>
      </c>
      <c r="U512" s="29" t="str">
        <f>VLOOKUP(T:T,'TOTAL POR PROYECTOS'!B:C,2,0)</f>
        <v>Fortalecimiento a las capacidades emprendedoras de personas con discapacidad (PCD) y sus cuidadores a través de procesos de formación y acompañamiento con el fin de promover la creación y consolidación de unidades productivas que les permitan generar ingresos sostenibles y mejorar su calidad de vida en el departamento Norte de Santander en el municipio de San José De Cúcuta</v>
      </c>
      <c r="V512" s="40" t="s">
        <v>2319</v>
      </c>
      <c r="W512" s="40" t="s">
        <v>2320</v>
      </c>
      <c r="X512" s="40" t="s">
        <v>582</v>
      </c>
      <c r="Y512" s="40" t="s">
        <v>583</v>
      </c>
      <c r="Z512" s="40" t="s">
        <v>2254</v>
      </c>
      <c r="AA512" s="40" t="s">
        <v>2255</v>
      </c>
      <c r="AB512" s="30">
        <f>VLOOKUP(B:B,'EJECUCION 24 DE ABRIL DEL 2026'!C:Q,15,0)</f>
        <v>0</v>
      </c>
      <c r="AC512" s="30">
        <f>VLOOKUP(B:B,'EJECUCION 24 DE ABRIL DEL 2026'!C:R,16,0)</f>
        <v>80000000</v>
      </c>
      <c r="AD512" s="30">
        <f>VLOOKUP(B:B,'EJECUCION 24 DE ABRIL DEL 2026'!C:S,17,0)</f>
        <v>0</v>
      </c>
      <c r="AE512" s="31">
        <f>VLOOKUP(B:B,'EJECUCION 24 DE ABRIL DEL 2026'!C:T,18,0)</f>
        <v>0</v>
      </c>
      <c r="AF512" s="31">
        <f>VLOOKUP(B:B,'EJECUCION 24 DE ABRIL DEL 2026'!C:U,19,0)</f>
        <v>0</v>
      </c>
      <c r="AG512" s="30">
        <f>VLOOKUP(B:B,'EJECUCION 24 DE ABRIL DEL 2026'!C:V,20,0)</f>
        <v>0</v>
      </c>
      <c r="AH512" s="30">
        <f>VLOOKUP(B:B,'EJECUCION 24 DE ABRIL DEL 2026'!C:W,21,0)</f>
        <v>0</v>
      </c>
      <c r="AI512" s="30">
        <f>VLOOKUP(B:B,'EJECUCION 24 DE ABRIL DEL 2026'!C:X,22,0)</f>
        <v>80000000</v>
      </c>
      <c r="AJ512" s="30">
        <f>VLOOKUP(B:B,'EJECUCION 24 DE ABRIL DEL 2026'!C:Y,23,0)</f>
        <v>80000000</v>
      </c>
      <c r="AK512" s="30">
        <f>VLOOKUP(B:B,'EJECUCION 24 DE ABRIL DEL 2026'!C:Z,24,0)</f>
        <v>80000000</v>
      </c>
      <c r="AL512" s="30">
        <f>VLOOKUP(B:B,'EJECUCION 24 DE ABRIL DEL 2026'!C:AA,25,0)</f>
        <v>0</v>
      </c>
      <c r="AM512" s="30">
        <f>VLOOKUP(B:B,'EJECUCION 24 DE ABRIL DEL 2026'!C:AB,26,0)</f>
        <v>0</v>
      </c>
      <c r="AN512" s="30">
        <f>VLOOKUP(B:B,'EJECUCION 24 DE ABRIL DEL 2026'!C:AC,27,0)</f>
        <v>0</v>
      </c>
      <c r="AO512" s="32">
        <f t="shared" si="4"/>
        <v>0</v>
      </c>
      <c r="AP512" s="28" t="str">
        <f>VLOOKUP(T:T,'TOTAL POR PROYECTOS'!B:I,8,0)</f>
        <v>Secretaría de Bienestar Social</v>
      </c>
      <c r="AQ512" s="8"/>
      <c r="AR512" s="8"/>
    </row>
    <row r="513" hidden="1">
      <c r="A513" s="27" t="str">
        <f t="shared" si="1"/>
        <v>410203820245400102581.3.3.1.00.32.3.2.02.02.0061.3.3.1.00</v>
      </c>
      <c r="B513" s="27" t="str">
        <f t="shared" si="2"/>
        <v>410203820245400102581.3.3.1.00.32.3.2.02.02.0061.3.3.1.0003010103|138</v>
      </c>
      <c r="C513" s="28" t="str">
        <f t="shared" si="3"/>
        <v>Secretaría de Bienestar Social</v>
      </c>
      <c r="D513" s="40" t="s">
        <v>48</v>
      </c>
      <c r="E513" s="40" t="s">
        <v>1138</v>
      </c>
      <c r="F513" s="40" t="s">
        <v>1139</v>
      </c>
      <c r="G513" s="40" t="s">
        <v>1148</v>
      </c>
      <c r="H513" s="40" t="s">
        <v>1149</v>
      </c>
      <c r="I513" s="40" t="s">
        <v>1150</v>
      </c>
      <c r="J513" s="40" t="s">
        <v>302</v>
      </c>
      <c r="K513" s="40" t="s">
        <v>303</v>
      </c>
      <c r="L513" s="40" t="s">
        <v>304</v>
      </c>
      <c r="M513" s="40" t="s">
        <v>305</v>
      </c>
      <c r="N513" s="40" t="s">
        <v>1143</v>
      </c>
      <c r="O513" s="40" t="s">
        <v>1144</v>
      </c>
      <c r="P513" s="40" t="s">
        <v>1151</v>
      </c>
      <c r="Q513" s="40" t="s">
        <v>1152</v>
      </c>
      <c r="R513" s="40" t="s">
        <v>1153</v>
      </c>
      <c r="S513" s="40" t="s">
        <v>1154</v>
      </c>
      <c r="T513" s="40" t="s">
        <v>2318</v>
      </c>
      <c r="U513" s="29" t="str">
        <f>VLOOKUP(T:T,'TOTAL POR PROYECTOS'!B:C,2,0)</f>
        <v>Fortalecimiento a la atención integral en la promoción protección divulgación y atención de los derechos de los niños niñas y adolescentes de Norte de Santander en el municipio de San José De Cúcuta</v>
      </c>
      <c r="V513" s="40" t="s">
        <v>2332</v>
      </c>
      <c r="W513" s="40" t="s">
        <v>2333</v>
      </c>
      <c r="X513" s="40" t="s">
        <v>582</v>
      </c>
      <c r="Y513" s="40" t="s">
        <v>583</v>
      </c>
      <c r="Z513" s="40" t="s">
        <v>2283</v>
      </c>
      <c r="AA513" s="40" t="s">
        <v>2284</v>
      </c>
      <c r="AB513" s="30">
        <f>VLOOKUP(B:B,'EJECUCION 24 DE ABRIL DEL 2026'!C:Q,15,0)</f>
        <v>0</v>
      </c>
      <c r="AC513" s="30">
        <f>VLOOKUP(B:B,'EJECUCION 24 DE ABRIL DEL 2026'!C:R,16,0)</f>
        <v>40000000</v>
      </c>
      <c r="AD513" s="30">
        <f>VLOOKUP(B:B,'EJECUCION 24 DE ABRIL DEL 2026'!C:S,17,0)</f>
        <v>0</v>
      </c>
      <c r="AE513" s="31">
        <f>VLOOKUP(B:B,'EJECUCION 24 DE ABRIL DEL 2026'!C:T,18,0)</f>
        <v>0</v>
      </c>
      <c r="AF513" s="31">
        <f>VLOOKUP(B:B,'EJECUCION 24 DE ABRIL DEL 2026'!C:U,19,0)</f>
        <v>0</v>
      </c>
      <c r="AG513" s="30">
        <f>VLOOKUP(B:B,'EJECUCION 24 DE ABRIL DEL 2026'!C:V,20,0)</f>
        <v>0</v>
      </c>
      <c r="AH513" s="30">
        <f>VLOOKUP(B:B,'EJECUCION 24 DE ABRIL DEL 2026'!C:W,21,0)</f>
        <v>0</v>
      </c>
      <c r="AI513" s="30">
        <f>VLOOKUP(B:B,'EJECUCION 24 DE ABRIL DEL 2026'!C:X,22,0)</f>
        <v>40000000</v>
      </c>
      <c r="AJ513" s="30">
        <f>VLOOKUP(B:B,'EJECUCION 24 DE ABRIL DEL 2026'!C:Y,23,0)</f>
        <v>40000000</v>
      </c>
      <c r="AK513" s="30">
        <f>VLOOKUP(B:B,'EJECUCION 24 DE ABRIL DEL 2026'!C:Z,24,0)</f>
        <v>40000000</v>
      </c>
      <c r="AL513" s="30">
        <f>VLOOKUP(B:B,'EJECUCION 24 DE ABRIL DEL 2026'!C:AA,25,0)</f>
        <v>0</v>
      </c>
      <c r="AM513" s="30">
        <f>VLOOKUP(B:B,'EJECUCION 24 DE ABRIL DEL 2026'!C:AB,26,0)</f>
        <v>0</v>
      </c>
      <c r="AN513" s="30">
        <f>VLOOKUP(B:B,'EJECUCION 24 DE ABRIL DEL 2026'!C:AC,27,0)</f>
        <v>0</v>
      </c>
      <c r="AO513" s="32">
        <f t="shared" si="4"/>
        <v>0</v>
      </c>
      <c r="AP513" s="28" t="str">
        <f>VLOOKUP(T:T,'TOTAL POR PROYECTOS'!B:I,8,0)</f>
        <v>Secretaría de Bienestar Social</v>
      </c>
      <c r="AQ513" s="8"/>
      <c r="AR513" s="8"/>
    </row>
    <row r="514" hidden="1">
      <c r="A514" s="27" t="str">
        <f t="shared" si="1"/>
        <v>410400820245400102551.3.3.3.20.142.3.2.02.02.0061.3.3.3.20</v>
      </c>
      <c r="B514" s="27" t="str">
        <f t="shared" si="2"/>
        <v>410400820245400102551.3.3.3.20.142.3.2.02.02.0061.3.3.3.2003010201|144</v>
      </c>
      <c r="C514" s="28" t="str">
        <f t="shared" si="3"/>
        <v>Secretaría de Bienestar Social</v>
      </c>
      <c r="D514" s="40" t="s">
        <v>48</v>
      </c>
      <c r="E514" s="40" t="s">
        <v>1138</v>
      </c>
      <c r="F514" s="40" t="s">
        <v>1169</v>
      </c>
      <c r="G514" s="40" t="s">
        <v>1170</v>
      </c>
      <c r="H514" s="40" t="s">
        <v>1171</v>
      </c>
      <c r="I514" s="40" t="s">
        <v>1172</v>
      </c>
      <c r="J514" s="40" t="s">
        <v>302</v>
      </c>
      <c r="K514" s="40" t="s">
        <v>303</v>
      </c>
      <c r="L514" s="40" t="s">
        <v>304</v>
      </c>
      <c r="M514" s="40" t="s">
        <v>305</v>
      </c>
      <c r="N514" s="40" t="s">
        <v>1173</v>
      </c>
      <c r="O514" s="40" t="s">
        <v>1174</v>
      </c>
      <c r="P514" s="40" t="s">
        <v>1175</v>
      </c>
      <c r="Q514" s="40" t="s">
        <v>1170</v>
      </c>
      <c r="R514" s="40" t="s">
        <v>1176</v>
      </c>
      <c r="S514" s="40" t="s">
        <v>1172</v>
      </c>
      <c r="T514" s="40" t="s">
        <v>1177</v>
      </c>
      <c r="U514" s="29" t="str">
        <f>VLOOKUP(T:T,'TOTAL POR PROYECTOS'!B:C,2,0)</f>
        <v>Servicio de atención integral al adulto mayor en Norte Santander en el municipio de San José De Cúcuta</v>
      </c>
      <c r="V514" s="40" t="s">
        <v>2334</v>
      </c>
      <c r="W514" s="40" t="s">
        <v>2335</v>
      </c>
      <c r="X514" s="40" t="s">
        <v>582</v>
      </c>
      <c r="Y514" s="40" t="s">
        <v>583</v>
      </c>
      <c r="Z514" s="40" t="s">
        <v>2328</v>
      </c>
      <c r="AA514" s="40" t="s">
        <v>2329</v>
      </c>
      <c r="AB514" s="30">
        <f>VLOOKUP(B:B,'EJECUCION 24 DE ABRIL DEL 2026'!C:Q,15,0)</f>
        <v>0</v>
      </c>
      <c r="AC514" s="30">
        <f>VLOOKUP(B:B,'EJECUCION 24 DE ABRIL DEL 2026'!C:R,16,0)</f>
        <v>607000000</v>
      </c>
      <c r="AD514" s="30">
        <f>VLOOKUP(B:B,'EJECUCION 24 DE ABRIL DEL 2026'!C:S,17,0)</f>
        <v>0</v>
      </c>
      <c r="AE514" s="31">
        <f>VLOOKUP(B:B,'EJECUCION 24 DE ABRIL DEL 2026'!C:T,18,0)</f>
        <v>0</v>
      </c>
      <c r="AF514" s="31">
        <f>VLOOKUP(B:B,'EJECUCION 24 DE ABRIL DEL 2026'!C:U,19,0)</f>
        <v>0</v>
      </c>
      <c r="AG514" s="30">
        <f>VLOOKUP(B:B,'EJECUCION 24 DE ABRIL DEL 2026'!C:V,20,0)</f>
        <v>0</v>
      </c>
      <c r="AH514" s="30">
        <f>VLOOKUP(B:B,'EJECUCION 24 DE ABRIL DEL 2026'!C:W,21,0)</f>
        <v>0</v>
      </c>
      <c r="AI514" s="30">
        <f>VLOOKUP(B:B,'EJECUCION 24 DE ABRIL DEL 2026'!C:X,22,0)</f>
        <v>607000000</v>
      </c>
      <c r="AJ514" s="30">
        <f>VLOOKUP(B:B,'EJECUCION 24 DE ABRIL DEL 2026'!C:Y,23,0)</f>
        <v>607000000</v>
      </c>
      <c r="AK514" s="30">
        <f>VLOOKUP(B:B,'EJECUCION 24 DE ABRIL DEL 2026'!C:Z,24,0)</f>
        <v>607000000</v>
      </c>
      <c r="AL514" s="30">
        <f>VLOOKUP(B:B,'EJECUCION 24 DE ABRIL DEL 2026'!C:AA,25,0)</f>
        <v>607000000</v>
      </c>
      <c r="AM514" s="30">
        <f>VLOOKUP(B:B,'EJECUCION 24 DE ABRIL DEL 2026'!C:AB,26,0)</f>
        <v>0</v>
      </c>
      <c r="AN514" s="30">
        <f>VLOOKUP(B:B,'EJECUCION 24 DE ABRIL DEL 2026'!C:AC,27,0)</f>
        <v>0</v>
      </c>
      <c r="AO514" s="32">
        <f t="shared" si="4"/>
        <v>1</v>
      </c>
      <c r="AP514" s="28" t="str">
        <f>VLOOKUP(T:T,'TOTAL POR PROYECTOS'!B:I,8,0)</f>
        <v>Secretaría de Bienestar Social</v>
      </c>
      <c r="AQ514" s="8"/>
      <c r="AR514" s="8"/>
    </row>
    <row r="515" hidden="1">
      <c r="A515" s="27" t="str">
        <f t="shared" si="1"/>
        <v>410402720245400101841.3.3.8.03.22.3.2.02.02.0061.3.3.8.03</v>
      </c>
      <c r="B515" s="27" t="str">
        <f t="shared" si="2"/>
        <v>410402720245400101841.3.3.8.03.22.3.2.02.02.0061.3.3.8.0303010501|163</v>
      </c>
      <c r="C515" s="28" t="str">
        <f t="shared" si="3"/>
        <v>Secretaría de Bienestar Social</v>
      </c>
      <c r="D515" s="40" t="s">
        <v>48</v>
      </c>
      <c r="E515" s="40" t="s">
        <v>1138</v>
      </c>
      <c r="F515" s="40" t="s">
        <v>1197</v>
      </c>
      <c r="G515" s="40" t="s">
        <v>1198</v>
      </c>
      <c r="H515" s="40" t="s">
        <v>1199</v>
      </c>
      <c r="I515" s="40" t="s">
        <v>1200</v>
      </c>
      <c r="J515" s="40" t="s">
        <v>302</v>
      </c>
      <c r="K515" s="40" t="s">
        <v>303</v>
      </c>
      <c r="L515" s="40" t="s">
        <v>304</v>
      </c>
      <c r="M515" s="40" t="s">
        <v>305</v>
      </c>
      <c r="N515" s="40" t="s">
        <v>1173</v>
      </c>
      <c r="O515" s="40" t="s">
        <v>1174</v>
      </c>
      <c r="P515" s="40" t="s">
        <v>1201</v>
      </c>
      <c r="Q515" s="40" t="s">
        <v>1198</v>
      </c>
      <c r="R515" s="40" t="s">
        <v>1202</v>
      </c>
      <c r="S515" s="40" t="s">
        <v>1200</v>
      </c>
      <c r="T515" s="40" t="s">
        <v>1203</v>
      </c>
      <c r="U515" s="29" t="str">
        <f>VLOOKUP(T:T,'TOTAL POR PROYECTOS'!B:C,2,0)</f>
        <v>Apoyo al restablecimiento de derechos y la reinserción social laboral y familiar al habitante de y en situación de calle en el departamento Norte de Santander en el municipio de San José De Cúcuta</v>
      </c>
      <c r="V515" s="40" t="s">
        <v>2336</v>
      </c>
      <c r="W515" s="40" t="s">
        <v>2337</v>
      </c>
      <c r="X515" s="40" t="s">
        <v>582</v>
      </c>
      <c r="Y515" s="40" t="s">
        <v>583</v>
      </c>
      <c r="Z515" s="40" t="s">
        <v>2254</v>
      </c>
      <c r="AA515" s="40" t="s">
        <v>2255</v>
      </c>
      <c r="AB515" s="30">
        <f>VLOOKUP(B:B,'EJECUCION 24 DE ABRIL DEL 2026'!C:Q,15,0)</f>
        <v>0</v>
      </c>
      <c r="AC515" s="30">
        <f>VLOOKUP(B:B,'EJECUCION 24 DE ABRIL DEL 2026'!C:R,16,0)</f>
        <v>128440600</v>
      </c>
      <c r="AD515" s="30">
        <f>VLOOKUP(B:B,'EJECUCION 24 DE ABRIL DEL 2026'!C:S,17,0)</f>
        <v>0</v>
      </c>
      <c r="AE515" s="31">
        <f>VLOOKUP(B:B,'EJECUCION 24 DE ABRIL DEL 2026'!C:T,18,0)</f>
        <v>0</v>
      </c>
      <c r="AF515" s="31">
        <f>VLOOKUP(B:B,'EJECUCION 24 DE ABRIL DEL 2026'!C:U,19,0)</f>
        <v>0</v>
      </c>
      <c r="AG515" s="30">
        <f>VLOOKUP(B:B,'EJECUCION 24 DE ABRIL DEL 2026'!C:V,20,0)</f>
        <v>0</v>
      </c>
      <c r="AH515" s="30">
        <f>VLOOKUP(B:B,'EJECUCION 24 DE ABRIL DEL 2026'!C:W,21,0)</f>
        <v>0</v>
      </c>
      <c r="AI515" s="30">
        <f>VLOOKUP(B:B,'EJECUCION 24 DE ABRIL DEL 2026'!C:X,22,0)</f>
        <v>128440600</v>
      </c>
      <c r="AJ515" s="30">
        <f>VLOOKUP(B:B,'EJECUCION 24 DE ABRIL DEL 2026'!C:Y,23,0)</f>
        <v>128440600</v>
      </c>
      <c r="AK515" s="30">
        <f>VLOOKUP(B:B,'EJECUCION 24 DE ABRIL DEL 2026'!C:Z,24,0)</f>
        <v>128440600</v>
      </c>
      <c r="AL515" s="30">
        <f>VLOOKUP(B:B,'EJECUCION 24 DE ABRIL DEL 2026'!C:AA,25,0)</f>
        <v>44381000</v>
      </c>
      <c r="AM515" s="30">
        <f>VLOOKUP(B:B,'EJECUCION 24 DE ABRIL DEL 2026'!C:AB,26,0)</f>
        <v>0</v>
      </c>
      <c r="AN515" s="30">
        <f>VLOOKUP(B:B,'EJECUCION 24 DE ABRIL DEL 2026'!C:AC,27,0)</f>
        <v>0</v>
      </c>
      <c r="AO515" s="32">
        <f t="shared" si="4"/>
        <v>0.3455371588</v>
      </c>
      <c r="AP515" s="28" t="str">
        <f>VLOOKUP(T:T,'TOTAL POR PROYECTOS'!B:I,8,0)</f>
        <v>Secretaría de Bienestar Social</v>
      </c>
      <c r="AQ515" s="8"/>
      <c r="AR515" s="8"/>
    </row>
    <row r="516" hidden="1">
      <c r="A516" s="27" t="str">
        <f t="shared" si="1"/>
        <v>40030422025000000340001.2.4.6.00.42.3.2.02.02.0081.2.4.6.00</v>
      </c>
      <c r="B516" s="27" t="str">
        <f t="shared" si="2"/>
        <v>40030422025000000340001.2.4.6.00.42.3.2.02.02.0081.2.4.6.0004040111|394</v>
      </c>
      <c r="C516" s="28" t="str">
        <f t="shared" si="3"/>
        <v>Secretaría de Infraestructura</v>
      </c>
      <c r="D516" s="40" t="s">
        <v>135</v>
      </c>
      <c r="E516" s="40" t="s">
        <v>1669</v>
      </c>
      <c r="F516" s="40" t="s">
        <v>1670</v>
      </c>
      <c r="G516" s="40" t="s">
        <v>444</v>
      </c>
      <c r="H516" s="40" t="s">
        <v>2044</v>
      </c>
      <c r="I516" s="40" t="s">
        <v>446</v>
      </c>
      <c r="J516" s="40" t="s">
        <v>141</v>
      </c>
      <c r="K516" s="40" t="s">
        <v>447</v>
      </c>
      <c r="L516" s="40" t="s">
        <v>143</v>
      </c>
      <c r="M516" s="40" t="s">
        <v>144</v>
      </c>
      <c r="N516" s="40" t="s">
        <v>1674</v>
      </c>
      <c r="O516" s="40" t="s">
        <v>1675</v>
      </c>
      <c r="P516" s="40" t="s">
        <v>2045</v>
      </c>
      <c r="Q516" s="40" t="s">
        <v>444</v>
      </c>
      <c r="R516" s="40" t="s">
        <v>2046</v>
      </c>
      <c r="S516" s="40" t="s">
        <v>446</v>
      </c>
      <c r="T516" s="40" t="s">
        <v>2338</v>
      </c>
      <c r="U516" s="29" t="s">
        <v>2339</v>
      </c>
      <c r="V516" s="40" t="s">
        <v>1680</v>
      </c>
      <c r="W516" s="40" t="s">
        <v>2266</v>
      </c>
      <c r="X516" s="40" t="s">
        <v>98</v>
      </c>
      <c r="Y516" s="40" t="s">
        <v>99</v>
      </c>
      <c r="Z516" s="40" t="s">
        <v>1682</v>
      </c>
      <c r="AA516" s="40" t="s">
        <v>2267</v>
      </c>
      <c r="AB516" s="30">
        <f>VLOOKUP(B:B,'EJECUCION 24 DE ABRIL DEL 2026'!C:Q,15,0)</f>
        <v>0</v>
      </c>
      <c r="AC516" s="30">
        <f>VLOOKUP(B:B,'EJECUCION 24 DE ABRIL DEL 2026'!C:R,16,0)</f>
        <v>0</v>
      </c>
      <c r="AD516" s="30">
        <f>VLOOKUP(B:B,'EJECUCION 24 DE ABRIL DEL 2026'!C:S,17,0)</f>
        <v>0</v>
      </c>
      <c r="AE516" s="31">
        <f>VLOOKUP(B:B,'EJECUCION 24 DE ABRIL DEL 2026'!C:T,18,0)</f>
        <v>350000000</v>
      </c>
      <c r="AF516" s="31">
        <f>VLOOKUP(B:B,'EJECUCION 24 DE ABRIL DEL 2026'!C:U,19,0)</f>
        <v>0</v>
      </c>
      <c r="AG516" s="30">
        <f>VLOOKUP(B:B,'EJECUCION 24 DE ABRIL DEL 2026'!C:V,20,0)</f>
        <v>0</v>
      </c>
      <c r="AH516" s="30">
        <f>VLOOKUP(B:B,'EJECUCION 24 DE ABRIL DEL 2026'!C:W,21,0)</f>
        <v>0</v>
      </c>
      <c r="AI516" s="30">
        <f>VLOOKUP(B:B,'EJECUCION 24 DE ABRIL DEL 2026'!C:X,22,0)</f>
        <v>350000000</v>
      </c>
      <c r="AJ516" s="30">
        <f>VLOOKUP(B:B,'EJECUCION 24 DE ABRIL DEL 2026'!C:Y,23,0)</f>
        <v>0</v>
      </c>
      <c r="AK516" s="30">
        <f>VLOOKUP(B:B,'EJECUCION 24 DE ABRIL DEL 2026'!C:Z,24,0)</f>
        <v>0</v>
      </c>
      <c r="AL516" s="30">
        <f>VLOOKUP(B:B,'EJECUCION 24 DE ABRIL DEL 2026'!C:AA,25,0)</f>
        <v>0</v>
      </c>
      <c r="AM516" s="30">
        <f>VLOOKUP(B:B,'EJECUCION 24 DE ABRIL DEL 2026'!C:AB,26,0)</f>
        <v>0</v>
      </c>
      <c r="AN516" s="30">
        <f>VLOOKUP(B:B,'EJECUCION 24 DE ABRIL DEL 2026'!C:AC,27,0)</f>
        <v>350000000</v>
      </c>
      <c r="AO516" s="32">
        <f t="shared" si="4"/>
        <v>0</v>
      </c>
      <c r="AP516" s="28" t="str">
        <f>VLOOKUP(T:T,'TOTAL POR PROYECTOS'!B:I,8,0)</f>
        <v>Secretaría de Infraestructura</v>
      </c>
      <c r="AQ516" s="8"/>
      <c r="AR516" s="8"/>
    </row>
    <row r="517" hidden="1">
      <c r="A517" s="27" t="str">
        <f t="shared" si="1"/>
        <v>220106920245400101571.2.4.3.032.3.2.01.01.004.01.01.041.2.4.3.03</v>
      </c>
      <c r="B517" s="27" t="str">
        <f t="shared" si="2"/>
        <v>220106920245400101571.2.4.3.032.3.2.01.01.004.01.01.041.2.4.3.0303020214|202</v>
      </c>
      <c r="C517" s="28" t="str">
        <f t="shared" si="3"/>
        <v>Secretaría de Educación</v>
      </c>
      <c r="D517" s="33" t="s">
        <v>48</v>
      </c>
      <c r="E517" s="33" t="s">
        <v>49</v>
      </c>
      <c r="F517" s="33" t="s">
        <v>87</v>
      </c>
      <c r="G517" s="33" t="s">
        <v>558</v>
      </c>
      <c r="H517" s="33" t="s">
        <v>559</v>
      </c>
      <c r="I517" s="33" t="s">
        <v>560</v>
      </c>
      <c r="J517" s="33" t="s">
        <v>54</v>
      </c>
      <c r="K517" s="33" t="s">
        <v>55</v>
      </c>
      <c r="L517" s="33" t="s">
        <v>56</v>
      </c>
      <c r="M517" s="33" t="s">
        <v>57</v>
      </c>
      <c r="N517" s="33" t="s">
        <v>58</v>
      </c>
      <c r="O517" s="33" t="s">
        <v>59</v>
      </c>
      <c r="P517" s="33" t="s">
        <v>561</v>
      </c>
      <c r="Q517" s="33" t="s">
        <v>558</v>
      </c>
      <c r="R517" s="33" t="s">
        <v>562</v>
      </c>
      <c r="S517" s="33" t="s">
        <v>560</v>
      </c>
      <c r="T517" s="40" t="s">
        <v>563</v>
      </c>
      <c r="U517" s="29" t="str">
        <f>VLOOKUP(T:T,'TOTAL POR PROYECTOS'!B:C,2,0)</f>
        <v>Mejoramiento ampliación adecuación mantenimiento y dotación de la infraestructura de las instituciones educativas en el municipio de San José De Cúcuta</v>
      </c>
      <c r="V517" s="40" t="s">
        <v>333</v>
      </c>
      <c r="W517" s="40" t="s">
        <v>334</v>
      </c>
      <c r="X517" s="40" t="s">
        <v>564</v>
      </c>
      <c r="Y517" s="40" t="s">
        <v>565</v>
      </c>
      <c r="Z517" s="40" t="s">
        <v>333</v>
      </c>
      <c r="AA517" s="40" t="s">
        <v>334</v>
      </c>
      <c r="AB517" s="30">
        <f>VLOOKUP(B:B,'EJECUCION 24 DE ABRIL DEL 2026'!C:Q,15,0)</f>
        <v>0</v>
      </c>
      <c r="AC517" s="30">
        <f>VLOOKUP(B:B,'EJECUCION 24 DE ABRIL DEL 2026'!C:R,16,0)</f>
        <v>0</v>
      </c>
      <c r="AD517" s="30">
        <f>VLOOKUP(B:B,'EJECUCION 24 DE ABRIL DEL 2026'!C:S,17,0)</f>
        <v>0</v>
      </c>
      <c r="AE517" s="31">
        <f>VLOOKUP(B:B,'EJECUCION 24 DE ABRIL DEL 2026'!C:T,18,0)</f>
        <v>143741279</v>
      </c>
      <c r="AF517" s="31">
        <f>VLOOKUP(B:B,'EJECUCION 24 DE ABRIL DEL 2026'!C:U,19,0)</f>
        <v>0</v>
      </c>
      <c r="AG517" s="30">
        <f>VLOOKUP(B:B,'EJECUCION 24 DE ABRIL DEL 2026'!C:V,20,0)</f>
        <v>0</v>
      </c>
      <c r="AH517" s="30">
        <f>VLOOKUP(B:B,'EJECUCION 24 DE ABRIL DEL 2026'!C:W,21,0)</f>
        <v>0</v>
      </c>
      <c r="AI517" s="30">
        <f>VLOOKUP(B:B,'EJECUCION 24 DE ABRIL DEL 2026'!C:X,22,0)</f>
        <v>143741279</v>
      </c>
      <c r="AJ517" s="30">
        <f>VLOOKUP(B:B,'EJECUCION 24 DE ABRIL DEL 2026'!C:Y,23,0)</f>
        <v>143067400</v>
      </c>
      <c r="AK517" s="30">
        <f>VLOOKUP(B:B,'EJECUCION 24 DE ABRIL DEL 2026'!C:Z,24,0)</f>
        <v>143067400</v>
      </c>
      <c r="AL517" s="30">
        <f>VLOOKUP(B:B,'EJECUCION 24 DE ABRIL DEL 2026'!C:AA,25,0)</f>
        <v>0</v>
      </c>
      <c r="AM517" s="30">
        <f>VLOOKUP(B:B,'EJECUCION 24 DE ABRIL DEL 2026'!C:AB,26,0)</f>
        <v>0</v>
      </c>
      <c r="AN517" s="30">
        <f>VLOOKUP(B:B,'EJECUCION 24 DE ABRIL DEL 2026'!C:AC,27,0)</f>
        <v>673878.95</v>
      </c>
      <c r="AO517" s="32">
        <f t="shared" si="4"/>
        <v>0</v>
      </c>
      <c r="AP517" s="28" t="str">
        <f>VLOOKUP(T:T,'TOTAL POR PROYECTOS'!B:I,8,0)</f>
        <v>Secretaría de Educación</v>
      </c>
      <c r="AQ517" s="8"/>
      <c r="AR517" s="8"/>
    </row>
    <row r="518" hidden="1">
      <c r="A518" s="27" t="str">
        <f t="shared" si="1"/>
        <v>400202020245400101151.2.4.3.032.3.2.02.02.0051.2.4.3.03</v>
      </c>
      <c r="B518" s="27" t="str">
        <f t="shared" si="2"/>
        <v>400202020245400101151.2.4.3.032.3.2.02.02.0051.2.4.3.0301020201|25</v>
      </c>
      <c r="C518" s="28" t="str">
        <f t="shared" si="3"/>
        <v>Secretaría de Gobierno</v>
      </c>
      <c r="D518" s="40" t="s">
        <v>177</v>
      </c>
      <c r="E518" s="40" t="s">
        <v>193</v>
      </c>
      <c r="F518" s="40" t="s">
        <v>194</v>
      </c>
      <c r="G518" s="40" t="s">
        <v>1352</v>
      </c>
      <c r="H518" s="40" t="s">
        <v>1353</v>
      </c>
      <c r="I518" s="40" t="s">
        <v>1352</v>
      </c>
      <c r="J518" s="40" t="s">
        <v>141</v>
      </c>
      <c r="K518" s="40" t="s">
        <v>142</v>
      </c>
      <c r="L518" s="40" t="s">
        <v>143</v>
      </c>
      <c r="M518" s="40" t="s">
        <v>144</v>
      </c>
      <c r="N518" s="40" t="s">
        <v>448</v>
      </c>
      <c r="O518" s="40" t="s">
        <v>449</v>
      </c>
      <c r="P518" s="40" t="s">
        <v>1354</v>
      </c>
      <c r="Q518" s="40" t="s">
        <v>1355</v>
      </c>
      <c r="R518" s="40" t="s">
        <v>1356</v>
      </c>
      <c r="S518" s="40" t="s">
        <v>1355</v>
      </c>
      <c r="T518" s="40" t="s">
        <v>1357</v>
      </c>
      <c r="U518" s="29" t="str">
        <f>VLOOKUP(T:T,'TOTAL POR PROYECTOS'!B:C,2,0)</f>
        <v>Recuperación y adecuación de los espacios Públicos del municipio de San José De Cúcuta</v>
      </c>
      <c r="V518" s="40" t="s">
        <v>333</v>
      </c>
      <c r="W518" s="40" t="s">
        <v>334</v>
      </c>
      <c r="X518" s="40" t="s">
        <v>627</v>
      </c>
      <c r="Y518" s="40" t="s">
        <v>628</v>
      </c>
      <c r="Z518" s="40" t="s">
        <v>333</v>
      </c>
      <c r="AA518" s="40" t="s">
        <v>334</v>
      </c>
      <c r="AB518" s="30">
        <f>VLOOKUP(B:B,'EJECUCION 24 DE ABRIL DEL 2026'!C:Q,15,0)</f>
        <v>0</v>
      </c>
      <c r="AC518" s="30">
        <f>VLOOKUP(B:B,'EJECUCION 24 DE ABRIL DEL 2026'!C:R,16,0)</f>
        <v>0</v>
      </c>
      <c r="AD518" s="30">
        <f>VLOOKUP(B:B,'EJECUCION 24 DE ABRIL DEL 2026'!C:S,17,0)</f>
        <v>0</v>
      </c>
      <c r="AE518" s="31">
        <f>VLOOKUP(B:B,'EJECUCION 24 DE ABRIL DEL 2026'!C:T,18,0)</f>
        <v>150000000</v>
      </c>
      <c r="AF518" s="31">
        <f>VLOOKUP(B:B,'EJECUCION 24 DE ABRIL DEL 2026'!C:U,19,0)</f>
        <v>0</v>
      </c>
      <c r="AG518" s="30">
        <f>VLOOKUP(B:B,'EJECUCION 24 DE ABRIL DEL 2026'!C:V,20,0)</f>
        <v>0</v>
      </c>
      <c r="AH518" s="30">
        <f>VLOOKUP(B:B,'EJECUCION 24 DE ABRIL DEL 2026'!C:W,21,0)</f>
        <v>0</v>
      </c>
      <c r="AI518" s="30">
        <f>VLOOKUP(B:B,'EJECUCION 24 DE ABRIL DEL 2026'!C:X,22,0)</f>
        <v>150000000</v>
      </c>
      <c r="AJ518" s="30">
        <f>VLOOKUP(B:B,'EJECUCION 24 DE ABRIL DEL 2026'!C:Y,23,0)</f>
        <v>150000000</v>
      </c>
      <c r="AK518" s="30">
        <f>VLOOKUP(B:B,'EJECUCION 24 DE ABRIL DEL 2026'!C:Z,24,0)</f>
        <v>0</v>
      </c>
      <c r="AL518" s="30">
        <f>VLOOKUP(B:B,'EJECUCION 24 DE ABRIL DEL 2026'!C:AA,25,0)</f>
        <v>0</v>
      </c>
      <c r="AM518" s="30">
        <f>VLOOKUP(B:B,'EJECUCION 24 DE ABRIL DEL 2026'!C:AB,26,0)</f>
        <v>0</v>
      </c>
      <c r="AN518" s="30">
        <f>VLOOKUP(B:B,'EJECUCION 24 DE ABRIL DEL 2026'!C:AC,27,0)</f>
        <v>150000000</v>
      </c>
      <c r="AO518" s="32">
        <f t="shared" si="4"/>
        <v>0</v>
      </c>
      <c r="AP518" s="28" t="str">
        <f>VLOOKUP(T:T,'TOTAL POR PROYECTOS'!B:I,8,0)</f>
        <v>Secretaría de Gobierno</v>
      </c>
      <c r="AQ518" s="8"/>
      <c r="AR518" s="8"/>
    </row>
    <row r="519">
      <c r="A519" s="27" t="str">
        <f t="shared" si="1"/>
        <v>45010772026000000097791.2.3.2.062.3.2.02.02.0061.2.3.2.06</v>
      </c>
      <c r="B519" s="27" t="str">
        <f t="shared" si="2"/>
        <v>45010772026000000097791.2.3.2.062.3.2.02.02.0061.2.3.2.0601010103|03</v>
      </c>
      <c r="C519" s="28" t="str">
        <f t="shared" si="3"/>
        <v>Secretaría de Seguridad Ciudadana</v>
      </c>
      <c r="D519" s="40" t="s">
        <v>177</v>
      </c>
      <c r="E519" s="40" t="s">
        <v>178</v>
      </c>
      <c r="F519" s="40" t="s">
        <v>1335</v>
      </c>
      <c r="G519" s="40" t="s">
        <v>1336</v>
      </c>
      <c r="H519" s="40" t="s">
        <v>1337</v>
      </c>
      <c r="I519" s="40" t="s">
        <v>1332</v>
      </c>
      <c r="J519" s="40" t="s">
        <v>182</v>
      </c>
      <c r="K519" s="40" t="s">
        <v>183</v>
      </c>
      <c r="L519" s="40" t="s">
        <v>184</v>
      </c>
      <c r="M519" s="40" t="s">
        <v>185</v>
      </c>
      <c r="N519" s="40" t="s">
        <v>186</v>
      </c>
      <c r="O519" s="40" t="s">
        <v>187</v>
      </c>
      <c r="P519" s="40" t="s">
        <v>1333</v>
      </c>
      <c r="Q519" s="40" t="s">
        <v>1330</v>
      </c>
      <c r="R519" s="40" t="s">
        <v>1334</v>
      </c>
      <c r="S519" s="40" t="s">
        <v>1332</v>
      </c>
      <c r="T519" s="40" t="s">
        <v>2340</v>
      </c>
      <c r="U519" s="29" t="s">
        <v>2341</v>
      </c>
      <c r="V519" s="40" t="s">
        <v>1296</v>
      </c>
      <c r="W519" s="40" t="s">
        <v>1297</v>
      </c>
      <c r="X519" s="40" t="s">
        <v>582</v>
      </c>
      <c r="Y519" s="40" t="s">
        <v>583</v>
      </c>
      <c r="Z519" s="40" t="s">
        <v>1296</v>
      </c>
      <c r="AA519" s="40" t="s">
        <v>2269</v>
      </c>
      <c r="AB519" s="30">
        <f>VLOOKUP(B:B,'EJECUCION 24 DE ABRIL DEL 2026'!C:Q,15,0)</f>
        <v>0</v>
      </c>
      <c r="AC519" s="30">
        <f>VLOOKUP(B:B,'EJECUCION 24 DE ABRIL DEL 2026'!C:R,16,0)</f>
        <v>0</v>
      </c>
      <c r="AD519" s="30">
        <f>VLOOKUP(B:B,'EJECUCION 24 DE ABRIL DEL 2026'!C:S,17,0)</f>
        <v>0</v>
      </c>
      <c r="AE519" s="31">
        <f>VLOOKUP(B:B,'EJECUCION 24 DE ABRIL DEL 2026'!C:T,18,0)</f>
        <v>600000000</v>
      </c>
      <c r="AF519" s="31">
        <f>VLOOKUP(B:B,'EJECUCION 24 DE ABRIL DEL 2026'!C:U,19,0)</f>
        <v>0</v>
      </c>
      <c r="AG519" s="30">
        <f>VLOOKUP(B:B,'EJECUCION 24 DE ABRIL DEL 2026'!C:V,20,0)</f>
        <v>0</v>
      </c>
      <c r="AH519" s="30">
        <f>VLOOKUP(B:B,'EJECUCION 24 DE ABRIL DEL 2026'!C:W,21,0)</f>
        <v>0</v>
      </c>
      <c r="AI519" s="30">
        <f>VLOOKUP(B:B,'EJECUCION 24 DE ABRIL DEL 2026'!C:X,22,0)</f>
        <v>600000000</v>
      </c>
      <c r="AJ519" s="30">
        <f>VLOOKUP(B:B,'EJECUCION 24 DE ABRIL DEL 2026'!C:Y,23,0)</f>
        <v>0</v>
      </c>
      <c r="AK519" s="30">
        <f>VLOOKUP(B:B,'EJECUCION 24 DE ABRIL DEL 2026'!C:Z,24,0)</f>
        <v>0</v>
      </c>
      <c r="AL519" s="30">
        <f>VLOOKUP(B:B,'EJECUCION 24 DE ABRIL DEL 2026'!C:AA,25,0)</f>
        <v>0</v>
      </c>
      <c r="AM519" s="30">
        <f>VLOOKUP(B:B,'EJECUCION 24 DE ABRIL DEL 2026'!C:AB,26,0)</f>
        <v>0</v>
      </c>
      <c r="AN519" s="30">
        <f>VLOOKUP(B:B,'EJECUCION 24 DE ABRIL DEL 2026'!C:AC,27,0)</f>
        <v>600000000</v>
      </c>
      <c r="AO519" s="32">
        <f t="shared" si="4"/>
        <v>0</v>
      </c>
      <c r="AP519" s="28" t="str">
        <f>VLOOKUP(T:T,'TOTAL POR PROYECTOS'!B:I,8,0)</f>
        <v>Secretaría de Seguridad Ciudadana</v>
      </c>
      <c r="AQ519" s="8"/>
      <c r="AR519" s="8"/>
    </row>
    <row r="520" hidden="1">
      <c r="A520" s="27" t="str">
        <f t="shared" si="1"/>
        <v>330108720245400100291.2.3.1.19.22.3.2.02.02.0091.2.3.1.19</v>
      </c>
      <c r="B520" s="27" t="str">
        <f t="shared" si="2"/>
        <v>330108720245400100291.2.3.1.19.22.3.2.02.02.0091.2.3.1.1903030204|220</v>
      </c>
      <c r="C520" s="28" t="str">
        <f t="shared" si="3"/>
        <v>Secretaría de Cultura y Patrimonio</v>
      </c>
      <c r="D520" s="40" t="s">
        <v>48</v>
      </c>
      <c r="E520" s="40" t="s">
        <v>69</v>
      </c>
      <c r="F520" s="40" t="s">
        <v>70</v>
      </c>
      <c r="G520" s="40" t="s">
        <v>1471</v>
      </c>
      <c r="H520" s="40" t="s">
        <v>1472</v>
      </c>
      <c r="I520" s="40" t="s">
        <v>1473</v>
      </c>
      <c r="J520" s="40" t="s">
        <v>74</v>
      </c>
      <c r="K520" s="40" t="s">
        <v>75</v>
      </c>
      <c r="L520" s="40" t="s">
        <v>76</v>
      </c>
      <c r="M520" s="40" t="s">
        <v>228</v>
      </c>
      <c r="N520" s="40" t="s">
        <v>78</v>
      </c>
      <c r="O520" s="40" t="s">
        <v>79</v>
      </c>
      <c r="P520" s="40" t="s">
        <v>1474</v>
      </c>
      <c r="Q520" s="40" t="s">
        <v>1471</v>
      </c>
      <c r="R520" s="40" t="s">
        <v>1475</v>
      </c>
      <c r="S520" s="40" t="s">
        <v>1473</v>
      </c>
      <c r="T520" s="40" t="s">
        <v>1476</v>
      </c>
      <c r="U520" s="29" t="str">
        <f>VLOOKUP(T:T,'TOTAL POR PROYECTOS'!B:C,2,0)</f>
        <v>Fortalecimiento de los procesos de formación y fomento de las artes las culturas y los saberes para la construcción de la paz en la zona rural y urbana del municipio de San José De Cúcuta</v>
      </c>
      <c r="V520" s="40" t="s">
        <v>207</v>
      </c>
      <c r="W520" s="40" t="s">
        <v>208</v>
      </c>
      <c r="X520" s="40" t="s">
        <v>66</v>
      </c>
      <c r="Y520" s="40" t="s">
        <v>67</v>
      </c>
      <c r="Z520" s="40" t="s">
        <v>209</v>
      </c>
      <c r="AA520" s="40" t="s">
        <v>2342</v>
      </c>
      <c r="AB520" s="30">
        <f>VLOOKUP(B:B,'EJECUCION 24 DE ABRIL DEL 2026'!C:Q,15,0)</f>
        <v>0</v>
      </c>
      <c r="AC520" s="30">
        <f>VLOOKUP(B:B,'EJECUCION 24 DE ABRIL DEL 2026'!C:R,16,0)</f>
        <v>0</v>
      </c>
      <c r="AD520" s="30">
        <f>VLOOKUP(B:B,'EJECUCION 24 DE ABRIL DEL 2026'!C:S,17,0)</f>
        <v>0</v>
      </c>
      <c r="AE520" s="31">
        <f>VLOOKUP(B:B,'EJECUCION 24 DE ABRIL DEL 2026'!C:T,18,0)</f>
        <v>37650000</v>
      </c>
      <c r="AF520" s="31">
        <f>VLOOKUP(B:B,'EJECUCION 24 DE ABRIL DEL 2026'!C:U,19,0)</f>
        <v>0</v>
      </c>
      <c r="AG520" s="30">
        <f>VLOOKUP(B:B,'EJECUCION 24 DE ABRIL DEL 2026'!C:V,20,0)</f>
        <v>0</v>
      </c>
      <c r="AH520" s="30">
        <f>VLOOKUP(B:B,'EJECUCION 24 DE ABRIL DEL 2026'!C:W,21,0)</f>
        <v>0</v>
      </c>
      <c r="AI520" s="30">
        <f>VLOOKUP(B:B,'EJECUCION 24 DE ABRIL DEL 2026'!C:X,22,0)</f>
        <v>37650000</v>
      </c>
      <c r="AJ520" s="30">
        <f>VLOOKUP(B:B,'EJECUCION 24 DE ABRIL DEL 2026'!C:Y,23,0)</f>
        <v>0</v>
      </c>
      <c r="AK520" s="30">
        <f>VLOOKUP(B:B,'EJECUCION 24 DE ABRIL DEL 2026'!C:Z,24,0)</f>
        <v>0</v>
      </c>
      <c r="AL520" s="30">
        <f>VLOOKUP(B:B,'EJECUCION 24 DE ABRIL DEL 2026'!C:AA,25,0)</f>
        <v>0</v>
      </c>
      <c r="AM520" s="30">
        <f>VLOOKUP(B:B,'EJECUCION 24 DE ABRIL DEL 2026'!C:AB,26,0)</f>
        <v>0</v>
      </c>
      <c r="AN520" s="30">
        <f>VLOOKUP(B:B,'EJECUCION 24 DE ABRIL DEL 2026'!C:AC,27,0)</f>
        <v>37650000</v>
      </c>
      <c r="AO520" s="32">
        <f t="shared" si="4"/>
        <v>0</v>
      </c>
      <c r="AP520" s="28" t="str">
        <f>VLOOKUP(T:T,'TOTAL POR PROYECTOS'!B:I,8,0)</f>
        <v>Secretaría de Cultura y Patrimonio</v>
      </c>
      <c r="AQ520" s="8"/>
      <c r="AR520" s="8"/>
    </row>
    <row r="521" hidden="1">
      <c r="A521" s="27" t="str">
        <f t="shared" si="1"/>
        <v>410400820245400102551.2.4.3.032.3.2.02.02.0091.2.4.3.03</v>
      </c>
      <c r="B521" s="27" t="str">
        <f t="shared" si="2"/>
        <v>410400820245400102551.2.4.3.032.3.2.02.02.0091.2.4.3.0303010201|144</v>
      </c>
      <c r="C521" s="28" t="str">
        <f t="shared" si="3"/>
        <v>Secretaría de Bienestar Social</v>
      </c>
      <c r="D521" s="40" t="s">
        <v>48</v>
      </c>
      <c r="E521" s="40" t="s">
        <v>1138</v>
      </c>
      <c r="F521" s="40" t="s">
        <v>1169</v>
      </c>
      <c r="G521" s="40" t="s">
        <v>1170</v>
      </c>
      <c r="H521" s="40" t="s">
        <v>1171</v>
      </c>
      <c r="I521" s="40" t="s">
        <v>1172</v>
      </c>
      <c r="J521" s="40" t="s">
        <v>302</v>
      </c>
      <c r="K521" s="40" t="s">
        <v>303</v>
      </c>
      <c r="L521" s="40" t="s">
        <v>304</v>
      </c>
      <c r="M521" s="40" t="s">
        <v>305</v>
      </c>
      <c r="N521" s="40" t="s">
        <v>1173</v>
      </c>
      <c r="O521" s="40" t="s">
        <v>1174</v>
      </c>
      <c r="P521" s="40" t="s">
        <v>1175</v>
      </c>
      <c r="Q521" s="40" t="s">
        <v>1170</v>
      </c>
      <c r="R521" s="40" t="s">
        <v>1176</v>
      </c>
      <c r="S521" s="40" t="s">
        <v>1172</v>
      </c>
      <c r="T521" s="40" t="s">
        <v>1177</v>
      </c>
      <c r="U521" s="29" t="str">
        <f>VLOOKUP(T:T,'TOTAL POR PROYECTOS'!B:C,2,0)</f>
        <v>Servicio de atención integral al adulto mayor en Norte Santander en el municipio de San José De Cúcuta</v>
      </c>
      <c r="V521" s="40" t="s">
        <v>333</v>
      </c>
      <c r="W521" s="40" t="s">
        <v>334</v>
      </c>
      <c r="X521" s="40" t="s">
        <v>66</v>
      </c>
      <c r="Y521" s="40" t="s">
        <v>67</v>
      </c>
      <c r="Z521" s="40" t="s">
        <v>333</v>
      </c>
      <c r="AA521" s="40" t="s">
        <v>334</v>
      </c>
      <c r="AB521" s="30">
        <f>VLOOKUP(B:B,'EJECUCION 24 DE ABRIL DEL 2026'!C:Q,15,0)</f>
        <v>0</v>
      </c>
      <c r="AC521" s="30">
        <f>VLOOKUP(B:B,'EJECUCION 24 DE ABRIL DEL 2026'!C:R,16,0)</f>
        <v>0</v>
      </c>
      <c r="AD521" s="30">
        <f>VLOOKUP(B:B,'EJECUCION 24 DE ABRIL DEL 2026'!C:S,17,0)</f>
        <v>0</v>
      </c>
      <c r="AE521" s="31">
        <f>VLOOKUP(B:B,'EJECUCION 24 DE ABRIL DEL 2026'!C:T,18,0)</f>
        <v>105655000</v>
      </c>
      <c r="AF521" s="31">
        <f>VLOOKUP(B:B,'EJECUCION 24 DE ABRIL DEL 2026'!C:U,19,0)</f>
        <v>0</v>
      </c>
      <c r="AG521" s="30">
        <f>VLOOKUP(B:B,'EJECUCION 24 DE ABRIL DEL 2026'!C:V,20,0)</f>
        <v>0</v>
      </c>
      <c r="AH521" s="30">
        <f>VLOOKUP(B:B,'EJECUCION 24 DE ABRIL DEL 2026'!C:W,21,0)</f>
        <v>0</v>
      </c>
      <c r="AI521" s="30">
        <f>VLOOKUP(B:B,'EJECUCION 24 DE ABRIL DEL 2026'!C:X,22,0)</f>
        <v>105655000</v>
      </c>
      <c r="AJ521" s="30">
        <f>VLOOKUP(B:B,'EJECUCION 24 DE ABRIL DEL 2026'!C:Y,23,0)</f>
        <v>0</v>
      </c>
      <c r="AK521" s="30">
        <f>VLOOKUP(B:B,'EJECUCION 24 DE ABRIL DEL 2026'!C:Z,24,0)</f>
        <v>0</v>
      </c>
      <c r="AL521" s="30">
        <f>VLOOKUP(B:B,'EJECUCION 24 DE ABRIL DEL 2026'!C:AA,25,0)</f>
        <v>0</v>
      </c>
      <c r="AM521" s="30">
        <f>VLOOKUP(B:B,'EJECUCION 24 DE ABRIL DEL 2026'!C:AB,26,0)</f>
        <v>0</v>
      </c>
      <c r="AN521" s="30">
        <f>VLOOKUP(B:B,'EJECUCION 24 DE ABRIL DEL 2026'!C:AC,27,0)</f>
        <v>105655000</v>
      </c>
      <c r="AO521" s="32">
        <f t="shared" si="4"/>
        <v>0</v>
      </c>
      <c r="AP521" s="28" t="str">
        <f>VLOOKUP(T:T,'TOTAL POR PROYECTOS'!B:I,8,0)</f>
        <v>Secretaría de Bienestar Social</v>
      </c>
      <c r="AQ521" s="8"/>
      <c r="AR521" s="8"/>
    </row>
    <row r="522" hidden="1">
      <c r="A522" s="27" t="str">
        <f t="shared" si="1"/>
        <v>410402020245400101831.2.4.3.032.3.2.02.02.0091.2.4.3.03</v>
      </c>
      <c r="B522" s="27" t="str">
        <f t="shared" si="2"/>
        <v>410402020245400101831.2.4.3.032.3.2.02.02.0091.2.4.3.0303010401|157</v>
      </c>
      <c r="C522" s="28" t="str">
        <f t="shared" si="3"/>
        <v>Secretaría de Bienestar Social</v>
      </c>
      <c r="D522" s="40" t="s">
        <v>48</v>
      </c>
      <c r="E522" s="40" t="s">
        <v>1138</v>
      </c>
      <c r="F522" s="40" t="s">
        <v>1190</v>
      </c>
      <c r="G522" s="40" t="s">
        <v>1191</v>
      </c>
      <c r="H522" s="40" t="s">
        <v>1192</v>
      </c>
      <c r="I522" s="40" t="s">
        <v>1193</v>
      </c>
      <c r="J522" s="40" t="s">
        <v>302</v>
      </c>
      <c r="K522" s="40" t="s">
        <v>303</v>
      </c>
      <c r="L522" s="40" t="s">
        <v>304</v>
      </c>
      <c r="M522" s="40" t="s">
        <v>305</v>
      </c>
      <c r="N522" s="40" t="s">
        <v>1173</v>
      </c>
      <c r="O522" s="40" t="s">
        <v>1174</v>
      </c>
      <c r="P522" s="40" t="s">
        <v>1194</v>
      </c>
      <c r="Q522" s="40" t="s">
        <v>1191</v>
      </c>
      <c r="R522" s="40" t="s">
        <v>1195</v>
      </c>
      <c r="S522" s="40" t="s">
        <v>1193</v>
      </c>
      <c r="T522" s="40" t="s">
        <v>1196</v>
      </c>
      <c r="U522" s="29" t="str">
        <f>VLOOKUP(T:T,'TOTAL POR PROYECTOS'!B:C,2,0)</f>
        <v>Apoyo a la atención integral de la población en condición de discapacidad en el departamento Norte de Santander en el municipio de San José De Cúcuta</v>
      </c>
      <c r="V522" s="40" t="s">
        <v>333</v>
      </c>
      <c r="W522" s="40" t="s">
        <v>334</v>
      </c>
      <c r="X522" s="40" t="s">
        <v>66</v>
      </c>
      <c r="Y522" s="40" t="s">
        <v>67</v>
      </c>
      <c r="Z522" s="40" t="s">
        <v>333</v>
      </c>
      <c r="AA522" s="40" t="s">
        <v>334</v>
      </c>
      <c r="AB522" s="30">
        <f>VLOOKUP(B:B,'EJECUCION 24 DE ABRIL DEL 2026'!C:Q,15,0)</f>
        <v>0</v>
      </c>
      <c r="AC522" s="30">
        <f>VLOOKUP(B:B,'EJECUCION 24 DE ABRIL DEL 2026'!C:R,16,0)</f>
        <v>0</v>
      </c>
      <c r="AD522" s="30">
        <f>VLOOKUP(B:B,'EJECUCION 24 DE ABRIL DEL 2026'!C:S,17,0)</f>
        <v>0</v>
      </c>
      <c r="AE522" s="31">
        <f>VLOOKUP(B:B,'EJECUCION 24 DE ABRIL DEL 2026'!C:T,18,0)</f>
        <v>88605000</v>
      </c>
      <c r="AF522" s="31">
        <f>VLOOKUP(B:B,'EJECUCION 24 DE ABRIL DEL 2026'!C:U,19,0)</f>
        <v>0</v>
      </c>
      <c r="AG522" s="30">
        <f>VLOOKUP(B:B,'EJECUCION 24 DE ABRIL DEL 2026'!C:V,20,0)</f>
        <v>0</v>
      </c>
      <c r="AH522" s="30">
        <f>VLOOKUP(B:B,'EJECUCION 24 DE ABRIL DEL 2026'!C:W,21,0)</f>
        <v>0</v>
      </c>
      <c r="AI522" s="30">
        <f>VLOOKUP(B:B,'EJECUCION 24 DE ABRIL DEL 2026'!C:X,22,0)</f>
        <v>88605000</v>
      </c>
      <c r="AJ522" s="30">
        <f>VLOOKUP(B:B,'EJECUCION 24 DE ABRIL DEL 2026'!C:Y,23,0)</f>
        <v>0</v>
      </c>
      <c r="AK522" s="30">
        <f>VLOOKUP(B:B,'EJECUCION 24 DE ABRIL DEL 2026'!C:Z,24,0)</f>
        <v>0</v>
      </c>
      <c r="AL522" s="30">
        <f>VLOOKUP(B:B,'EJECUCION 24 DE ABRIL DEL 2026'!C:AA,25,0)</f>
        <v>0</v>
      </c>
      <c r="AM522" s="30">
        <f>VLOOKUP(B:B,'EJECUCION 24 DE ABRIL DEL 2026'!C:AB,26,0)</f>
        <v>0</v>
      </c>
      <c r="AN522" s="30">
        <f>VLOOKUP(B:B,'EJECUCION 24 DE ABRIL DEL 2026'!C:AC,27,0)</f>
        <v>88605000</v>
      </c>
      <c r="AO522" s="32">
        <f t="shared" si="4"/>
        <v>0</v>
      </c>
      <c r="AP522" s="28" t="str">
        <f>VLOOKUP(T:T,'TOTAL POR PROYECTOS'!B:I,8,0)</f>
        <v>Secretaría de Bienestar Social</v>
      </c>
      <c r="AQ522" s="8"/>
      <c r="AR522" s="8"/>
    </row>
    <row r="523">
      <c r="A523" s="27" t="str">
        <f t="shared" si="1"/>
        <v>45010282026000000097791.2.3.2.062.3.2.02.02.0091.2.3.2.06</v>
      </c>
      <c r="B523" s="27" t="str">
        <f t="shared" si="2"/>
        <v>45010282026000000097791.2.3.2.062.3.2.02.02.0091.2.3.2.0601010203|08</v>
      </c>
      <c r="C523" s="28" t="str">
        <f t="shared" si="3"/>
        <v>Secretaría de Seguridad Ciudadana</v>
      </c>
      <c r="D523" s="40" t="s">
        <v>177</v>
      </c>
      <c r="E523" s="40" t="s">
        <v>178</v>
      </c>
      <c r="F523" s="40" t="s">
        <v>179</v>
      </c>
      <c r="G523" s="40" t="s">
        <v>1302</v>
      </c>
      <c r="H523" s="40" t="s">
        <v>1308</v>
      </c>
      <c r="I523" s="40" t="s">
        <v>1309</v>
      </c>
      <c r="J523" s="40" t="s">
        <v>182</v>
      </c>
      <c r="K523" s="40" t="s">
        <v>183</v>
      </c>
      <c r="L523" s="40" t="s">
        <v>184</v>
      </c>
      <c r="M523" s="40" t="s">
        <v>185</v>
      </c>
      <c r="N523" s="40" t="s">
        <v>186</v>
      </c>
      <c r="O523" s="40" t="s">
        <v>187</v>
      </c>
      <c r="P523" s="40" t="s">
        <v>1305</v>
      </c>
      <c r="Q523" s="40" t="s">
        <v>1302</v>
      </c>
      <c r="R523" s="40" t="s">
        <v>1306</v>
      </c>
      <c r="S523" s="40" t="s">
        <v>1304</v>
      </c>
      <c r="T523" s="40" t="s">
        <v>2340</v>
      </c>
      <c r="U523" s="29" t="s">
        <v>2341</v>
      </c>
      <c r="V523" s="40" t="s">
        <v>1296</v>
      </c>
      <c r="W523" s="40" t="s">
        <v>1297</v>
      </c>
      <c r="X523" s="40" t="s">
        <v>66</v>
      </c>
      <c r="Y523" s="40" t="s">
        <v>67</v>
      </c>
      <c r="Z523" s="40" t="s">
        <v>1296</v>
      </c>
      <c r="AA523" s="40" t="s">
        <v>2269</v>
      </c>
      <c r="AB523" s="30">
        <f>VLOOKUP(B:B,'EJECUCION 24 DE ABRIL DEL 2026'!C:Q,15,0)</f>
        <v>0</v>
      </c>
      <c r="AC523" s="30">
        <f>VLOOKUP(B:B,'EJECUCION 24 DE ABRIL DEL 2026'!C:R,16,0)</f>
        <v>0</v>
      </c>
      <c r="AD523" s="30">
        <f>VLOOKUP(B:B,'EJECUCION 24 DE ABRIL DEL 2026'!C:S,17,0)</f>
        <v>0</v>
      </c>
      <c r="AE523" s="31">
        <f>VLOOKUP(B:B,'EJECUCION 24 DE ABRIL DEL 2026'!C:T,18,0)</f>
        <v>533326151</v>
      </c>
      <c r="AF523" s="31">
        <f>VLOOKUP(B:B,'EJECUCION 24 DE ABRIL DEL 2026'!C:U,19,0)</f>
        <v>0</v>
      </c>
      <c r="AG523" s="30">
        <f>VLOOKUP(B:B,'EJECUCION 24 DE ABRIL DEL 2026'!C:V,20,0)</f>
        <v>0</v>
      </c>
      <c r="AH523" s="30">
        <f>VLOOKUP(B:B,'EJECUCION 24 DE ABRIL DEL 2026'!C:W,21,0)</f>
        <v>0</v>
      </c>
      <c r="AI523" s="30">
        <f>VLOOKUP(B:B,'EJECUCION 24 DE ABRIL DEL 2026'!C:X,22,0)</f>
        <v>533326151</v>
      </c>
      <c r="AJ523" s="30">
        <f>VLOOKUP(B:B,'EJECUCION 24 DE ABRIL DEL 2026'!C:Y,23,0)</f>
        <v>0</v>
      </c>
      <c r="AK523" s="30">
        <f>VLOOKUP(B:B,'EJECUCION 24 DE ABRIL DEL 2026'!C:Z,24,0)</f>
        <v>0</v>
      </c>
      <c r="AL523" s="30">
        <f>VLOOKUP(B:B,'EJECUCION 24 DE ABRIL DEL 2026'!C:AA,25,0)</f>
        <v>0</v>
      </c>
      <c r="AM523" s="30">
        <f>VLOOKUP(B:B,'EJECUCION 24 DE ABRIL DEL 2026'!C:AB,26,0)</f>
        <v>0</v>
      </c>
      <c r="AN523" s="30">
        <f>VLOOKUP(B:B,'EJECUCION 24 DE ABRIL DEL 2026'!C:AC,27,0)</f>
        <v>533326151</v>
      </c>
      <c r="AO523" s="32">
        <f t="shared" si="4"/>
        <v>0</v>
      </c>
      <c r="AP523" s="28" t="str">
        <f>VLOOKUP(T:T,'TOTAL POR PROYECTOS'!B:I,8,0)</f>
        <v>Secretaría de Seguridad Ciudadana</v>
      </c>
      <c r="AQ523" s="8"/>
      <c r="AR523" s="8"/>
    </row>
    <row r="524">
      <c r="A524" s="27" t="str">
        <f t="shared" si="1"/>
        <v>45010522026000000097791.2.3.2.062.3.2.02.02.0091.2.3.2.06</v>
      </c>
      <c r="B524" s="27" t="str">
        <f t="shared" si="2"/>
        <v>45010522026000000097791.2.3.2.062.3.2.02.02.0091.2.3.2.0601010208|13</v>
      </c>
      <c r="C524" s="28" t="str">
        <f t="shared" si="3"/>
        <v>Secretaría de Seguridad Ciudadana</v>
      </c>
      <c r="D524" s="40" t="s">
        <v>177</v>
      </c>
      <c r="E524" s="40" t="s">
        <v>178</v>
      </c>
      <c r="F524" s="40" t="s">
        <v>179</v>
      </c>
      <c r="G524" s="40" t="s">
        <v>1316</v>
      </c>
      <c r="H524" s="40" t="s">
        <v>1317</v>
      </c>
      <c r="I524" s="40" t="s">
        <v>1318</v>
      </c>
      <c r="J524" s="40" t="s">
        <v>182</v>
      </c>
      <c r="K524" s="40" t="s">
        <v>183</v>
      </c>
      <c r="L524" s="40" t="s">
        <v>184</v>
      </c>
      <c r="M524" s="40" t="s">
        <v>185</v>
      </c>
      <c r="N524" s="40" t="s">
        <v>186</v>
      </c>
      <c r="O524" s="40" t="s">
        <v>187</v>
      </c>
      <c r="P524" s="40" t="s">
        <v>1319</v>
      </c>
      <c r="Q524" s="40" t="s">
        <v>1316</v>
      </c>
      <c r="R524" s="40" t="s">
        <v>1320</v>
      </c>
      <c r="S524" s="40" t="s">
        <v>1318</v>
      </c>
      <c r="T524" s="40" t="s">
        <v>2340</v>
      </c>
      <c r="U524" s="29" t="s">
        <v>2341</v>
      </c>
      <c r="V524" s="40" t="s">
        <v>1296</v>
      </c>
      <c r="W524" s="40" t="s">
        <v>1297</v>
      </c>
      <c r="X524" s="40" t="s">
        <v>66</v>
      </c>
      <c r="Y524" s="40" t="s">
        <v>67</v>
      </c>
      <c r="Z524" s="40" t="s">
        <v>1296</v>
      </c>
      <c r="AA524" s="40" t="s">
        <v>2269</v>
      </c>
      <c r="AB524" s="30">
        <f>VLOOKUP(B:B,'EJECUCION 24 DE ABRIL DEL 2026'!C:Q,15,0)</f>
        <v>0</v>
      </c>
      <c r="AC524" s="30">
        <f>VLOOKUP(B:B,'EJECUCION 24 DE ABRIL DEL 2026'!C:R,16,0)</f>
        <v>0</v>
      </c>
      <c r="AD524" s="30">
        <f>VLOOKUP(B:B,'EJECUCION 24 DE ABRIL DEL 2026'!C:S,17,0)</f>
        <v>0</v>
      </c>
      <c r="AE524" s="31">
        <f>VLOOKUP(B:B,'EJECUCION 24 DE ABRIL DEL 2026'!C:T,18,0)</f>
        <v>500000000</v>
      </c>
      <c r="AF524" s="31">
        <f>VLOOKUP(B:B,'EJECUCION 24 DE ABRIL DEL 2026'!C:U,19,0)</f>
        <v>0</v>
      </c>
      <c r="AG524" s="30">
        <f>VLOOKUP(B:B,'EJECUCION 24 DE ABRIL DEL 2026'!C:V,20,0)</f>
        <v>0</v>
      </c>
      <c r="AH524" s="30">
        <f>VLOOKUP(B:B,'EJECUCION 24 DE ABRIL DEL 2026'!C:W,21,0)</f>
        <v>0</v>
      </c>
      <c r="AI524" s="30">
        <f>VLOOKUP(B:B,'EJECUCION 24 DE ABRIL DEL 2026'!C:X,22,0)</f>
        <v>500000000</v>
      </c>
      <c r="AJ524" s="30">
        <f>VLOOKUP(B:B,'EJECUCION 24 DE ABRIL DEL 2026'!C:Y,23,0)</f>
        <v>0</v>
      </c>
      <c r="AK524" s="30">
        <f>VLOOKUP(B:B,'EJECUCION 24 DE ABRIL DEL 2026'!C:Z,24,0)</f>
        <v>0</v>
      </c>
      <c r="AL524" s="30">
        <f>VLOOKUP(B:B,'EJECUCION 24 DE ABRIL DEL 2026'!C:AA,25,0)</f>
        <v>0</v>
      </c>
      <c r="AM524" s="30">
        <f>VLOOKUP(B:B,'EJECUCION 24 DE ABRIL DEL 2026'!C:AB,26,0)</f>
        <v>0</v>
      </c>
      <c r="AN524" s="30">
        <f>VLOOKUP(B:B,'EJECUCION 24 DE ABRIL DEL 2026'!C:AC,27,0)</f>
        <v>500000000</v>
      </c>
      <c r="AO524" s="32">
        <f t="shared" si="4"/>
        <v>0</v>
      </c>
      <c r="AP524" s="28" t="str">
        <f>VLOOKUP(T:T,'TOTAL POR PROYECTOS'!B:I,8,0)</f>
        <v>Secretaría de Seguridad Ciudadana</v>
      </c>
      <c r="AQ524" s="8"/>
      <c r="AR524" s="8"/>
    </row>
    <row r="525">
      <c r="A525" s="27" t="str">
        <f t="shared" si="1"/>
        <v>45010562026000000097791.2.3.2.062.3.2.02.02.0091.2.3.2.06</v>
      </c>
      <c r="B525" s="27" t="str">
        <f t="shared" si="2"/>
        <v>45010562026000000097791.2.3.2.062.3.2.02.02.0091.2.3.2.0601010214|19</v>
      </c>
      <c r="C525" s="28" t="str">
        <f t="shared" si="3"/>
        <v>Secretaría de Seguridad Ciudadana</v>
      </c>
      <c r="D525" s="40" t="s">
        <v>177</v>
      </c>
      <c r="E525" s="40" t="s">
        <v>178</v>
      </c>
      <c r="F525" s="40" t="s">
        <v>179</v>
      </c>
      <c r="G525" s="40" t="s">
        <v>1325</v>
      </c>
      <c r="H525" s="40" t="s">
        <v>1326</v>
      </c>
      <c r="I525" s="40" t="s">
        <v>1327</v>
      </c>
      <c r="J525" s="40" t="s">
        <v>182</v>
      </c>
      <c r="K525" s="40" t="s">
        <v>183</v>
      </c>
      <c r="L525" s="40" t="s">
        <v>184</v>
      </c>
      <c r="M525" s="40" t="s">
        <v>185</v>
      </c>
      <c r="N525" s="40" t="s">
        <v>186</v>
      </c>
      <c r="O525" s="40" t="s">
        <v>187</v>
      </c>
      <c r="P525" s="40" t="s">
        <v>1328</v>
      </c>
      <c r="Q525" s="40" t="s">
        <v>1325</v>
      </c>
      <c r="R525" s="40" t="s">
        <v>1329</v>
      </c>
      <c r="S525" s="40" t="s">
        <v>1327</v>
      </c>
      <c r="T525" s="40" t="s">
        <v>2340</v>
      </c>
      <c r="U525" s="29" t="s">
        <v>2341</v>
      </c>
      <c r="V525" s="40" t="s">
        <v>1296</v>
      </c>
      <c r="W525" s="40" t="s">
        <v>1297</v>
      </c>
      <c r="X525" s="40" t="s">
        <v>66</v>
      </c>
      <c r="Y525" s="40" t="s">
        <v>67</v>
      </c>
      <c r="Z525" s="40" t="s">
        <v>1296</v>
      </c>
      <c r="AA525" s="40" t="s">
        <v>2269</v>
      </c>
      <c r="AB525" s="30">
        <f>VLOOKUP(B:B,'EJECUCION 24 DE ABRIL DEL 2026'!C:Q,15,0)</f>
        <v>0</v>
      </c>
      <c r="AC525" s="30">
        <f>VLOOKUP(B:B,'EJECUCION 24 DE ABRIL DEL 2026'!C:R,16,0)</f>
        <v>0</v>
      </c>
      <c r="AD525" s="30">
        <f>VLOOKUP(B:B,'EJECUCION 24 DE ABRIL DEL 2026'!C:S,17,0)</f>
        <v>0</v>
      </c>
      <c r="AE525" s="31">
        <f>VLOOKUP(B:B,'EJECUCION 24 DE ABRIL DEL 2026'!C:T,18,0)</f>
        <v>200000000</v>
      </c>
      <c r="AF525" s="31">
        <f>VLOOKUP(B:B,'EJECUCION 24 DE ABRIL DEL 2026'!C:U,19,0)</f>
        <v>0</v>
      </c>
      <c r="AG525" s="30">
        <f>VLOOKUP(B:B,'EJECUCION 24 DE ABRIL DEL 2026'!C:V,20,0)</f>
        <v>0</v>
      </c>
      <c r="AH525" s="30">
        <f>VLOOKUP(B:B,'EJECUCION 24 DE ABRIL DEL 2026'!C:W,21,0)</f>
        <v>0</v>
      </c>
      <c r="AI525" s="30">
        <f>VLOOKUP(B:B,'EJECUCION 24 DE ABRIL DEL 2026'!C:X,22,0)</f>
        <v>200000000</v>
      </c>
      <c r="AJ525" s="30">
        <f>VLOOKUP(B:B,'EJECUCION 24 DE ABRIL DEL 2026'!C:Y,23,0)</f>
        <v>0</v>
      </c>
      <c r="AK525" s="30">
        <f>VLOOKUP(B:B,'EJECUCION 24 DE ABRIL DEL 2026'!C:Z,24,0)</f>
        <v>0</v>
      </c>
      <c r="AL525" s="30">
        <f>VLOOKUP(B:B,'EJECUCION 24 DE ABRIL DEL 2026'!C:AA,25,0)</f>
        <v>0</v>
      </c>
      <c r="AM525" s="30">
        <f>VLOOKUP(B:B,'EJECUCION 24 DE ABRIL DEL 2026'!C:AB,26,0)</f>
        <v>0</v>
      </c>
      <c r="AN525" s="30">
        <f>VLOOKUP(B:B,'EJECUCION 24 DE ABRIL DEL 2026'!C:AC,27,0)</f>
        <v>200000000</v>
      </c>
      <c r="AO525" s="32">
        <f t="shared" si="4"/>
        <v>0</v>
      </c>
      <c r="AP525" s="28" t="str">
        <f>VLOOKUP(T:T,'TOTAL POR PROYECTOS'!B:I,8,0)</f>
        <v>Secretaría de Seguridad Ciudadana</v>
      </c>
      <c r="AQ525" s="8"/>
      <c r="AR525" s="8"/>
    </row>
    <row r="526">
      <c r="A526" s="27" t="str">
        <f t="shared" si="1"/>
        <v>45010572026000000097791.2.3.2.062.3.2.02.02.0091.2.3.2.06</v>
      </c>
      <c r="B526" s="27" t="str">
        <f t="shared" si="2"/>
        <v>45010572026000000097791.2.3.2.062.3.2.02.02.0091.2.3.2.0601010206|11</v>
      </c>
      <c r="C526" s="28" t="str">
        <f t="shared" si="3"/>
        <v>Secretaría de Seguridad Ciudadana</v>
      </c>
      <c r="D526" s="40" t="s">
        <v>177</v>
      </c>
      <c r="E526" s="40" t="s">
        <v>178</v>
      </c>
      <c r="F526" s="40" t="s">
        <v>179</v>
      </c>
      <c r="G526" s="40" t="s">
        <v>1310</v>
      </c>
      <c r="H526" s="40" t="s">
        <v>1311</v>
      </c>
      <c r="I526" s="40" t="s">
        <v>1312</v>
      </c>
      <c r="J526" s="40" t="s">
        <v>182</v>
      </c>
      <c r="K526" s="40" t="s">
        <v>183</v>
      </c>
      <c r="L526" s="40" t="s">
        <v>184</v>
      </c>
      <c r="M526" s="40" t="s">
        <v>185</v>
      </c>
      <c r="N526" s="40" t="s">
        <v>186</v>
      </c>
      <c r="O526" s="40" t="s">
        <v>187</v>
      </c>
      <c r="P526" s="40" t="s">
        <v>1313</v>
      </c>
      <c r="Q526" s="40" t="s">
        <v>1310</v>
      </c>
      <c r="R526" s="40" t="s">
        <v>1314</v>
      </c>
      <c r="S526" s="40" t="s">
        <v>1315</v>
      </c>
      <c r="T526" s="40" t="s">
        <v>2340</v>
      </c>
      <c r="U526" s="29" t="s">
        <v>2341</v>
      </c>
      <c r="V526" s="40" t="s">
        <v>1296</v>
      </c>
      <c r="W526" s="40" t="s">
        <v>1297</v>
      </c>
      <c r="X526" s="40" t="s">
        <v>66</v>
      </c>
      <c r="Y526" s="40" t="s">
        <v>67</v>
      </c>
      <c r="Z526" s="40" t="s">
        <v>1296</v>
      </c>
      <c r="AA526" s="40" t="s">
        <v>2269</v>
      </c>
      <c r="AB526" s="30">
        <f>VLOOKUP(B:B,'EJECUCION 24 DE ABRIL DEL 2026'!C:Q,15,0)</f>
        <v>0</v>
      </c>
      <c r="AC526" s="30">
        <f>VLOOKUP(B:B,'EJECUCION 24 DE ABRIL DEL 2026'!C:R,16,0)</f>
        <v>0</v>
      </c>
      <c r="AD526" s="30">
        <f>VLOOKUP(B:B,'EJECUCION 24 DE ABRIL DEL 2026'!C:S,17,0)</f>
        <v>0</v>
      </c>
      <c r="AE526" s="31">
        <f>VLOOKUP(B:B,'EJECUCION 24 DE ABRIL DEL 2026'!C:T,18,0)</f>
        <v>300000000</v>
      </c>
      <c r="AF526" s="31">
        <f>VLOOKUP(B:B,'EJECUCION 24 DE ABRIL DEL 2026'!C:U,19,0)</f>
        <v>0</v>
      </c>
      <c r="AG526" s="30">
        <f>VLOOKUP(B:B,'EJECUCION 24 DE ABRIL DEL 2026'!C:V,20,0)</f>
        <v>0</v>
      </c>
      <c r="AH526" s="30">
        <f>VLOOKUP(B:B,'EJECUCION 24 DE ABRIL DEL 2026'!C:W,21,0)</f>
        <v>0</v>
      </c>
      <c r="AI526" s="30">
        <f>VLOOKUP(B:B,'EJECUCION 24 DE ABRIL DEL 2026'!C:X,22,0)</f>
        <v>300000000</v>
      </c>
      <c r="AJ526" s="30">
        <f>VLOOKUP(B:B,'EJECUCION 24 DE ABRIL DEL 2026'!C:Y,23,0)</f>
        <v>0</v>
      </c>
      <c r="AK526" s="30">
        <f>VLOOKUP(B:B,'EJECUCION 24 DE ABRIL DEL 2026'!C:Z,24,0)</f>
        <v>0</v>
      </c>
      <c r="AL526" s="30">
        <f>VLOOKUP(B:B,'EJECUCION 24 DE ABRIL DEL 2026'!C:AA,25,0)</f>
        <v>0</v>
      </c>
      <c r="AM526" s="30">
        <f>VLOOKUP(B:B,'EJECUCION 24 DE ABRIL DEL 2026'!C:AB,26,0)</f>
        <v>0</v>
      </c>
      <c r="AN526" s="30">
        <f>VLOOKUP(B:B,'EJECUCION 24 DE ABRIL DEL 2026'!C:AC,27,0)</f>
        <v>300000000</v>
      </c>
      <c r="AO526" s="32">
        <f t="shared" si="4"/>
        <v>0</v>
      </c>
      <c r="AP526" s="28" t="str">
        <f>VLOOKUP(T:T,'TOTAL POR PROYECTOS'!B:I,8,0)</f>
        <v>Secretaría de Seguridad Ciudadana</v>
      </c>
      <c r="AQ526" s="8"/>
      <c r="AR526" s="8"/>
    </row>
    <row r="527">
      <c r="A527" s="27" t="str">
        <f t="shared" si="1"/>
        <v>45010672026000000097791.2.3.2.062.3.2.02.02.0091.2.3.2.06</v>
      </c>
      <c r="B527" s="27" t="str">
        <f t="shared" si="2"/>
        <v>45010672026000000097791.2.3.2.062.3.2.02.02.0091.2.3.2.0601010209|14</v>
      </c>
      <c r="C527" s="28" t="str">
        <f t="shared" si="3"/>
        <v>Secretaría de Seguridad Ciudadana</v>
      </c>
      <c r="D527" s="40" t="s">
        <v>177</v>
      </c>
      <c r="E527" s="40" t="s">
        <v>178</v>
      </c>
      <c r="F527" s="40" t="s">
        <v>179</v>
      </c>
      <c r="G527" s="40" t="s">
        <v>1321</v>
      </c>
      <c r="H527" s="40" t="s">
        <v>1322</v>
      </c>
      <c r="I527" s="40" t="s">
        <v>1321</v>
      </c>
      <c r="J527" s="40" t="s">
        <v>182</v>
      </c>
      <c r="K527" s="40" t="s">
        <v>183</v>
      </c>
      <c r="L527" s="40" t="s">
        <v>184</v>
      </c>
      <c r="M527" s="40" t="s">
        <v>185</v>
      </c>
      <c r="N527" s="40" t="s">
        <v>186</v>
      </c>
      <c r="O527" s="40" t="s">
        <v>187</v>
      </c>
      <c r="P527" s="40" t="s">
        <v>1323</v>
      </c>
      <c r="Q527" s="40" t="s">
        <v>1321</v>
      </c>
      <c r="R527" s="40" t="s">
        <v>1324</v>
      </c>
      <c r="S527" s="40" t="s">
        <v>1321</v>
      </c>
      <c r="T527" s="40" t="s">
        <v>2340</v>
      </c>
      <c r="U527" s="29" t="s">
        <v>2341</v>
      </c>
      <c r="V527" s="40" t="s">
        <v>1296</v>
      </c>
      <c r="W527" s="40" t="s">
        <v>1297</v>
      </c>
      <c r="X527" s="40" t="s">
        <v>66</v>
      </c>
      <c r="Y527" s="40" t="s">
        <v>67</v>
      </c>
      <c r="Z527" s="40" t="s">
        <v>1296</v>
      </c>
      <c r="AA527" s="40" t="s">
        <v>2269</v>
      </c>
      <c r="AB527" s="30">
        <f>VLOOKUP(B:B,'EJECUCION 24 DE ABRIL DEL 2026'!C:Q,15,0)</f>
        <v>0</v>
      </c>
      <c r="AC527" s="30">
        <f>VLOOKUP(B:B,'EJECUCION 24 DE ABRIL DEL 2026'!C:R,16,0)</f>
        <v>0</v>
      </c>
      <c r="AD527" s="30">
        <f>VLOOKUP(B:B,'EJECUCION 24 DE ABRIL DEL 2026'!C:S,17,0)</f>
        <v>0</v>
      </c>
      <c r="AE527" s="31">
        <f>VLOOKUP(B:B,'EJECUCION 24 DE ABRIL DEL 2026'!C:T,18,0)</f>
        <v>300000000.1</v>
      </c>
      <c r="AF527" s="31">
        <f>VLOOKUP(B:B,'EJECUCION 24 DE ABRIL DEL 2026'!C:U,19,0)</f>
        <v>0</v>
      </c>
      <c r="AG527" s="30">
        <f>VLOOKUP(B:B,'EJECUCION 24 DE ABRIL DEL 2026'!C:V,20,0)</f>
        <v>0</v>
      </c>
      <c r="AH527" s="30">
        <f>VLOOKUP(B:B,'EJECUCION 24 DE ABRIL DEL 2026'!C:W,21,0)</f>
        <v>0</v>
      </c>
      <c r="AI527" s="30">
        <f>VLOOKUP(B:B,'EJECUCION 24 DE ABRIL DEL 2026'!C:X,22,0)</f>
        <v>300000000.1</v>
      </c>
      <c r="AJ527" s="30">
        <f>VLOOKUP(B:B,'EJECUCION 24 DE ABRIL DEL 2026'!C:Y,23,0)</f>
        <v>0</v>
      </c>
      <c r="AK527" s="30">
        <f>VLOOKUP(B:B,'EJECUCION 24 DE ABRIL DEL 2026'!C:Z,24,0)</f>
        <v>0</v>
      </c>
      <c r="AL527" s="30">
        <f>VLOOKUP(B:B,'EJECUCION 24 DE ABRIL DEL 2026'!C:AA,25,0)</f>
        <v>0</v>
      </c>
      <c r="AM527" s="30">
        <f>VLOOKUP(B:B,'EJECUCION 24 DE ABRIL DEL 2026'!C:AB,26,0)</f>
        <v>0</v>
      </c>
      <c r="AN527" s="30">
        <f>VLOOKUP(B:B,'EJECUCION 24 DE ABRIL DEL 2026'!C:AC,27,0)</f>
        <v>300000000.1</v>
      </c>
      <c r="AO527" s="32">
        <f t="shared" si="4"/>
        <v>0</v>
      </c>
      <c r="AP527" s="28" t="str">
        <f>VLOOKUP(T:T,'TOTAL POR PROYECTOS'!B:I,8,0)</f>
        <v>Secretaría de Seguridad Ciudadana</v>
      </c>
      <c r="AQ527" s="8"/>
      <c r="AR527" s="8"/>
    </row>
    <row r="528" hidden="1">
      <c r="A528" s="27" t="str">
        <f t="shared" si="1"/>
        <v>190604420245400100261.2.3.2.28.12.3.2.02.02.009.05.21.2.3.2.28</v>
      </c>
      <c r="B528" s="27" t="str">
        <f t="shared" si="2"/>
        <v>190604420245400100261.2.3.2.28.12.3.2.02.02.009.05.21.2.3.2.2803060109|270</v>
      </c>
      <c r="C528" s="28" t="str">
        <f t="shared" si="3"/>
        <v>Secretaría de Salud</v>
      </c>
      <c r="D528" s="37" t="s">
        <v>48</v>
      </c>
      <c r="E528" s="37" t="s">
        <v>115</v>
      </c>
      <c r="F528" s="37" t="s">
        <v>116</v>
      </c>
      <c r="G528" s="37" t="s">
        <v>681</v>
      </c>
      <c r="H528" s="37" t="s">
        <v>682</v>
      </c>
      <c r="I528" s="37" t="s">
        <v>683</v>
      </c>
      <c r="J528" s="37" t="s">
        <v>119</v>
      </c>
      <c r="K528" s="37" t="s">
        <v>120</v>
      </c>
      <c r="L528" s="37" t="s">
        <v>121</v>
      </c>
      <c r="M528" s="37" t="s">
        <v>122</v>
      </c>
      <c r="N528" s="37" t="s">
        <v>684</v>
      </c>
      <c r="O528" s="37" t="s">
        <v>685</v>
      </c>
      <c r="P528" s="37" t="s">
        <v>686</v>
      </c>
      <c r="Q528" s="37" t="s">
        <v>681</v>
      </c>
      <c r="R528" s="37" t="s">
        <v>687</v>
      </c>
      <c r="S528" s="37" t="s">
        <v>683</v>
      </c>
      <c r="T528" s="37" t="s">
        <v>688</v>
      </c>
      <c r="U528" s="29" t="str">
        <f>VLOOKUP(T:T,'TOTAL POR PROYECTOS'!B:C,2,0)</f>
        <v>Apoyo a la afiliación al régimen subsidiado y la garantía en la prestación integral de servicios de salud de la población del Municipio de Cúcuta</v>
      </c>
      <c r="V528" s="40" t="s">
        <v>129</v>
      </c>
      <c r="W528" s="40" t="s">
        <v>130</v>
      </c>
      <c r="X528" s="40" t="s">
        <v>2343</v>
      </c>
      <c r="Y528" s="40" t="s">
        <v>2344</v>
      </c>
      <c r="Z528" s="40" t="s">
        <v>133</v>
      </c>
      <c r="AA528" s="40" t="s">
        <v>2272</v>
      </c>
      <c r="AB528" s="30">
        <f>VLOOKUP(B:B,'EJECUCION 24 DE ABRIL DEL 2026'!C:Q,15,0)</f>
        <v>0</v>
      </c>
      <c r="AC528" s="30">
        <f>VLOOKUP(B:B,'EJECUCION 24 DE ABRIL DEL 2026'!C:R,16,0)</f>
        <v>0</v>
      </c>
      <c r="AD528" s="30">
        <f>VLOOKUP(B:B,'EJECUCION 24 DE ABRIL DEL 2026'!C:S,17,0)</f>
        <v>0</v>
      </c>
      <c r="AE528" s="31">
        <f>VLOOKUP(B:B,'EJECUCION 24 DE ABRIL DEL 2026'!C:T,18,0)</f>
        <v>15000000</v>
      </c>
      <c r="AF528" s="31">
        <f>VLOOKUP(B:B,'EJECUCION 24 DE ABRIL DEL 2026'!C:U,19,0)</f>
        <v>0</v>
      </c>
      <c r="AG528" s="30">
        <f>VLOOKUP(B:B,'EJECUCION 24 DE ABRIL DEL 2026'!C:V,20,0)</f>
        <v>0</v>
      </c>
      <c r="AH528" s="30">
        <f>VLOOKUP(B:B,'EJECUCION 24 DE ABRIL DEL 2026'!C:W,21,0)</f>
        <v>0</v>
      </c>
      <c r="AI528" s="30">
        <f>VLOOKUP(B:B,'EJECUCION 24 DE ABRIL DEL 2026'!C:X,22,0)</f>
        <v>15000000</v>
      </c>
      <c r="AJ528" s="30">
        <f>VLOOKUP(B:B,'EJECUCION 24 DE ABRIL DEL 2026'!C:Y,23,0)</f>
        <v>0</v>
      </c>
      <c r="AK528" s="30">
        <f>VLOOKUP(B:B,'EJECUCION 24 DE ABRIL DEL 2026'!C:Z,24,0)</f>
        <v>0</v>
      </c>
      <c r="AL528" s="30">
        <f>VLOOKUP(B:B,'EJECUCION 24 DE ABRIL DEL 2026'!C:AA,25,0)</f>
        <v>0</v>
      </c>
      <c r="AM528" s="30">
        <f>VLOOKUP(B:B,'EJECUCION 24 DE ABRIL DEL 2026'!C:AB,26,0)</f>
        <v>0</v>
      </c>
      <c r="AN528" s="30">
        <f>VLOOKUP(B:B,'EJECUCION 24 DE ABRIL DEL 2026'!C:AC,27,0)</f>
        <v>15000000</v>
      </c>
      <c r="AO528" s="32">
        <f t="shared" si="4"/>
        <v>0</v>
      </c>
      <c r="AP528" s="28" t="str">
        <f>VLOOKUP(T:T,'TOTAL POR PROYECTOS'!B:I,8,0)</f>
        <v>Secretaría de Salud</v>
      </c>
      <c r="AQ528" s="8"/>
      <c r="AR528" s="8"/>
    </row>
    <row r="529" hidden="1">
      <c r="A529" s="27" t="str">
        <f t="shared" si="1"/>
        <v>23020212025000000325021.2.1.0.00.12.3.2.02.02.0091.2.1.0.00</v>
      </c>
      <c r="B529" s="27" t="str">
        <f t="shared" si="2"/>
        <v>23020212025000000325021.2.1.0.00.12.3.2.02.02.0091.2.1.0.0002020306|86</v>
      </c>
      <c r="C529" s="28" t="str">
        <f t="shared" si="3"/>
        <v>Secretaría de Desarrollo Económico y Competitividad</v>
      </c>
      <c r="D529" s="40" t="s">
        <v>237</v>
      </c>
      <c r="E529" s="40" t="s">
        <v>274</v>
      </c>
      <c r="F529" s="40" t="s">
        <v>290</v>
      </c>
      <c r="G529" s="40" t="s">
        <v>2345</v>
      </c>
      <c r="H529" s="40" t="s">
        <v>2346</v>
      </c>
      <c r="I529" s="40" t="s">
        <v>2347</v>
      </c>
      <c r="J529" s="40" t="s">
        <v>1017</v>
      </c>
      <c r="K529" s="40" t="s">
        <v>1018</v>
      </c>
      <c r="L529" s="40" t="s">
        <v>1019</v>
      </c>
      <c r="M529" s="40" t="s">
        <v>1020</v>
      </c>
      <c r="N529" s="40" t="s">
        <v>1036</v>
      </c>
      <c r="O529" s="40" t="s">
        <v>1037</v>
      </c>
      <c r="P529" s="40" t="s">
        <v>2348</v>
      </c>
      <c r="Q529" s="40" t="s">
        <v>2349</v>
      </c>
      <c r="R529" s="40" t="s">
        <v>2350</v>
      </c>
      <c r="S529" s="40" t="s">
        <v>2347</v>
      </c>
      <c r="T529" s="40" t="s">
        <v>2351</v>
      </c>
      <c r="U529" s="29" t="str">
        <f>VLOOKUP(T:T,'TOTAL POR PROYECTOS'!B:C,2,0)</f>
        <v>Asistencia y acompañamiento a empresas en sus procesos de internacionalización, consolidación, expansión e impulso a la exportación en el municipio de San José De Cúcuta</v>
      </c>
      <c r="V529" s="40" t="s">
        <v>106</v>
      </c>
      <c r="W529" s="40" t="s">
        <v>107</v>
      </c>
      <c r="X529" s="40" t="s">
        <v>66</v>
      </c>
      <c r="Y529" s="40" t="s">
        <v>67</v>
      </c>
      <c r="Z529" s="40" t="s">
        <v>108</v>
      </c>
      <c r="AA529" s="40" t="s">
        <v>109</v>
      </c>
      <c r="AB529" s="30">
        <f>VLOOKUP(B:B,'EJECUCION 24 DE ABRIL DEL 2026'!C:Q,15,0)</f>
        <v>600000000</v>
      </c>
      <c r="AC529" s="30">
        <f>VLOOKUP(B:B,'EJECUCION 24 DE ABRIL DEL 2026'!C:R,16,0)</f>
        <v>0</v>
      </c>
      <c r="AD529" s="30">
        <f>VLOOKUP(B:B,'EJECUCION 24 DE ABRIL DEL 2026'!C:S,17,0)</f>
        <v>0</v>
      </c>
      <c r="AE529" s="31">
        <f>VLOOKUP(B:B,'EJECUCION 24 DE ABRIL DEL 2026'!C:T,18,0)</f>
        <v>0</v>
      </c>
      <c r="AF529" s="31">
        <f>VLOOKUP(B:B,'EJECUCION 24 DE ABRIL DEL 2026'!C:U,19,0)</f>
        <v>0</v>
      </c>
      <c r="AG529" s="30">
        <f>VLOOKUP(B:B,'EJECUCION 24 DE ABRIL DEL 2026'!C:V,20,0)</f>
        <v>0</v>
      </c>
      <c r="AH529" s="30">
        <f>VLOOKUP(B:B,'EJECUCION 24 DE ABRIL DEL 2026'!C:W,21,0)</f>
        <v>0</v>
      </c>
      <c r="AI529" s="30">
        <f>VLOOKUP(B:B,'EJECUCION 24 DE ABRIL DEL 2026'!C:X,22,0)</f>
        <v>600000000</v>
      </c>
      <c r="AJ529" s="30">
        <f>VLOOKUP(B:B,'EJECUCION 24 DE ABRIL DEL 2026'!C:Y,23,0)</f>
        <v>460655000</v>
      </c>
      <c r="AK529" s="30">
        <f>VLOOKUP(B:B,'EJECUCION 24 DE ABRIL DEL 2026'!C:Z,24,0)</f>
        <v>437055000</v>
      </c>
      <c r="AL529" s="30">
        <f>VLOOKUP(B:B,'EJECUCION 24 DE ABRIL DEL 2026'!C:AA,25,0)</f>
        <v>138360000</v>
      </c>
      <c r="AM529" s="30">
        <f>VLOOKUP(B:B,'EJECUCION 24 DE ABRIL DEL 2026'!C:AB,26,0)</f>
        <v>61060000</v>
      </c>
      <c r="AN529" s="30">
        <f>VLOOKUP(B:B,'EJECUCION 24 DE ABRIL DEL 2026'!C:AC,27,0)</f>
        <v>162945000</v>
      </c>
      <c r="AO529" s="32">
        <f t="shared" si="4"/>
        <v>0.2306</v>
      </c>
      <c r="AP529" s="28" t="str">
        <f>VLOOKUP(T:T,'TOTAL POR PROYECTOS'!B:I,8,0)</f>
        <v>Secretaría de Desarrollo Económico y Competitividad</v>
      </c>
      <c r="AQ529" s="8"/>
      <c r="AR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6"/>
      <c r="AP530" s="8"/>
      <c r="AQ530" s="8"/>
      <c r="AR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6"/>
      <c r="AP531" s="8"/>
      <c r="AQ531" s="8"/>
      <c r="AR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57" t="s">
        <v>2352</v>
      </c>
      <c r="AB532" s="58">
        <f t="shared" ref="AB532:AM532" si="8">SUBTOTAL(9,AB6:AB529)</f>
        <v>0</v>
      </c>
      <c r="AC532" s="58">
        <f t="shared" si="8"/>
        <v>0</v>
      </c>
      <c r="AD532" s="58">
        <f t="shared" si="8"/>
        <v>0</v>
      </c>
      <c r="AE532" s="58">
        <f t="shared" si="8"/>
        <v>2433326151</v>
      </c>
      <c r="AF532" s="58">
        <f t="shared" si="8"/>
        <v>0</v>
      </c>
      <c r="AG532" s="58">
        <f t="shared" si="8"/>
        <v>0</v>
      </c>
      <c r="AH532" s="58">
        <f t="shared" si="8"/>
        <v>0</v>
      </c>
      <c r="AI532" s="58">
        <f t="shared" si="8"/>
        <v>2433326151</v>
      </c>
      <c r="AJ532" s="58">
        <f t="shared" si="8"/>
        <v>0</v>
      </c>
      <c r="AK532" s="58">
        <f t="shared" si="8"/>
        <v>0</v>
      </c>
      <c r="AL532" s="58">
        <f t="shared" si="8"/>
        <v>0</v>
      </c>
      <c r="AM532" s="58">
        <f t="shared" si="8"/>
        <v>0</v>
      </c>
      <c r="AN532" s="55"/>
      <c r="AO532" s="56"/>
      <c r="AP532" s="8"/>
      <c r="AQ532" s="8"/>
      <c r="AR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59" t="s">
        <v>2353</v>
      </c>
      <c r="AB533" s="60">
        <f t="shared" ref="AB533:AM533" si="9">SUM(AB6:AB529)</f>
        <v>2145852778586</v>
      </c>
      <c r="AC533" s="60">
        <f t="shared" si="9"/>
        <v>89210408361</v>
      </c>
      <c r="AD533" s="60">
        <f t="shared" si="9"/>
        <v>0</v>
      </c>
      <c r="AE533" s="60">
        <f t="shared" si="9"/>
        <v>24972846328</v>
      </c>
      <c r="AF533" s="60">
        <f t="shared" si="9"/>
        <v>24972846328</v>
      </c>
      <c r="AG533" s="60">
        <f t="shared" si="9"/>
        <v>0</v>
      </c>
      <c r="AH533" s="60">
        <f t="shared" si="9"/>
        <v>0</v>
      </c>
      <c r="AI533" s="60">
        <f t="shared" si="9"/>
        <v>2235063186947</v>
      </c>
      <c r="AJ533" s="60">
        <f t="shared" si="9"/>
        <v>1585411112257</v>
      </c>
      <c r="AK533" s="60">
        <f t="shared" si="9"/>
        <v>726190425554</v>
      </c>
      <c r="AL533" s="60">
        <f t="shared" si="9"/>
        <v>508008789303</v>
      </c>
      <c r="AM533" s="60">
        <f t="shared" si="9"/>
        <v>490256797455</v>
      </c>
      <c r="AN533" s="56"/>
      <c r="AO533" s="56"/>
      <c r="AP533" s="8"/>
      <c r="AQ533" s="8"/>
      <c r="AR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  <c r="AM534" s="55"/>
      <c r="AN534" s="55"/>
      <c r="AO534" s="56"/>
      <c r="AP534" s="8"/>
      <c r="AQ534" s="8"/>
      <c r="AR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55"/>
      <c r="AO535" s="56"/>
      <c r="AP535" s="8"/>
      <c r="AQ535" s="8"/>
      <c r="AR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6"/>
      <c r="AP536" s="8"/>
      <c r="AQ536" s="8"/>
      <c r="AR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55"/>
      <c r="AO537" s="56"/>
      <c r="AP537" s="8"/>
      <c r="AQ537" s="8"/>
      <c r="AR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  <c r="AL538" s="55"/>
      <c r="AM538" s="55"/>
      <c r="AN538" s="55"/>
      <c r="AO538" s="56"/>
      <c r="AP538" s="8"/>
      <c r="AQ538" s="8"/>
      <c r="AR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55"/>
      <c r="AC539" s="55"/>
      <c r="AD539" s="55"/>
      <c r="AE539" s="55"/>
      <c r="AF539" s="55"/>
      <c r="AG539" s="55"/>
      <c r="AH539" s="55"/>
      <c r="AI539" s="55"/>
      <c r="AJ539" s="30"/>
      <c r="AK539" s="62"/>
      <c r="AL539" s="63"/>
      <c r="AM539" s="55"/>
      <c r="AN539" s="55"/>
      <c r="AO539" s="56"/>
      <c r="AP539" s="8"/>
      <c r="AQ539" s="8"/>
      <c r="AR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55"/>
      <c r="AC540" s="55"/>
      <c r="AD540" s="55"/>
      <c r="AE540" s="55"/>
      <c r="AF540" s="55"/>
      <c r="AG540" s="55"/>
      <c r="AH540" s="55"/>
      <c r="AI540" s="55"/>
      <c r="AJ540" s="62"/>
      <c r="AK540" s="55"/>
      <c r="AL540" s="55"/>
      <c r="AM540" s="55"/>
      <c r="AN540" s="55"/>
      <c r="AO540" s="56"/>
      <c r="AP540" s="8"/>
      <c r="AQ540" s="8"/>
      <c r="AR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55"/>
      <c r="AC541" s="55"/>
      <c r="AD541" s="55"/>
      <c r="AE541" s="55"/>
      <c r="AF541" s="55"/>
      <c r="AG541" s="55"/>
      <c r="AH541" s="55"/>
      <c r="AI541" s="55"/>
      <c r="AJ541" s="62"/>
      <c r="AK541" s="55"/>
      <c r="AL541" s="55"/>
      <c r="AM541" s="55"/>
      <c r="AN541" s="55"/>
      <c r="AO541" s="56"/>
      <c r="AP541" s="8"/>
      <c r="AQ541" s="8"/>
      <c r="AR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6"/>
      <c r="AP542" s="8"/>
      <c r="AQ542" s="8"/>
      <c r="AR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6"/>
      <c r="AP543" s="8"/>
      <c r="AQ543" s="8"/>
      <c r="AR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6"/>
      <c r="AP544" s="8"/>
      <c r="AQ544" s="8"/>
      <c r="AR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  <c r="AL545" s="55"/>
      <c r="AM545" s="55"/>
      <c r="AN545" s="55"/>
      <c r="AO545" s="56"/>
      <c r="AP545" s="8"/>
      <c r="AQ545" s="8"/>
      <c r="AR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  <c r="AL546" s="55"/>
      <c r="AM546" s="55"/>
      <c r="AN546" s="55"/>
      <c r="AO546" s="56"/>
      <c r="AP546" s="8"/>
      <c r="AQ546" s="8"/>
      <c r="AR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  <c r="AL547" s="55"/>
      <c r="AM547" s="55"/>
      <c r="AN547" s="55"/>
      <c r="AO547" s="56"/>
      <c r="AP547" s="8"/>
      <c r="AQ547" s="8"/>
      <c r="AR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6"/>
      <c r="AP548" s="8"/>
      <c r="AQ548" s="8"/>
      <c r="AR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  <c r="AL549" s="55"/>
      <c r="AM549" s="55"/>
      <c r="AN549" s="55"/>
      <c r="AO549" s="56"/>
      <c r="AP549" s="8"/>
      <c r="AQ549" s="8"/>
      <c r="AR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  <c r="AL550" s="55"/>
      <c r="AM550" s="55"/>
      <c r="AN550" s="55"/>
      <c r="AO550" s="56"/>
      <c r="AP550" s="8"/>
      <c r="AQ550" s="8"/>
      <c r="AR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6"/>
      <c r="AP551" s="8"/>
      <c r="AQ551" s="8"/>
      <c r="AR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6"/>
      <c r="AP552" s="8"/>
      <c r="AQ552" s="8"/>
      <c r="AR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6"/>
      <c r="AP553" s="8"/>
      <c r="AQ553" s="8"/>
      <c r="AR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6"/>
      <c r="AP554" s="8"/>
      <c r="AQ554" s="8"/>
      <c r="AR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6"/>
      <c r="AP555" s="8"/>
      <c r="AQ555" s="8"/>
      <c r="AR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6"/>
      <c r="AP556" s="8"/>
      <c r="AQ556" s="8"/>
      <c r="AR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6"/>
      <c r="AP557" s="8"/>
      <c r="AQ557" s="8"/>
      <c r="AR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6"/>
      <c r="AP558" s="8"/>
      <c r="AQ558" s="8"/>
      <c r="AR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6"/>
      <c r="AP559" s="8"/>
      <c r="AQ559" s="8"/>
      <c r="AR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6"/>
      <c r="AP560" s="8"/>
      <c r="AQ560" s="8"/>
      <c r="AR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6"/>
      <c r="AP561" s="8"/>
      <c r="AQ561" s="8"/>
      <c r="AR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  <c r="AL562" s="55"/>
      <c r="AM562" s="55"/>
      <c r="AN562" s="55"/>
      <c r="AO562" s="56"/>
      <c r="AP562" s="8"/>
      <c r="AQ562" s="8"/>
      <c r="AR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  <c r="AL563" s="55"/>
      <c r="AM563" s="55"/>
      <c r="AN563" s="55"/>
      <c r="AO563" s="56"/>
      <c r="AP563" s="8"/>
      <c r="AQ563" s="8"/>
      <c r="AR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6"/>
      <c r="AP564" s="8"/>
      <c r="AQ564" s="8"/>
      <c r="AR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6"/>
      <c r="AP565" s="8"/>
      <c r="AQ565" s="8"/>
      <c r="AR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6"/>
      <c r="AP566" s="8"/>
      <c r="AQ566" s="8"/>
      <c r="AR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  <c r="AL567" s="55"/>
      <c r="AM567" s="55"/>
      <c r="AN567" s="55"/>
      <c r="AO567" s="56"/>
      <c r="AP567" s="8"/>
      <c r="AQ567" s="8"/>
      <c r="AR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  <c r="AL568" s="55"/>
      <c r="AM568" s="55"/>
      <c r="AN568" s="55"/>
      <c r="AO568" s="56"/>
      <c r="AP568" s="8"/>
      <c r="AQ568" s="8"/>
      <c r="AR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  <c r="AL569" s="55"/>
      <c r="AM569" s="55"/>
      <c r="AN569" s="55"/>
      <c r="AO569" s="56"/>
      <c r="AP569" s="8"/>
      <c r="AQ569" s="8"/>
      <c r="AR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6"/>
      <c r="AP570" s="8"/>
      <c r="AQ570" s="8"/>
      <c r="AR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  <c r="AL571" s="55"/>
      <c r="AM571" s="55"/>
      <c r="AN571" s="55"/>
      <c r="AO571" s="56"/>
      <c r="AP571" s="8"/>
      <c r="AQ571" s="8"/>
      <c r="AR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  <c r="AL572" s="55"/>
      <c r="AM572" s="55"/>
      <c r="AN572" s="55"/>
      <c r="AO572" s="56"/>
      <c r="AP572" s="8"/>
      <c r="AQ572" s="8"/>
      <c r="AR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6"/>
      <c r="AP573" s="8"/>
      <c r="AQ573" s="8"/>
      <c r="AR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6"/>
      <c r="AP574" s="8"/>
      <c r="AQ574" s="8"/>
      <c r="AR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  <c r="AL575" s="55"/>
      <c r="AM575" s="55"/>
      <c r="AN575" s="55"/>
      <c r="AO575" s="56"/>
      <c r="AP575" s="8"/>
      <c r="AQ575" s="8"/>
      <c r="AR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  <c r="AL576" s="55"/>
      <c r="AM576" s="55"/>
      <c r="AN576" s="55"/>
      <c r="AO576" s="56"/>
      <c r="AP576" s="8"/>
      <c r="AQ576" s="8"/>
      <c r="AR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  <c r="AL577" s="55"/>
      <c r="AM577" s="55"/>
      <c r="AN577" s="55"/>
      <c r="AO577" s="56"/>
      <c r="AP577" s="8"/>
      <c r="AQ577" s="8"/>
      <c r="AR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6"/>
      <c r="AP578" s="8"/>
      <c r="AQ578" s="8"/>
      <c r="AR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6"/>
      <c r="AP579" s="8"/>
      <c r="AQ579" s="8"/>
      <c r="AR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6"/>
      <c r="AP580" s="8"/>
      <c r="AQ580" s="8"/>
      <c r="AR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  <c r="AL581" s="55"/>
      <c r="AM581" s="55"/>
      <c r="AN581" s="55"/>
      <c r="AO581" s="56"/>
      <c r="AP581" s="8"/>
      <c r="AQ581" s="8"/>
      <c r="AR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56"/>
      <c r="AP582" s="8"/>
      <c r="AQ582" s="8"/>
      <c r="AR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6"/>
      <c r="AP583" s="8"/>
      <c r="AQ583" s="8"/>
      <c r="AR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6"/>
      <c r="AP584" s="8"/>
      <c r="AQ584" s="8"/>
      <c r="AR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6"/>
      <c r="AP585" s="8"/>
      <c r="AQ585" s="8"/>
      <c r="AR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  <c r="AL586" s="55"/>
      <c r="AM586" s="55"/>
      <c r="AN586" s="55"/>
      <c r="AO586" s="56"/>
      <c r="AP586" s="8"/>
      <c r="AQ586" s="8"/>
      <c r="AR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6"/>
      <c r="AP587" s="8"/>
      <c r="AQ587" s="8"/>
      <c r="AR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6"/>
      <c r="AP588" s="8"/>
      <c r="AQ588" s="8"/>
      <c r="AR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6"/>
      <c r="AP589" s="8"/>
      <c r="AQ589" s="8"/>
      <c r="AR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6"/>
      <c r="AP590" s="8"/>
      <c r="AQ590" s="8"/>
      <c r="AR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6"/>
      <c r="AP591" s="8"/>
      <c r="AQ591" s="8"/>
      <c r="AR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6"/>
      <c r="AP592" s="8"/>
      <c r="AQ592" s="8"/>
      <c r="AR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6"/>
      <c r="AP593" s="8"/>
      <c r="AQ593" s="8"/>
      <c r="AR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6"/>
      <c r="AP594" s="8"/>
      <c r="AQ594" s="8"/>
      <c r="AR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6"/>
      <c r="AP595" s="8"/>
      <c r="AQ595" s="8"/>
      <c r="AR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  <c r="AL596" s="55"/>
      <c r="AM596" s="55"/>
      <c r="AN596" s="55"/>
      <c r="AO596" s="56"/>
      <c r="AP596" s="8"/>
      <c r="AQ596" s="8"/>
      <c r="AR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6"/>
      <c r="AP597" s="8"/>
      <c r="AQ597" s="8"/>
      <c r="AR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6"/>
      <c r="AP598" s="8"/>
      <c r="AQ598" s="8"/>
      <c r="AR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6"/>
      <c r="AP599" s="8"/>
      <c r="AQ599" s="8"/>
      <c r="AR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6"/>
      <c r="AP600" s="8"/>
      <c r="AQ600" s="8"/>
      <c r="AR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6"/>
      <c r="AP601" s="8"/>
      <c r="AQ601" s="8"/>
      <c r="AR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55"/>
      <c r="AO602" s="56"/>
      <c r="AP602" s="8"/>
      <c r="AQ602" s="8"/>
      <c r="AR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55"/>
      <c r="AO603" s="56"/>
      <c r="AP603" s="8"/>
      <c r="AQ603" s="8"/>
      <c r="AR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  <c r="AL604" s="55"/>
      <c r="AM604" s="55"/>
      <c r="AN604" s="55"/>
      <c r="AO604" s="56"/>
      <c r="AP604" s="8"/>
      <c r="AQ604" s="8"/>
      <c r="AR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6"/>
      <c r="AP605" s="8"/>
      <c r="AQ605" s="8"/>
      <c r="AR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6"/>
      <c r="AP606" s="8"/>
      <c r="AQ606" s="8"/>
      <c r="AR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6"/>
      <c r="AP607" s="8"/>
      <c r="AQ607" s="8"/>
      <c r="AR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  <c r="AL608" s="55"/>
      <c r="AM608" s="55"/>
      <c r="AN608" s="55"/>
      <c r="AO608" s="56"/>
      <c r="AP608" s="8"/>
      <c r="AQ608" s="8"/>
      <c r="AR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6"/>
      <c r="AP609" s="8"/>
      <c r="AQ609" s="8"/>
      <c r="AR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  <c r="AL610" s="55"/>
      <c r="AM610" s="55"/>
      <c r="AN610" s="55"/>
      <c r="AO610" s="56"/>
      <c r="AP610" s="8"/>
      <c r="AQ610" s="8"/>
      <c r="AR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  <c r="AL611" s="55"/>
      <c r="AM611" s="55"/>
      <c r="AN611" s="55"/>
      <c r="AO611" s="56"/>
      <c r="AP611" s="8"/>
      <c r="AQ611" s="8"/>
      <c r="AR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6"/>
      <c r="AP612" s="8"/>
      <c r="AQ612" s="8"/>
      <c r="AR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55"/>
      <c r="AM613" s="55"/>
      <c r="AN613" s="55"/>
      <c r="AO613" s="56"/>
      <c r="AP613" s="8"/>
      <c r="AQ613" s="8"/>
      <c r="AR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6"/>
      <c r="AP614" s="8"/>
      <c r="AQ614" s="8"/>
      <c r="AR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6"/>
      <c r="AP615" s="8"/>
      <c r="AQ615" s="8"/>
      <c r="AR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6"/>
      <c r="AP616" s="8"/>
      <c r="AQ616" s="8"/>
      <c r="AR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6"/>
      <c r="AP617" s="8"/>
      <c r="AQ617" s="8"/>
      <c r="AR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6"/>
      <c r="AP618" s="8"/>
      <c r="AQ618" s="8"/>
      <c r="AR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  <c r="AL619" s="55"/>
      <c r="AM619" s="55"/>
      <c r="AN619" s="55"/>
      <c r="AO619" s="56"/>
      <c r="AP619" s="8"/>
      <c r="AQ619" s="8"/>
      <c r="AR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6"/>
      <c r="AP620" s="8"/>
      <c r="AQ620" s="8"/>
      <c r="AR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6"/>
      <c r="AP621" s="8"/>
      <c r="AQ621" s="8"/>
      <c r="AR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  <c r="AL622" s="55"/>
      <c r="AM622" s="55"/>
      <c r="AN622" s="55"/>
      <c r="AO622" s="56"/>
      <c r="AP622" s="8"/>
      <c r="AQ622" s="8"/>
      <c r="AR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  <c r="AL623" s="55"/>
      <c r="AM623" s="55"/>
      <c r="AN623" s="55"/>
      <c r="AO623" s="56"/>
      <c r="AP623" s="8"/>
      <c r="AQ623" s="8"/>
      <c r="AR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  <c r="AL624" s="55"/>
      <c r="AM624" s="55"/>
      <c r="AN624" s="55"/>
      <c r="AO624" s="56"/>
      <c r="AP624" s="8"/>
      <c r="AQ624" s="8"/>
      <c r="AR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6"/>
      <c r="AP625" s="8"/>
      <c r="AQ625" s="8"/>
      <c r="AR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6"/>
      <c r="AP626" s="8"/>
      <c r="AQ626" s="8"/>
      <c r="AR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6"/>
      <c r="AP627" s="8"/>
      <c r="AQ627" s="8"/>
      <c r="AR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  <c r="AL628" s="55"/>
      <c r="AM628" s="55"/>
      <c r="AN628" s="55"/>
      <c r="AO628" s="56"/>
      <c r="AP628" s="8"/>
      <c r="AQ628" s="8"/>
      <c r="AR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  <c r="AL629" s="55"/>
      <c r="AM629" s="55"/>
      <c r="AN629" s="55"/>
      <c r="AO629" s="56"/>
      <c r="AP629" s="8"/>
      <c r="AQ629" s="8"/>
      <c r="AR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6"/>
      <c r="AP630" s="8"/>
      <c r="AQ630" s="8"/>
      <c r="AR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6"/>
      <c r="AP631" s="8"/>
      <c r="AQ631" s="8"/>
      <c r="AR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  <c r="AL632" s="55"/>
      <c r="AM632" s="55"/>
      <c r="AN632" s="55"/>
      <c r="AO632" s="56"/>
      <c r="AP632" s="8"/>
      <c r="AQ632" s="8"/>
      <c r="AR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6"/>
      <c r="AP633" s="8"/>
      <c r="AQ633" s="8"/>
      <c r="AR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6"/>
      <c r="AP634" s="8"/>
      <c r="AQ634" s="8"/>
      <c r="AR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6"/>
      <c r="AP635" s="8"/>
      <c r="AQ635" s="8"/>
      <c r="AR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6"/>
      <c r="AP636" s="8"/>
      <c r="AQ636" s="8"/>
      <c r="AR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6"/>
      <c r="AP637" s="8"/>
      <c r="AQ637" s="8"/>
      <c r="AR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  <c r="AL638" s="55"/>
      <c r="AM638" s="55"/>
      <c r="AN638" s="55"/>
      <c r="AO638" s="56"/>
      <c r="AP638" s="8"/>
      <c r="AQ638" s="8"/>
      <c r="AR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  <c r="AL639" s="55"/>
      <c r="AM639" s="55"/>
      <c r="AN639" s="55"/>
      <c r="AO639" s="56"/>
      <c r="AP639" s="8"/>
      <c r="AQ639" s="8"/>
      <c r="AR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6"/>
      <c r="AP640" s="8"/>
      <c r="AQ640" s="8"/>
      <c r="AR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6"/>
      <c r="AP641" s="8"/>
      <c r="AQ641" s="8"/>
      <c r="AR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6"/>
      <c r="AP642" s="8"/>
      <c r="AQ642" s="8"/>
      <c r="AR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6"/>
      <c r="AP643" s="8"/>
      <c r="AQ643" s="8"/>
      <c r="AR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6"/>
      <c r="AP644" s="8"/>
      <c r="AQ644" s="8"/>
      <c r="AR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6"/>
      <c r="AP645" s="8"/>
      <c r="AQ645" s="8"/>
      <c r="AR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6"/>
      <c r="AP646" s="8"/>
      <c r="AQ646" s="8"/>
      <c r="AR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6"/>
      <c r="AP647" s="8"/>
      <c r="AQ647" s="8"/>
      <c r="AR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6"/>
      <c r="AP648" s="8"/>
      <c r="AQ648" s="8"/>
      <c r="AR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6"/>
      <c r="AP649" s="8"/>
      <c r="AQ649" s="8"/>
      <c r="AR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  <c r="AL650" s="55"/>
      <c r="AM650" s="55"/>
      <c r="AN650" s="55"/>
      <c r="AO650" s="56"/>
      <c r="AP650" s="8"/>
      <c r="AQ650" s="8"/>
      <c r="AR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6"/>
      <c r="AP651" s="8"/>
      <c r="AQ651" s="8"/>
      <c r="AR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  <c r="AL652" s="55"/>
      <c r="AM652" s="55"/>
      <c r="AN652" s="55"/>
      <c r="AO652" s="56"/>
      <c r="AP652" s="8"/>
      <c r="AQ652" s="8"/>
      <c r="AR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  <c r="AL653" s="55"/>
      <c r="AM653" s="55"/>
      <c r="AN653" s="55"/>
      <c r="AO653" s="56"/>
      <c r="AP653" s="8"/>
      <c r="AQ653" s="8"/>
      <c r="AR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  <c r="AL654" s="55"/>
      <c r="AM654" s="55"/>
      <c r="AN654" s="55"/>
      <c r="AO654" s="56"/>
      <c r="AP654" s="8"/>
      <c r="AQ654" s="8"/>
      <c r="AR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  <c r="AL655" s="55"/>
      <c r="AM655" s="55"/>
      <c r="AN655" s="55"/>
      <c r="AO655" s="56"/>
      <c r="AP655" s="8"/>
      <c r="AQ655" s="8"/>
      <c r="AR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6"/>
      <c r="AP656" s="8"/>
      <c r="AQ656" s="8"/>
      <c r="AR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  <c r="AL657" s="55"/>
      <c r="AM657" s="55"/>
      <c r="AN657" s="55"/>
      <c r="AO657" s="56"/>
      <c r="AP657" s="8"/>
      <c r="AQ657" s="8"/>
      <c r="AR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  <c r="AL658" s="55"/>
      <c r="AM658" s="55"/>
      <c r="AN658" s="55"/>
      <c r="AO658" s="56"/>
      <c r="AP658" s="8"/>
      <c r="AQ658" s="8"/>
      <c r="AR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  <c r="AL659" s="55"/>
      <c r="AM659" s="55"/>
      <c r="AN659" s="55"/>
      <c r="AO659" s="56"/>
      <c r="AP659" s="8"/>
      <c r="AQ659" s="8"/>
      <c r="AR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6"/>
      <c r="AP660" s="8"/>
      <c r="AQ660" s="8"/>
      <c r="AR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  <c r="AL661" s="55"/>
      <c r="AM661" s="55"/>
      <c r="AN661" s="55"/>
      <c r="AO661" s="56"/>
      <c r="AP661" s="8"/>
      <c r="AQ661" s="8"/>
      <c r="AR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  <c r="AL662" s="55"/>
      <c r="AM662" s="55"/>
      <c r="AN662" s="55"/>
      <c r="AO662" s="56"/>
      <c r="AP662" s="8"/>
      <c r="AQ662" s="8"/>
      <c r="AR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  <c r="AL663" s="55"/>
      <c r="AM663" s="55"/>
      <c r="AN663" s="55"/>
      <c r="AO663" s="56"/>
      <c r="AP663" s="8"/>
      <c r="AQ663" s="8"/>
      <c r="AR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6"/>
      <c r="AP664" s="8"/>
      <c r="AQ664" s="8"/>
      <c r="AR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  <c r="AL665" s="55"/>
      <c r="AM665" s="55"/>
      <c r="AN665" s="55"/>
      <c r="AO665" s="56"/>
      <c r="AP665" s="8"/>
      <c r="AQ665" s="8"/>
      <c r="AR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  <c r="AL666" s="55"/>
      <c r="AM666" s="55"/>
      <c r="AN666" s="55"/>
      <c r="AO666" s="56"/>
      <c r="AP666" s="8"/>
      <c r="AQ666" s="8"/>
      <c r="AR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  <c r="AL667" s="55"/>
      <c r="AM667" s="55"/>
      <c r="AN667" s="55"/>
      <c r="AO667" s="56"/>
      <c r="AP667" s="8"/>
      <c r="AQ667" s="8"/>
      <c r="AR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6"/>
      <c r="AP668" s="8"/>
      <c r="AQ668" s="8"/>
      <c r="AR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  <c r="AL669" s="55"/>
      <c r="AM669" s="55"/>
      <c r="AN669" s="55"/>
      <c r="AO669" s="56"/>
      <c r="AP669" s="8"/>
      <c r="AQ669" s="8"/>
      <c r="AR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  <c r="AL670" s="55"/>
      <c r="AM670" s="55"/>
      <c r="AN670" s="55"/>
      <c r="AO670" s="56"/>
      <c r="AP670" s="8"/>
      <c r="AQ670" s="8"/>
      <c r="AR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6"/>
      <c r="AP671" s="8"/>
      <c r="AQ671" s="8"/>
      <c r="AR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  <c r="AL672" s="55"/>
      <c r="AM672" s="55"/>
      <c r="AN672" s="55"/>
      <c r="AO672" s="56"/>
      <c r="AP672" s="8"/>
      <c r="AQ672" s="8"/>
      <c r="AR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6"/>
      <c r="AP673" s="8"/>
      <c r="AQ673" s="8"/>
      <c r="AR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6"/>
      <c r="AP674" s="8"/>
      <c r="AQ674" s="8"/>
      <c r="AR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6"/>
      <c r="AP675" s="8"/>
      <c r="AQ675" s="8"/>
      <c r="AR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6"/>
      <c r="AP676" s="8"/>
      <c r="AQ676" s="8"/>
      <c r="AR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6"/>
      <c r="AP677" s="8"/>
      <c r="AQ677" s="8"/>
      <c r="AR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6"/>
      <c r="AP678" s="8"/>
      <c r="AQ678" s="8"/>
      <c r="AR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6"/>
      <c r="AP679" s="8"/>
      <c r="AQ679" s="8"/>
      <c r="AR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6"/>
      <c r="AP680" s="8"/>
      <c r="AQ680" s="8"/>
      <c r="AR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  <c r="AL681" s="55"/>
      <c r="AM681" s="55"/>
      <c r="AN681" s="55"/>
      <c r="AO681" s="56"/>
      <c r="AP681" s="8"/>
      <c r="AQ681" s="8"/>
      <c r="AR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6"/>
      <c r="AP682" s="8"/>
      <c r="AQ682" s="8"/>
      <c r="AR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  <c r="AL683" s="55"/>
      <c r="AM683" s="55"/>
      <c r="AN683" s="55"/>
      <c r="AO683" s="56"/>
      <c r="AP683" s="8"/>
      <c r="AQ683" s="8"/>
      <c r="AR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6"/>
      <c r="AP684" s="8"/>
      <c r="AQ684" s="8"/>
      <c r="AR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6"/>
      <c r="AP685" s="8"/>
      <c r="AQ685" s="8"/>
      <c r="AR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  <c r="AL686" s="55"/>
      <c r="AM686" s="55"/>
      <c r="AN686" s="55"/>
      <c r="AO686" s="56"/>
      <c r="AP686" s="8"/>
      <c r="AQ686" s="8"/>
      <c r="AR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6"/>
      <c r="AP687" s="8"/>
      <c r="AQ687" s="8"/>
      <c r="AR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6"/>
      <c r="AP688" s="8"/>
      <c r="AQ688" s="8"/>
      <c r="AR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  <c r="AL689" s="55"/>
      <c r="AM689" s="55"/>
      <c r="AN689" s="55"/>
      <c r="AO689" s="56"/>
      <c r="AP689" s="8"/>
      <c r="AQ689" s="8"/>
      <c r="AR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  <c r="AL690" s="55"/>
      <c r="AM690" s="55"/>
      <c r="AN690" s="55"/>
      <c r="AO690" s="56"/>
      <c r="AP690" s="8"/>
      <c r="AQ690" s="8"/>
      <c r="AR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  <c r="AL691" s="55"/>
      <c r="AM691" s="55"/>
      <c r="AN691" s="55"/>
      <c r="AO691" s="56"/>
      <c r="AP691" s="8"/>
      <c r="AQ691" s="8"/>
      <c r="AR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6"/>
      <c r="AP692" s="8"/>
      <c r="AQ692" s="8"/>
      <c r="AR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6"/>
      <c r="AP693" s="8"/>
      <c r="AQ693" s="8"/>
      <c r="AR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  <c r="AL694" s="55"/>
      <c r="AM694" s="55"/>
      <c r="AN694" s="55"/>
      <c r="AO694" s="56"/>
      <c r="AP694" s="8"/>
      <c r="AQ694" s="8"/>
      <c r="AR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6"/>
      <c r="AP695" s="8"/>
      <c r="AQ695" s="8"/>
      <c r="AR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6"/>
      <c r="AP696" s="8"/>
      <c r="AQ696" s="8"/>
      <c r="AR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  <c r="AL697" s="55"/>
      <c r="AM697" s="55"/>
      <c r="AN697" s="55"/>
      <c r="AO697" s="56"/>
      <c r="AP697" s="8"/>
      <c r="AQ697" s="8"/>
      <c r="AR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6"/>
      <c r="AP698" s="8"/>
      <c r="AQ698" s="8"/>
      <c r="AR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6"/>
      <c r="AP699" s="8"/>
      <c r="AQ699" s="8"/>
      <c r="AR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6"/>
      <c r="AP700" s="8"/>
      <c r="AQ700" s="8"/>
      <c r="AR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6"/>
      <c r="AP701" s="8"/>
      <c r="AQ701" s="8"/>
      <c r="AR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  <c r="AL702" s="55"/>
      <c r="AM702" s="55"/>
      <c r="AN702" s="55"/>
      <c r="AO702" s="56"/>
      <c r="AP702" s="8"/>
      <c r="AQ702" s="8"/>
      <c r="AR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  <c r="AL703" s="55"/>
      <c r="AM703" s="55"/>
      <c r="AN703" s="55"/>
      <c r="AO703" s="56"/>
      <c r="AP703" s="8"/>
      <c r="AQ703" s="8"/>
      <c r="AR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6"/>
      <c r="AP704" s="8"/>
      <c r="AQ704" s="8"/>
      <c r="AR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  <c r="AL705" s="55"/>
      <c r="AM705" s="55"/>
      <c r="AN705" s="55"/>
      <c r="AO705" s="56"/>
      <c r="AP705" s="8"/>
      <c r="AQ705" s="8"/>
      <c r="AR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6"/>
      <c r="AP706" s="8"/>
      <c r="AQ706" s="8"/>
      <c r="AR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  <c r="AL707" s="55"/>
      <c r="AM707" s="55"/>
      <c r="AN707" s="55"/>
      <c r="AO707" s="56"/>
      <c r="AP707" s="8"/>
      <c r="AQ707" s="8"/>
      <c r="AR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6"/>
      <c r="AP708" s="8"/>
      <c r="AQ708" s="8"/>
      <c r="AR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6"/>
      <c r="AP709" s="8"/>
      <c r="AQ709" s="8"/>
      <c r="AR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6"/>
      <c r="AP710" s="8"/>
      <c r="AQ710" s="8"/>
      <c r="AR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  <c r="AL711" s="55"/>
      <c r="AM711" s="55"/>
      <c r="AN711" s="55"/>
      <c r="AO711" s="56"/>
      <c r="AP711" s="8"/>
      <c r="AQ711" s="8"/>
      <c r="AR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6"/>
      <c r="AP712" s="8"/>
      <c r="AQ712" s="8"/>
      <c r="AR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  <c r="AL713" s="55"/>
      <c r="AM713" s="55"/>
      <c r="AN713" s="55"/>
      <c r="AO713" s="56"/>
      <c r="AP713" s="8"/>
      <c r="AQ713" s="8"/>
      <c r="AR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  <c r="AL714" s="55"/>
      <c r="AM714" s="55"/>
      <c r="AN714" s="55"/>
      <c r="AO714" s="56"/>
      <c r="AP714" s="8"/>
      <c r="AQ714" s="8"/>
      <c r="AR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  <c r="AL715" s="55"/>
      <c r="AM715" s="55"/>
      <c r="AN715" s="55"/>
      <c r="AO715" s="56"/>
      <c r="AP715" s="8"/>
      <c r="AQ715" s="8"/>
      <c r="AR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6"/>
      <c r="AP716" s="8"/>
      <c r="AQ716" s="8"/>
      <c r="AR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  <c r="AL717" s="55"/>
      <c r="AM717" s="55"/>
      <c r="AN717" s="55"/>
      <c r="AO717" s="56"/>
      <c r="AP717" s="8"/>
      <c r="AQ717" s="8"/>
      <c r="AR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  <c r="AL718" s="55"/>
      <c r="AM718" s="55"/>
      <c r="AN718" s="55"/>
      <c r="AO718" s="56"/>
      <c r="AP718" s="8"/>
      <c r="AQ718" s="8"/>
      <c r="AR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  <c r="AL719" s="55"/>
      <c r="AM719" s="55"/>
      <c r="AN719" s="55"/>
      <c r="AO719" s="56"/>
      <c r="AP719" s="8"/>
      <c r="AQ719" s="8"/>
      <c r="AR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  <c r="AL720" s="55"/>
      <c r="AM720" s="55"/>
      <c r="AN720" s="55"/>
      <c r="AO720" s="56"/>
      <c r="AP720" s="8"/>
      <c r="AQ720" s="8"/>
      <c r="AR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6"/>
      <c r="AP721" s="8"/>
      <c r="AQ721" s="8"/>
      <c r="AR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  <c r="AL722" s="55"/>
      <c r="AM722" s="55"/>
      <c r="AN722" s="55"/>
      <c r="AO722" s="56"/>
      <c r="AP722" s="8"/>
      <c r="AQ722" s="8"/>
      <c r="AR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6"/>
      <c r="AP723" s="8"/>
      <c r="AQ723" s="8"/>
      <c r="AR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  <c r="AL724" s="55"/>
      <c r="AM724" s="55"/>
      <c r="AN724" s="55"/>
      <c r="AO724" s="56"/>
      <c r="AP724" s="8"/>
      <c r="AQ724" s="8"/>
      <c r="AR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6"/>
      <c r="AP725" s="8"/>
      <c r="AQ725" s="8"/>
      <c r="AR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6"/>
      <c r="AP726" s="8"/>
      <c r="AQ726" s="8"/>
      <c r="AR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  <c r="AL727" s="55"/>
      <c r="AM727" s="55"/>
      <c r="AN727" s="55"/>
      <c r="AO727" s="56"/>
      <c r="AP727" s="8"/>
      <c r="AQ727" s="8"/>
      <c r="AR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  <c r="AL728" s="55"/>
      <c r="AM728" s="55"/>
      <c r="AN728" s="55"/>
      <c r="AO728" s="56"/>
      <c r="AP728" s="8"/>
      <c r="AQ728" s="8"/>
      <c r="AR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  <c r="AL729" s="55"/>
      <c r="AM729" s="55"/>
      <c r="AN729" s="55"/>
      <c r="AO729" s="56"/>
      <c r="AP729" s="8"/>
      <c r="AQ729" s="8"/>
      <c r="AR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  <c r="AL730" s="55"/>
      <c r="AM730" s="55"/>
      <c r="AN730" s="55"/>
      <c r="AO730" s="56"/>
      <c r="AP730" s="8"/>
      <c r="AQ730" s="8"/>
      <c r="AR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  <c r="AL731" s="55"/>
      <c r="AM731" s="55"/>
      <c r="AN731" s="55"/>
      <c r="AO731" s="56"/>
      <c r="AP731" s="8"/>
      <c r="AQ731" s="8"/>
      <c r="AR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6"/>
      <c r="AP732" s="8"/>
      <c r="AQ732" s="8"/>
      <c r="AR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  <c r="AL733" s="55"/>
      <c r="AM733" s="55"/>
      <c r="AN733" s="55"/>
      <c r="AO733" s="56"/>
      <c r="AP733" s="8"/>
      <c r="AQ733" s="8"/>
      <c r="AR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  <c r="AL734" s="55"/>
      <c r="AM734" s="55"/>
      <c r="AN734" s="55"/>
      <c r="AO734" s="56"/>
      <c r="AP734" s="8"/>
      <c r="AQ734" s="8"/>
      <c r="AR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6"/>
      <c r="AP735" s="8"/>
      <c r="AQ735" s="8"/>
      <c r="AR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  <c r="AL736" s="55"/>
      <c r="AM736" s="55"/>
      <c r="AN736" s="55"/>
      <c r="AO736" s="56"/>
      <c r="AP736" s="8"/>
      <c r="AQ736" s="8"/>
      <c r="AR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  <c r="AL737" s="55"/>
      <c r="AM737" s="55"/>
      <c r="AN737" s="55"/>
      <c r="AO737" s="56"/>
      <c r="AP737" s="8"/>
      <c r="AQ737" s="8"/>
      <c r="AR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6"/>
      <c r="AP738" s="8"/>
      <c r="AQ738" s="8"/>
      <c r="AR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  <c r="AL739" s="55"/>
      <c r="AM739" s="55"/>
      <c r="AN739" s="55"/>
      <c r="AO739" s="56"/>
      <c r="AP739" s="8"/>
      <c r="AQ739" s="8"/>
      <c r="AR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  <c r="AL740" s="55"/>
      <c r="AM740" s="55"/>
      <c r="AN740" s="55"/>
      <c r="AO740" s="56"/>
      <c r="AP740" s="8"/>
      <c r="AQ740" s="8"/>
      <c r="AR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  <c r="AL741" s="55"/>
      <c r="AM741" s="55"/>
      <c r="AN741" s="55"/>
      <c r="AO741" s="56"/>
      <c r="AP741" s="8"/>
      <c r="AQ741" s="8"/>
      <c r="AR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6"/>
      <c r="AP742" s="8"/>
      <c r="AQ742" s="8"/>
      <c r="AR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6"/>
      <c r="AP743" s="8"/>
      <c r="AQ743" s="8"/>
      <c r="AR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6"/>
      <c r="AP744" s="8"/>
      <c r="AQ744" s="8"/>
      <c r="AR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6"/>
      <c r="AP745" s="8"/>
      <c r="AQ745" s="8"/>
      <c r="AR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6"/>
      <c r="AP746" s="8"/>
      <c r="AQ746" s="8"/>
      <c r="AR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  <c r="AL747" s="55"/>
      <c r="AM747" s="55"/>
      <c r="AN747" s="55"/>
      <c r="AO747" s="56"/>
      <c r="AP747" s="8"/>
      <c r="AQ747" s="8"/>
      <c r="AR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6"/>
      <c r="AP748" s="8"/>
      <c r="AQ748" s="8"/>
      <c r="AR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6"/>
      <c r="AP749" s="8"/>
      <c r="AQ749" s="8"/>
      <c r="AR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  <c r="AL750" s="55"/>
      <c r="AM750" s="55"/>
      <c r="AN750" s="55"/>
      <c r="AO750" s="56"/>
      <c r="AP750" s="8"/>
      <c r="AQ750" s="8"/>
      <c r="AR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  <c r="AL751" s="55"/>
      <c r="AM751" s="55"/>
      <c r="AN751" s="55"/>
      <c r="AO751" s="56"/>
      <c r="AP751" s="8"/>
      <c r="AQ751" s="8"/>
      <c r="AR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6"/>
      <c r="AP752" s="8"/>
      <c r="AQ752" s="8"/>
      <c r="AR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  <c r="AL753" s="55"/>
      <c r="AM753" s="55"/>
      <c r="AN753" s="55"/>
      <c r="AO753" s="56"/>
      <c r="AP753" s="8"/>
      <c r="AQ753" s="8"/>
      <c r="AR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6"/>
      <c r="AP754" s="8"/>
      <c r="AQ754" s="8"/>
      <c r="AR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6"/>
      <c r="AP755" s="8"/>
      <c r="AQ755" s="8"/>
      <c r="AR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6"/>
      <c r="AP756" s="8"/>
      <c r="AQ756" s="8"/>
      <c r="AR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6"/>
      <c r="AP757" s="8"/>
      <c r="AQ757" s="8"/>
      <c r="AR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6"/>
      <c r="AP758" s="8"/>
      <c r="AQ758" s="8"/>
      <c r="AR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  <c r="AL759" s="55"/>
      <c r="AM759" s="55"/>
      <c r="AN759" s="55"/>
      <c r="AO759" s="56"/>
      <c r="AP759" s="8"/>
      <c r="AQ759" s="8"/>
      <c r="AR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  <c r="AL760" s="55"/>
      <c r="AM760" s="55"/>
      <c r="AN760" s="55"/>
      <c r="AO760" s="56"/>
      <c r="AP760" s="8"/>
      <c r="AQ760" s="8"/>
      <c r="AR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6"/>
      <c r="AP761" s="8"/>
      <c r="AQ761" s="8"/>
      <c r="AR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6"/>
      <c r="AP762" s="8"/>
      <c r="AQ762" s="8"/>
      <c r="AR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6"/>
      <c r="AP763" s="8"/>
      <c r="AQ763" s="8"/>
      <c r="AR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6"/>
      <c r="AP764" s="8"/>
      <c r="AQ764" s="8"/>
      <c r="AR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6"/>
      <c r="AP765" s="8"/>
      <c r="AQ765" s="8"/>
      <c r="AR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  <c r="AL766" s="55"/>
      <c r="AM766" s="55"/>
      <c r="AN766" s="55"/>
      <c r="AO766" s="56"/>
      <c r="AP766" s="8"/>
      <c r="AQ766" s="8"/>
      <c r="AR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6"/>
      <c r="AP767" s="8"/>
      <c r="AQ767" s="8"/>
      <c r="AR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6"/>
      <c r="AP768" s="8"/>
      <c r="AQ768" s="8"/>
      <c r="AR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  <c r="AL769" s="55"/>
      <c r="AM769" s="55"/>
      <c r="AN769" s="55"/>
      <c r="AO769" s="56"/>
      <c r="AP769" s="8"/>
      <c r="AQ769" s="8"/>
      <c r="AR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  <c r="AL770" s="55"/>
      <c r="AM770" s="55"/>
      <c r="AN770" s="55"/>
      <c r="AO770" s="56"/>
      <c r="AP770" s="8"/>
      <c r="AQ770" s="8"/>
      <c r="AR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  <c r="AL771" s="55"/>
      <c r="AM771" s="55"/>
      <c r="AN771" s="55"/>
      <c r="AO771" s="56"/>
      <c r="AP771" s="8"/>
      <c r="AQ771" s="8"/>
      <c r="AR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6"/>
      <c r="AP772" s="8"/>
      <c r="AQ772" s="8"/>
      <c r="AR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6"/>
      <c r="AP773" s="8"/>
      <c r="AQ773" s="8"/>
      <c r="AR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  <c r="AL774" s="55"/>
      <c r="AM774" s="55"/>
      <c r="AN774" s="55"/>
      <c r="AO774" s="56"/>
      <c r="AP774" s="8"/>
      <c r="AQ774" s="8"/>
      <c r="AR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6"/>
      <c r="AP775" s="8"/>
      <c r="AQ775" s="8"/>
      <c r="AR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6"/>
      <c r="AP776" s="8"/>
      <c r="AQ776" s="8"/>
      <c r="AR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6"/>
      <c r="AP777" s="8"/>
      <c r="AQ777" s="8"/>
      <c r="AR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  <c r="AL778" s="55"/>
      <c r="AM778" s="55"/>
      <c r="AN778" s="55"/>
      <c r="AO778" s="56"/>
      <c r="AP778" s="8"/>
      <c r="AQ778" s="8"/>
      <c r="AR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6"/>
      <c r="AP779" s="8"/>
      <c r="AQ779" s="8"/>
      <c r="AR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  <c r="AL780" s="55"/>
      <c r="AM780" s="55"/>
      <c r="AN780" s="55"/>
      <c r="AO780" s="56"/>
      <c r="AP780" s="8"/>
      <c r="AQ780" s="8"/>
      <c r="AR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6"/>
      <c r="AP781" s="8"/>
      <c r="AQ781" s="8"/>
      <c r="AR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  <c r="AL782" s="55"/>
      <c r="AM782" s="55"/>
      <c r="AN782" s="55"/>
      <c r="AO782" s="56"/>
      <c r="AP782" s="8"/>
      <c r="AQ782" s="8"/>
      <c r="AR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  <c r="AL783" s="55"/>
      <c r="AM783" s="55"/>
      <c r="AN783" s="55"/>
      <c r="AO783" s="56"/>
      <c r="AP783" s="8"/>
      <c r="AQ783" s="8"/>
      <c r="AR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  <c r="AL784" s="55"/>
      <c r="AM784" s="55"/>
      <c r="AN784" s="55"/>
      <c r="AO784" s="56"/>
      <c r="AP784" s="8"/>
      <c r="AQ784" s="8"/>
      <c r="AR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6"/>
      <c r="AP785" s="8"/>
      <c r="AQ785" s="8"/>
      <c r="AR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6"/>
      <c r="AP786" s="8"/>
      <c r="AQ786" s="8"/>
      <c r="AR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  <c r="AL787" s="55"/>
      <c r="AM787" s="55"/>
      <c r="AN787" s="55"/>
      <c r="AO787" s="56"/>
      <c r="AP787" s="8"/>
      <c r="AQ787" s="8"/>
      <c r="AR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6"/>
      <c r="AP788" s="8"/>
      <c r="AQ788" s="8"/>
      <c r="AR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  <c r="AL789" s="55"/>
      <c r="AM789" s="55"/>
      <c r="AN789" s="55"/>
      <c r="AO789" s="56"/>
      <c r="AP789" s="8"/>
      <c r="AQ789" s="8"/>
      <c r="AR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  <c r="AL790" s="55"/>
      <c r="AM790" s="55"/>
      <c r="AN790" s="55"/>
      <c r="AO790" s="56"/>
      <c r="AP790" s="8"/>
      <c r="AQ790" s="8"/>
      <c r="AR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6"/>
      <c r="AP791" s="8"/>
      <c r="AQ791" s="8"/>
      <c r="AR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6"/>
      <c r="AP792" s="8"/>
      <c r="AQ792" s="8"/>
      <c r="AR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  <c r="AL793" s="55"/>
      <c r="AM793" s="55"/>
      <c r="AN793" s="55"/>
      <c r="AO793" s="56"/>
      <c r="AP793" s="8"/>
      <c r="AQ793" s="8"/>
      <c r="AR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6"/>
      <c r="AP794" s="8"/>
      <c r="AQ794" s="8"/>
      <c r="AR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  <c r="AL795" s="55"/>
      <c r="AM795" s="55"/>
      <c r="AN795" s="55"/>
      <c r="AO795" s="56"/>
      <c r="AP795" s="8"/>
      <c r="AQ795" s="8"/>
      <c r="AR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6"/>
      <c r="AP796" s="8"/>
      <c r="AQ796" s="8"/>
      <c r="AR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  <c r="AL797" s="55"/>
      <c r="AM797" s="55"/>
      <c r="AN797" s="55"/>
      <c r="AO797" s="56"/>
      <c r="AP797" s="8"/>
      <c r="AQ797" s="8"/>
      <c r="AR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6"/>
      <c r="AP798" s="8"/>
      <c r="AQ798" s="8"/>
      <c r="AR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  <c r="AL799" s="55"/>
      <c r="AM799" s="55"/>
      <c r="AN799" s="55"/>
      <c r="AO799" s="56"/>
      <c r="AP799" s="8"/>
      <c r="AQ799" s="8"/>
      <c r="AR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6"/>
      <c r="AP800" s="8"/>
      <c r="AQ800" s="8"/>
      <c r="AR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6"/>
      <c r="AP801" s="8"/>
      <c r="AQ801" s="8"/>
      <c r="AR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6"/>
      <c r="AP802" s="8"/>
      <c r="AQ802" s="8"/>
      <c r="AR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6"/>
      <c r="AP803" s="8"/>
      <c r="AQ803" s="8"/>
      <c r="AR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6"/>
      <c r="AP804" s="8"/>
      <c r="AQ804" s="8"/>
      <c r="AR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  <c r="AL805" s="55"/>
      <c r="AM805" s="55"/>
      <c r="AN805" s="55"/>
      <c r="AO805" s="56"/>
      <c r="AP805" s="8"/>
      <c r="AQ805" s="8"/>
      <c r="AR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  <c r="AL806" s="55"/>
      <c r="AM806" s="55"/>
      <c r="AN806" s="55"/>
      <c r="AO806" s="56"/>
      <c r="AP806" s="8"/>
      <c r="AQ806" s="8"/>
      <c r="AR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  <c r="AL807" s="55"/>
      <c r="AM807" s="55"/>
      <c r="AN807" s="55"/>
      <c r="AO807" s="56"/>
      <c r="AP807" s="8"/>
      <c r="AQ807" s="8"/>
      <c r="AR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  <c r="AL808" s="55"/>
      <c r="AM808" s="55"/>
      <c r="AN808" s="55"/>
      <c r="AO808" s="56"/>
      <c r="AP808" s="8"/>
      <c r="AQ808" s="8"/>
      <c r="AR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  <c r="AL809" s="55"/>
      <c r="AM809" s="55"/>
      <c r="AN809" s="55"/>
      <c r="AO809" s="56"/>
      <c r="AP809" s="8"/>
      <c r="AQ809" s="8"/>
      <c r="AR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  <c r="AL810" s="55"/>
      <c r="AM810" s="55"/>
      <c r="AN810" s="55"/>
      <c r="AO810" s="56"/>
      <c r="AP810" s="8"/>
      <c r="AQ810" s="8"/>
      <c r="AR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  <c r="AL811" s="55"/>
      <c r="AM811" s="55"/>
      <c r="AN811" s="55"/>
      <c r="AO811" s="56"/>
      <c r="AP811" s="8"/>
      <c r="AQ811" s="8"/>
      <c r="AR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  <c r="AL812" s="55"/>
      <c r="AM812" s="55"/>
      <c r="AN812" s="55"/>
      <c r="AO812" s="56"/>
      <c r="AP812" s="8"/>
      <c r="AQ812" s="8"/>
      <c r="AR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  <c r="AL813" s="55"/>
      <c r="AM813" s="55"/>
      <c r="AN813" s="55"/>
      <c r="AO813" s="56"/>
      <c r="AP813" s="8"/>
      <c r="AQ813" s="8"/>
      <c r="AR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  <c r="AL814" s="55"/>
      <c r="AM814" s="55"/>
      <c r="AN814" s="55"/>
      <c r="AO814" s="56"/>
      <c r="AP814" s="8"/>
      <c r="AQ814" s="8"/>
      <c r="AR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  <c r="AL815" s="55"/>
      <c r="AM815" s="55"/>
      <c r="AN815" s="55"/>
      <c r="AO815" s="56"/>
      <c r="AP815" s="8"/>
      <c r="AQ815" s="8"/>
      <c r="AR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  <c r="AL816" s="55"/>
      <c r="AM816" s="55"/>
      <c r="AN816" s="55"/>
      <c r="AO816" s="56"/>
      <c r="AP816" s="8"/>
      <c r="AQ816" s="8"/>
      <c r="AR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  <c r="AL817" s="55"/>
      <c r="AM817" s="55"/>
      <c r="AN817" s="55"/>
      <c r="AO817" s="56"/>
      <c r="AP817" s="8"/>
      <c r="AQ817" s="8"/>
      <c r="AR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  <c r="AL818" s="55"/>
      <c r="AM818" s="55"/>
      <c r="AN818" s="55"/>
      <c r="AO818" s="56"/>
      <c r="AP818" s="8"/>
      <c r="AQ818" s="8"/>
      <c r="AR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  <c r="AL819" s="55"/>
      <c r="AM819" s="55"/>
      <c r="AN819" s="55"/>
      <c r="AO819" s="56"/>
      <c r="AP819" s="8"/>
      <c r="AQ819" s="8"/>
      <c r="AR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6"/>
      <c r="AP820" s="8"/>
      <c r="AQ820" s="8"/>
      <c r="AR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  <c r="AL821" s="55"/>
      <c r="AM821" s="55"/>
      <c r="AN821" s="55"/>
      <c r="AO821" s="56"/>
      <c r="AP821" s="8"/>
      <c r="AQ821" s="8"/>
      <c r="AR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  <c r="AL822" s="55"/>
      <c r="AM822" s="55"/>
      <c r="AN822" s="55"/>
      <c r="AO822" s="56"/>
      <c r="AP822" s="8"/>
      <c r="AQ822" s="8"/>
      <c r="AR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  <c r="AL823" s="55"/>
      <c r="AM823" s="55"/>
      <c r="AN823" s="55"/>
      <c r="AO823" s="56"/>
      <c r="AP823" s="8"/>
      <c r="AQ823" s="8"/>
      <c r="AR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  <c r="AL824" s="55"/>
      <c r="AM824" s="55"/>
      <c r="AN824" s="55"/>
      <c r="AO824" s="56"/>
      <c r="AP824" s="8"/>
      <c r="AQ824" s="8"/>
      <c r="AR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  <c r="AL825" s="55"/>
      <c r="AM825" s="55"/>
      <c r="AN825" s="55"/>
      <c r="AO825" s="56"/>
      <c r="AP825" s="8"/>
      <c r="AQ825" s="8"/>
      <c r="AR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  <c r="AL826" s="55"/>
      <c r="AM826" s="55"/>
      <c r="AN826" s="55"/>
      <c r="AO826" s="56"/>
      <c r="AP826" s="8"/>
      <c r="AQ826" s="8"/>
      <c r="AR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  <c r="AL827" s="55"/>
      <c r="AM827" s="55"/>
      <c r="AN827" s="55"/>
      <c r="AO827" s="56"/>
      <c r="AP827" s="8"/>
      <c r="AQ827" s="8"/>
      <c r="AR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  <c r="AL828" s="55"/>
      <c r="AM828" s="55"/>
      <c r="AN828" s="55"/>
      <c r="AO828" s="56"/>
      <c r="AP828" s="8"/>
      <c r="AQ828" s="8"/>
      <c r="AR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  <c r="AL829" s="55"/>
      <c r="AM829" s="55"/>
      <c r="AN829" s="55"/>
      <c r="AO829" s="56"/>
      <c r="AP829" s="8"/>
      <c r="AQ829" s="8"/>
      <c r="AR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  <c r="AL830" s="55"/>
      <c r="AM830" s="55"/>
      <c r="AN830" s="55"/>
      <c r="AO830" s="56"/>
      <c r="AP830" s="8"/>
      <c r="AQ830" s="8"/>
      <c r="AR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6"/>
      <c r="AP831" s="8"/>
      <c r="AQ831" s="8"/>
      <c r="AR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  <c r="AL832" s="55"/>
      <c r="AM832" s="55"/>
      <c r="AN832" s="55"/>
      <c r="AO832" s="56"/>
      <c r="AP832" s="8"/>
      <c r="AQ832" s="8"/>
      <c r="AR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6"/>
      <c r="AP833" s="8"/>
      <c r="AQ833" s="8"/>
      <c r="AR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  <c r="AL834" s="55"/>
      <c r="AM834" s="55"/>
      <c r="AN834" s="55"/>
      <c r="AO834" s="56"/>
      <c r="AP834" s="8"/>
      <c r="AQ834" s="8"/>
      <c r="AR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  <c r="AL835" s="55"/>
      <c r="AM835" s="55"/>
      <c r="AN835" s="55"/>
      <c r="AO835" s="56"/>
      <c r="AP835" s="8"/>
      <c r="AQ835" s="8"/>
      <c r="AR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  <c r="AL836" s="55"/>
      <c r="AM836" s="55"/>
      <c r="AN836" s="55"/>
      <c r="AO836" s="56"/>
      <c r="AP836" s="8"/>
      <c r="AQ836" s="8"/>
      <c r="AR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6"/>
      <c r="AP837" s="8"/>
      <c r="AQ837" s="8"/>
      <c r="AR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  <c r="AL838" s="55"/>
      <c r="AM838" s="55"/>
      <c r="AN838" s="55"/>
      <c r="AO838" s="56"/>
      <c r="AP838" s="8"/>
      <c r="AQ838" s="8"/>
      <c r="AR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6"/>
      <c r="AP839" s="8"/>
      <c r="AQ839" s="8"/>
      <c r="AR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6"/>
      <c r="AP840" s="8"/>
      <c r="AQ840" s="8"/>
      <c r="AR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  <c r="AL841" s="55"/>
      <c r="AM841" s="55"/>
      <c r="AN841" s="55"/>
      <c r="AO841" s="56"/>
      <c r="AP841" s="8"/>
      <c r="AQ841" s="8"/>
      <c r="AR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6"/>
      <c r="AP842" s="8"/>
      <c r="AQ842" s="8"/>
      <c r="AR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  <c r="AL843" s="55"/>
      <c r="AM843" s="55"/>
      <c r="AN843" s="55"/>
      <c r="AO843" s="56"/>
      <c r="AP843" s="8"/>
      <c r="AQ843" s="8"/>
      <c r="AR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  <c r="AL844" s="55"/>
      <c r="AM844" s="55"/>
      <c r="AN844" s="55"/>
      <c r="AO844" s="56"/>
      <c r="AP844" s="8"/>
      <c r="AQ844" s="8"/>
      <c r="AR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  <c r="AL845" s="55"/>
      <c r="AM845" s="55"/>
      <c r="AN845" s="55"/>
      <c r="AO845" s="56"/>
      <c r="AP845" s="8"/>
      <c r="AQ845" s="8"/>
      <c r="AR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6"/>
      <c r="AP846" s="8"/>
      <c r="AQ846" s="8"/>
      <c r="AR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  <c r="AL847" s="55"/>
      <c r="AM847" s="55"/>
      <c r="AN847" s="55"/>
      <c r="AO847" s="56"/>
      <c r="AP847" s="8"/>
      <c r="AQ847" s="8"/>
      <c r="AR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  <c r="AL848" s="55"/>
      <c r="AM848" s="55"/>
      <c r="AN848" s="55"/>
      <c r="AO848" s="56"/>
      <c r="AP848" s="8"/>
      <c r="AQ848" s="8"/>
      <c r="AR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  <c r="AL849" s="55"/>
      <c r="AM849" s="55"/>
      <c r="AN849" s="55"/>
      <c r="AO849" s="56"/>
      <c r="AP849" s="8"/>
      <c r="AQ849" s="8"/>
      <c r="AR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  <c r="AL850" s="55"/>
      <c r="AM850" s="55"/>
      <c r="AN850" s="55"/>
      <c r="AO850" s="56"/>
      <c r="AP850" s="8"/>
      <c r="AQ850" s="8"/>
      <c r="AR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  <c r="AL851" s="55"/>
      <c r="AM851" s="55"/>
      <c r="AN851" s="55"/>
      <c r="AO851" s="56"/>
      <c r="AP851" s="8"/>
      <c r="AQ851" s="8"/>
      <c r="AR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  <c r="AL852" s="55"/>
      <c r="AM852" s="55"/>
      <c r="AN852" s="55"/>
      <c r="AO852" s="56"/>
      <c r="AP852" s="8"/>
      <c r="AQ852" s="8"/>
      <c r="AR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  <c r="AL853" s="55"/>
      <c r="AM853" s="55"/>
      <c r="AN853" s="55"/>
      <c r="AO853" s="56"/>
      <c r="AP853" s="8"/>
      <c r="AQ853" s="8"/>
      <c r="AR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  <c r="AL854" s="55"/>
      <c r="AM854" s="55"/>
      <c r="AN854" s="55"/>
      <c r="AO854" s="56"/>
      <c r="AP854" s="8"/>
      <c r="AQ854" s="8"/>
      <c r="AR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  <c r="AL855" s="55"/>
      <c r="AM855" s="55"/>
      <c r="AN855" s="55"/>
      <c r="AO855" s="56"/>
      <c r="AP855" s="8"/>
      <c r="AQ855" s="8"/>
      <c r="AR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6"/>
      <c r="AP856" s="8"/>
      <c r="AQ856" s="8"/>
      <c r="AR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6"/>
      <c r="AP857" s="8"/>
      <c r="AQ857" s="8"/>
      <c r="AR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6"/>
      <c r="AP858" s="8"/>
      <c r="AQ858" s="8"/>
      <c r="AR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  <c r="AL859" s="55"/>
      <c r="AM859" s="55"/>
      <c r="AN859" s="55"/>
      <c r="AO859" s="56"/>
      <c r="AP859" s="8"/>
      <c r="AQ859" s="8"/>
      <c r="AR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6"/>
      <c r="AP860" s="8"/>
      <c r="AQ860" s="8"/>
      <c r="AR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  <c r="AL861" s="55"/>
      <c r="AM861" s="55"/>
      <c r="AN861" s="55"/>
      <c r="AO861" s="56"/>
      <c r="AP861" s="8"/>
      <c r="AQ861" s="8"/>
      <c r="AR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  <c r="AL862" s="55"/>
      <c r="AM862" s="55"/>
      <c r="AN862" s="55"/>
      <c r="AO862" s="56"/>
      <c r="AP862" s="8"/>
      <c r="AQ862" s="8"/>
      <c r="AR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6"/>
      <c r="AP863" s="8"/>
      <c r="AQ863" s="8"/>
      <c r="AR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6"/>
      <c r="AP864" s="8"/>
      <c r="AQ864" s="8"/>
      <c r="AR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6"/>
      <c r="AP865" s="8"/>
      <c r="AQ865" s="8"/>
      <c r="AR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  <c r="AL866" s="55"/>
      <c r="AM866" s="55"/>
      <c r="AN866" s="55"/>
      <c r="AO866" s="56"/>
      <c r="AP866" s="8"/>
      <c r="AQ866" s="8"/>
      <c r="AR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  <c r="AL867" s="55"/>
      <c r="AM867" s="55"/>
      <c r="AN867" s="55"/>
      <c r="AO867" s="56"/>
      <c r="AP867" s="8"/>
      <c r="AQ867" s="8"/>
      <c r="AR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  <c r="AL868" s="55"/>
      <c r="AM868" s="55"/>
      <c r="AN868" s="55"/>
      <c r="AO868" s="56"/>
      <c r="AP868" s="8"/>
      <c r="AQ868" s="8"/>
      <c r="AR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  <c r="AL869" s="55"/>
      <c r="AM869" s="55"/>
      <c r="AN869" s="55"/>
      <c r="AO869" s="56"/>
      <c r="AP869" s="8"/>
      <c r="AQ869" s="8"/>
      <c r="AR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  <c r="AL870" s="55"/>
      <c r="AM870" s="55"/>
      <c r="AN870" s="55"/>
      <c r="AO870" s="56"/>
      <c r="AP870" s="8"/>
      <c r="AQ870" s="8"/>
      <c r="AR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  <c r="AL871" s="55"/>
      <c r="AM871" s="55"/>
      <c r="AN871" s="55"/>
      <c r="AO871" s="56"/>
      <c r="AP871" s="8"/>
      <c r="AQ871" s="8"/>
      <c r="AR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6"/>
      <c r="AP872" s="8"/>
      <c r="AQ872" s="8"/>
      <c r="AR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6"/>
      <c r="AP873" s="8"/>
      <c r="AQ873" s="8"/>
      <c r="AR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6"/>
      <c r="AP874" s="8"/>
      <c r="AQ874" s="8"/>
      <c r="AR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  <c r="AL875" s="55"/>
      <c r="AM875" s="55"/>
      <c r="AN875" s="55"/>
      <c r="AO875" s="56"/>
      <c r="AP875" s="8"/>
      <c r="AQ875" s="8"/>
      <c r="AR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6"/>
      <c r="AP876" s="8"/>
      <c r="AQ876" s="8"/>
      <c r="AR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  <c r="AL877" s="55"/>
      <c r="AM877" s="55"/>
      <c r="AN877" s="55"/>
      <c r="AO877" s="56"/>
      <c r="AP877" s="8"/>
      <c r="AQ877" s="8"/>
      <c r="AR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  <c r="AL878" s="55"/>
      <c r="AM878" s="55"/>
      <c r="AN878" s="55"/>
      <c r="AO878" s="56"/>
      <c r="AP878" s="8"/>
      <c r="AQ878" s="8"/>
      <c r="AR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  <c r="AL879" s="55"/>
      <c r="AM879" s="55"/>
      <c r="AN879" s="55"/>
      <c r="AO879" s="56"/>
      <c r="AP879" s="8"/>
      <c r="AQ879" s="8"/>
      <c r="AR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  <c r="AL880" s="55"/>
      <c r="AM880" s="55"/>
      <c r="AN880" s="55"/>
      <c r="AO880" s="56"/>
      <c r="AP880" s="8"/>
      <c r="AQ880" s="8"/>
      <c r="AR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6"/>
      <c r="AP881" s="8"/>
      <c r="AQ881" s="8"/>
      <c r="AR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  <c r="AL882" s="55"/>
      <c r="AM882" s="55"/>
      <c r="AN882" s="55"/>
      <c r="AO882" s="56"/>
      <c r="AP882" s="8"/>
      <c r="AQ882" s="8"/>
      <c r="AR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  <c r="AL883" s="55"/>
      <c r="AM883" s="55"/>
      <c r="AN883" s="55"/>
      <c r="AO883" s="56"/>
      <c r="AP883" s="8"/>
      <c r="AQ883" s="8"/>
      <c r="AR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  <c r="AL884" s="55"/>
      <c r="AM884" s="55"/>
      <c r="AN884" s="55"/>
      <c r="AO884" s="56"/>
      <c r="AP884" s="8"/>
      <c r="AQ884" s="8"/>
      <c r="AR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  <c r="AL885" s="55"/>
      <c r="AM885" s="55"/>
      <c r="AN885" s="55"/>
      <c r="AO885" s="56"/>
      <c r="AP885" s="8"/>
      <c r="AQ885" s="8"/>
      <c r="AR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  <c r="AL886" s="55"/>
      <c r="AM886" s="55"/>
      <c r="AN886" s="55"/>
      <c r="AO886" s="56"/>
      <c r="AP886" s="8"/>
      <c r="AQ886" s="8"/>
      <c r="AR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6"/>
      <c r="AP887" s="8"/>
      <c r="AQ887" s="8"/>
      <c r="AR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6"/>
      <c r="AP888" s="8"/>
      <c r="AQ888" s="8"/>
      <c r="AR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  <c r="AL889" s="55"/>
      <c r="AM889" s="55"/>
      <c r="AN889" s="55"/>
      <c r="AO889" s="56"/>
      <c r="AP889" s="8"/>
      <c r="AQ889" s="8"/>
      <c r="AR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6"/>
      <c r="AP890" s="8"/>
      <c r="AQ890" s="8"/>
      <c r="AR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6"/>
      <c r="AP891" s="8"/>
      <c r="AQ891" s="8"/>
      <c r="AR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6"/>
      <c r="AP892" s="8"/>
      <c r="AQ892" s="8"/>
      <c r="AR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  <c r="AL893" s="55"/>
      <c r="AM893" s="55"/>
      <c r="AN893" s="55"/>
      <c r="AO893" s="56"/>
      <c r="AP893" s="8"/>
      <c r="AQ893" s="8"/>
      <c r="AR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6"/>
      <c r="AP894" s="8"/>
      <c r="AQ894" s="8"/>
      <c r="AR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  <c r="AL895" s="55"/>
      <c r="AM895" s="55"/>
      <c r="AN895" s="55"/>
      <c r="AO895" s="56"/>
      <c r="AP895" s="8"/>
      <c r="AQ895" s="8"/>
      <c r="AR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6"/>
      <c r="AP896" s="8"/>
      <c r="AQ896" s="8"/>
      <c r="AR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  <c r="AL897" s="55"/>
      <c r="AM897" s="55"/>
      <c r="AN897" s="55"/>
      <c r="AO897" s="56"/>
      <c r="AP897" s="8"/>
      <c r="AQ897" s="8"/>
      <c r="AR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  <c r="AL898" s="55"/>
      <c r="AM898" s="55"/>
      <c r="AN898" s="55"/>
      <c r="AO898" s="56"/>
      <c r="AP898" s="8"/>
      <c r="AQ898" s="8"/>
      <c r="AR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  <c r="AL899" s="55"/>
      <c r="AM899" s="55"/>
      <c r="AN899" s="55"/>
      <c r="AO899" s="56"/>
      <c r="AP899" s="8"/>
      <c r="AQ899" s="8"/>
      <c r="AR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  <c r="AL900" s="55"/>
      <c r="AM900" s="55"/>
      <c r="AN900" s="55"/>
      <c r="AO900" s="56"/>
      <c r="AP900" s="8"/>
      <c r="AQ900" s="8"/>
      <c r="AR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  <c r="AL901" s="55"/>
      <c r="AM901" s="55"/>
      <c r="AN901" s="55"/>
      <c r="AO901" s="56"/>
      <c r="AP901" s="8"/>
      <c r="AQ901" s="8"/>
      <c r="AR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6"/>
      <c r="AP902" s="8"/>
      <c r="AQ902" s="8"/>
      <c r="AR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6"/>
      <c r="AP903" s="8"/>
      <c r="AQ903" s="8"/>
      <c r="AR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6"/>
      <c r="AP904" s="8"/>
      <c r="AQ904" s="8"/>
      <c r="AR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6"/>
      <c r="AP905" s="8"/>
      <c r="AQ905" s="8"/>
      <c r="AR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6"/>
      <c r="AP906" s="8"/>
      <c r="AQ906" s="8"/>
      <c r="AR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6"/>
      <c r="AP907" s="8"/>
      <c r="AQ907" s="8"/>
      <c r="AR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6"/>
      <c r="AP908" s="8"/>
      <c r="AQ908" s="8"/>
      <c r="AR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6"/>
      <c r="AP909" s="8"/>
      <c r="AQ909" s="8"/>
      <c r="AR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  <c r="AL910" s="55"/>
      <c r="AM910" s="55"/>
      <c r="AN910" s="55"/>
      <c r="AO910" s="56"/>
      <c r="AP910" s="8"/>
      <c r="AQ910" s="8"/>
      <c r="AR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  <c r="AL911" s="55"/>
      <c r="AM911" s="55"/>
      <c r="AN911" s="55"/>
      <c r="AO911" s="56"/>
      <c r="AP911" s="8"/>
      <c r="AQ911" s="8"/>
      <c r="AR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  <c r="AL912" s="55"/>
      <c r="AM912" s="55"/>
      <c r="AN912" s="55"/>
      <c r="AO912" s="56"/>
      <c r="AP912" s="8"/>
      <c r="AQ912" s="8"/>
      <c r="AR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  <c r="AL913" s="55"/>
      <c r="AM913" s="55"/>
      <c r="AN913" s="55"/>
      <c r="AO913" s="56"/>
      <c r="AP913" s="8"/>
      <c r="AQ913" s="8"/>
      <c r="AR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6"/>
      <c r="AP914" s="8"/>
      <c r="AQ914" s="8"/>
      <c r="AR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6"/>
      <c r="AP915" s="8"/>
      <c r="AQ915" s="8"/>
      <c r="AR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6"/>
      <c r="AP916" s="8"/>
      <c r="AQ916" s="8"/>
      <c r="AR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6"/>
      <c r="AP917" s="8"/>
      <c r="AQ917" s="8"/>
      <c r="AR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6"/>
      <c r="AP918" s="8"/>
      <c r="AQ918" s="8"/>
      <c r="AR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6"/>
      <c r="AP919" s="8"/>
      <c r="AQ919" s="8"/>
      <c r="AR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  <c r="AL920" s="55"/>
      <c r="AM920" s="55"/>
      <c r="AN920" s="55"/>
      <c r="AO920" s="56"/>
      <c r="AP920" s="8"/>
      <c r="AQ920" s="8"/>
      <c r="AR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  <c r="AL921" s="55"/>
      <c r="AM921" s="55"/>
      <c r="AN921" s="55"/>
      <c r="AO921" s="56"/>
      <c r="AP921" s="8"/>
      <c r="AQ921" s="8"/>
      <c r="AR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  <c r="AL922" s="55"/>
      <c r="AM922" s="55"/>
      <c r="AN922" s="55"/>
      <c r="AO922" s="56"/>
      <c r="AP922" s="8"/>
      <c r="AQ922" s="8"/>
      <c r="AR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6"/>
      <c r="AP923" s="8"/>
      <c r="AQ923" s="8"/>
      <c r="AR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  <c r="AL924" s="55"/>
      <c r="AM924" s="55"/>
      <c r="AN924" s="55"/>
      <c r="AO924" s="56"/>
      <c r="AP924" s="8"/>
      <c r="AQ924" s="8"/>
      <c r="AR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6"/>
      <c r="AP925" s="8"/>
      <c r="AQ925" s="8"/>
      <c r="AR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6"/>
      <c r="AP926" s="8"/>
      <c r="AQ926" s="8"/>
      <c r="AR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6"/>
      <c r="AP927" s="8"/>
      <c r="AQ927" s="8"/>
      <c r="AR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6"/>
      <c r="AP928" s="8"/>
      <c r="AQ928" s="8"/>
      <c r="AR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6"/>
      <c r="AP929" s="8"/>
      <c r="AQ929" s="8"/>
      <c r="AR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6"/>
      <c r="AP930" s="8"/>
      <c r="AQ930" s="8"/>
      <c r="AR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  <c r="AL931" s="55"/>
      <c r="AM931" s="55"/>
      <c r="AN931" s="55"/>
      <c r="AO931" s="56"/>
      <c r="AP931" s="8"/>
      <c r="AQ931" s="8"/>
      <c r="AR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  <c r="AL932" s="55"/>
      <c r="AM932" s="55"/>
      <c r="AN932" s="55"/>
      <c r="AO932" s="56"/>
      <c r="AP932" s="8"/>
      <c r="AQ932" s="8"/>
      <c r="AR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  <c r="AL933" s="55"/>
      <c r="AM933" s="55"/>
      <c r="AN933" s="55"/>
      <c r="AO933" s="56"/>
      <c r="AP933" s="8"/>
      <c r="AQ933" s="8"/>
      <c r="AR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  <c r="AL934" s="55"/>
      <c r="AM934" s="55"/>
      <c r="AN934" s="55"/>
      <c r="AO934" s="56"/>
      <c r="AP934" s="8"/>
      <c r="AQ934" s="8"/>
      <c r="AR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  <c r="AL935" s="55"/>
      <c r="AM935" s="55"/>
      <c r="AN935" s="55"/>
      <c r="AO935" s="56"/>
      <c r="AP935" s="8"/>
      <c r="AQ935" s="8"/>
      <c r="AR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6"/>
      <c r="AP936" s="8"/>
      <c r="AQ936" s="8"/>
      <c r="AR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  <c r="AL937" s="55"/>
      <c r="AM937" s="55"/>
      <c r="AN937" s="55"/>
      <c r="AO937" s="56"/>
      <c r="AP937" s="8"/>
      <c r="AQ937" s="8"/>
      <c r="AR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  <c r="AL938" s="55"/>
      <c r="AM938" s="55"/>
      <c r="AN938" s="55"/>
      <c r="AO938" s="56"/>
      <c r="AP938" s="8"/>
      <c r="AQ938" s="8"/>
      <c r="AR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  <c r="AL939" s="55"/>
      <c r="AM939" s="55"/>
      <c r="AN939" s="55"/>
      <c r="AO939" s="56"/>
      <c r="AP939" s="8"/>
      <c r="AQ939" s="8"/>
      <c r="AR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  <c r="AL940" s="55"/>
      <c r="AM940" s="55"/>
      <c r="AN940" s="55"/>
      <c r="AO940" s="56"/>
      <c r="AP940" s="8"/>
      <c r="AQ940" s="8"/>
      <c r="AR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  <c r="AL941" s="55"/>
      <c r="AM941" s="55"/>
      <c r="AN941" s="55"/>
      <c r="AO941" s="56"/>
      <c r="AP941" s="8"/>
      <c r="AQ941" s="8"/>
      <c r="AR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  <c r="AL942" s="55"/>
      <c r="AM942" s="55"/>
      <c r="AN942" s="55"/>
      <c r="AO942" s="56"/>
      <c r="AP942" s="8"/>
      <c r="AQ942" s="8"/>
      <c r="AR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  <c r="AL943" s="55"/>
      <c r="AM943" s="55"/>
      <c r="AN943" s="55"/>
      <c r="AO943" s="56"/>
      <c r="AP943" s="8"/>
      <c r="AQ943" s="8"/>
      <c r="AR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  <c r="AL944" s="55"/>
      <c r="AM944" s="55"/>
      <c r="AN944" s="55"/>
      <c r="AO944" s="56"/>
      <c r="AP944" s="8"/>
      <c r="AQ944" s="8"/>
      <c r="AR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  <c r="AL945" s="55"/>
      <c r="AM945" s="55"/>
      <c r="AN945" s="55"/>
      <c r="AO945" s="56"/>
      <c r="AP945" s="8"/>
      <c r="AQ945" s="8"/>
      <c r="AR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  <c r="AL946" s="55"/>
      <c r="AM946" s="55"/>
      <c r="AN946" s="55"/>
      <c r="AO946" s="56"/>
      <c r="AP946" s="8"/>
      <c r="AQ946" s="8"/>
      <c r="AR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  <c r="AL947" s="55"/>
      <c r="AM947" s="55"/>
      <c r="AN947" s="55"/>
      <c r="AO947" s="56"/>
      <c r="AP947" s="8"/>
      <c r="AQ947" s="8"/>
      <c r="AR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  <c r="AL948" s="55"/>
      <c r="AM948" s="55"/>
      <c r="AN948" s="55"/>
      <c r="AO948" s="56"/>
      <c r="AP948" s="8"/>
      <c r="AQ948" s="8"/>
      <c r="AR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  <c r="AL949" s="55"/>
      <c r="AM949" s="55"/>
      <c r="AN949" s="55"/>
      <c r="AO949" s="56"/>
      <c r="AP949" s="8"/>
      <c r="AQ949" s="8"/>
      <c r="AR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  <c r="AL950" s="55"/>
      <c r="AM950" s="55"/>
      <c r="AN950" s="55"/>
      <c r="AO950" s="56"/>
      <c r="AP950" s="8"/>
      <c r="AQ950" s="8"/>
      <c r="AR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  <c r="AL951" s="55"/>
      <c r="AM951" s="55"/>
      <c r="AN951" s="55"/>
      <c r="AO951" s="56"/>
      <c r="AP951" s="8"/>
      <c r="AQ951" s="8"/>
      <c r="AR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  <c r="AL952" s="55"/>
      <c r="AM952" s="55"/>
      <c r="AN952" s="55"/>
      <c r="AO952" s="56"/>
      <c r="AP952" s="8"/>
      <c r="AQ952" s="8"/>
      <c r="AR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  <c r="AL953" s="55"/>
      <c r="AM953" s="55"/>
      <c r="AN953" s="55"/>
      <c r="AO953" s="56"/>
      <c r="AP953" s="8"/>
      <c r="AQ953" s="8"/>
      <c r="AR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  <c r="AL954" s="55"/>
      <c r="AM954" s="55"/>
      <c r="AN954" s="55"/>
      <c r="AO954" s="56"/>
      <c r="AP954" s="8"/>
      <c r="AQ954" s="8"/>
      <c r="AR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  <c r="AL955" s="55"/>
      <c r="AM955" s="55"/>
      <c r="AN955" s="55"/>
      <c r="AO955" s="56"/>
      <c r="AP955" s="8"/>
      <c r="AQ955" s="8"/>
      <c r="AR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  <c r="AL956" s="55"/>
      <c r="AM956" s="55"/>
      <c r="AN956" s="55"/>
      <c r="AO956" s="56"/>
      <c r="AP956" s="8"/>
      <c r="AQ956" s="8"/>
      <c r="AR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  <c r="AL957" s="55"/>
      <c r="AM957" s="55"/>
      <c r="AN957" s="55"/>
      <c r="AO957" s="56"/>
      <c r="AP957" s="8"/>
      <c r="AQ957" s="8"/>
      <c r="AR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  <c r="AL958" s="55"/>
      <c r="AM958" s="55"/>
      <c r="AN958" s="55"/>
      <c r="AO958" s="56"/>
      <c r="AP958" s="8"/>
      <c r="AQ958" s="8"/>
      <c r="AR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  <c r="AL959" s="55"/>
      <c r="AM959" s="55"/>
      <c r="AN959" s="55"/>
      <c r="AO959" s="56"/>
      <c r="AP959" s="8"/>
      <c r="AQ959" s="8"/>
      <c r="AR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  <c r="AL960" s="55"/>
      <c r="AM960" s="55"/>
      <c r="AN960" s="55"/>
      <c r="AO960" s="56"/>
      <c r="AP960" s="8"/>
      <c r="AQ960" s="8"/>
      <c r="AR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  <c r="AL961" s="55"/>
      <c r="AM961" s="55"/>
      <c r="AN961" s="55"/>
      <c r="AO961" s="56"/>
      <c r="AP961" s="8"/>
      <c r="AQ961" s="8"/>
      <c r="AR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  <c r="AL962" s="55"/>
      <c r="AM962" s="55"/>
      <c r="AN962" s="55"/>
      <c r="AO962" s="56"/>
      <c r="AP962" s="8"/>
      <c r="AQ962" s="8"/>
      <c r="AR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  <c r="AL963" s="55"/>
      <c r="AM963" s="55"/>
      <c r="AN963" s="55"/>
      <c r="AO963" s="56"/>
      <c r="AP963" s="8"/>
      <c r="AQ963" s="8"/>
      <c r="AR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  <c r="AL964" s="55"/>
      <c r="AM964" s="55"/>
      <c r="AN964" s="55"/>
      <c r="AO964" s="56"/>
      <c r="AP964" s="8"/>
      <c r="AQ964" s="8"/>
      <c r="AR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  <c r="AL965" s="55"/>
      <c r="AM965" s="55"/>
      <c r="AN965" s="55"/>
      <c r="AO965" s="56"/>
      <c r="AP965" s="8"/>
      <c r="AQ965" s="8"/>
      <c r="AR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  <c r="AL966" s="55"/>
      <c r="AM966" s="55"/>
      <c r="AN966" s="55"/>
      <c r="AO966" s="56"/>
      <c r="AP966" s="8"/>
      <c r="AQ966" s="8"/>
      <c r="AR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  <c r="AL967" s="55"/>
      <c r="AM967" s="55"/>
      <c r="AN967" s="55"/>
      <c r="AO967" s="56"/>
      <c r="AP967" s="8"/>
      <c r="AQ967" s="8"/>
      <c r="AR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  <c r="AL968" s="55"/>
      <c r="AM968" s="55"/>
      <c r="AN968" s="55"/>
      <c r="AO968" s="56"/>
      <c r="AP968" s="8"/>
      <c r="AQ968" s="8"/>
      <c r="AR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  <c r="AL969" s="55"/>
      <c r="AM969" s="55"/>
      <c r="AN969" s="55"/>
      <c r="AO969" s="56"/>
      <c r="AP969" s="8"/>
      <c r="AQ969" s="8"/>
      <c r="AR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  <c r="AL970" s="55"/>
      <c r="AM970" s="55"/>
      <c r="AN970" s="55"/>
      <c r="AO970" s="56"/>
      <c r="AP970" s="8"/>
      <c r="AQ970" s="8"/>
      <c r="AR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  <c r="AL971" s="55"/>
      <c r="AM971" s="55"/>
      <c r="AN971" s="55"/>
      <c r="AO971" s="56"/>
      <c r="AP971" s="8"/>
      <c r="AQ971" s="8"/>
      <c r="AR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  <c r="AL972" s="55"/>
      <c r="AM972" s="55"/>
      <c r="AN972" s="55"/>
      <c r="AO972" s="56"/>
      <c r="AP972" s="8"/>
      <c r="AQ972" s="8"/>
      <c r="AR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  <c r="AL973" s="55"/>
      <c r="AM973" s="55"/>
      <c r="AN973" s="55"/>
      <c r="AO973" s="56"/>
      <c r="AP973" s="8"/>
      <c r="AQ973" s="8"/>
      <c r="AR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  <c r="AL974" s="55"/>
      <c r="AM974" s="55"/>
      <c r="AN974" s="55"/>
      <c r="AO974" s="56"/>
      <c r="AP974" s="8"/>
      <c r="AQ974" s="8"/>
      <c r="AR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  <c r="AL975" s="55"/>
      <c r="AM975" s="55"/>
      <c r="AN975" s="55"/>
      <c r="AO975" s="56"/>
      <c r="AP975" s="8"/>
      <c r="AQ975" s="8"/>
      <c r="AR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  <c r="AL976" s="55"/>
      <c r="AM976" s="55"/>
      <c r="AN976" s="55"/>
      <c r="AO976" s="56"/>
      <c r="AP976" s="8"/>
      <c r="AQ976" s="8"/>
      <c r="AR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  <c r="AL977" s="55"/>
      <c r="AM977" s="55"/>
      <c r="AN977" s="55"/>
      <c r="AO977" s="56"/>
      <c r="AP977" s="8"/>
      <c r="AQ977" s="8"/>
      <c r="AR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  <c r="AL978" s="55"/>
      <c r="AM978" s="55"/>
      <c r="AN978" s="55"/>
      <c r="AO978" s="56"/>
      <c r="AP978" s="8"/>
      <c r="AQ978" s="8"/>
      <c r="AR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  <c r="AL979" s="55"/>
      <c r="AM979" s="55"/>
      <c r="AN979" s="55"/>
      <c r="AO979" s="56"/>
      <c r="AP979" s="8"/>
      <c r="AQ979" s="8"/>
      <c r="AR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  <c r="AL980" s="55"/>
      <c r="AM980" s="55"/>
      <c r="AN980" s="55"/>
      <c r="AO980" s="56"/>
      <c r="AP980" s="8"/>
      <c r="AQ980" s="8"/>
      <c r="AR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  <c r="AL981" s="55"/>
      <c r="AM981" s="55"/>
      <c r="AN981" s="55"/>
      <c r="AO981" s="56"/>
      <c r="AP981" s="8"/>
      <c r="AQ981" s="8"/>
      <c r="AR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  <c r="AL982" s="55"/>
      <c r="AM982" s="55"/>
      <c r="AN982" s="55"/>
      <c r="AO982" s="56"/>
      <c r="AP982" s="8"/>
      <c r="AQ982" s="8"/>
      <c r="AR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  <c r="AL983" s="55"/>
      <c r="AM983" s="55"/>
      <c r="AN983" s="55"/>
      <c r="AO983" s="56"/>
      <c r="AP983" s="8"/>
      <c r="AQ983" s="8"/>
      <c r="AR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  <c r="AL984" s="55"/>
      <c r="AM984" s="55"/>
      <c r="AN984" s="55"/>
      <c r="AO984" s="56"/>
      <c r="AP984" s="8"/>
      <c r="AQ984" s="8"/>
      <c r="AR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  <c r="AL985" s="55"/>
      <c r="AM985" s="55"/>
      <c r="AN985" s="55"/>
      <c r="AO985" s="56"/>
      <c r="AP985" s="8"/>
      <c r="AQ985" s="8"/>
      <c r="AR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55"/>
      <c r="AC986" s="55"/>
      <c r="AD986" s="55"/>
      <c r="AE986" s="55"/>
      <c r="AF986" s="55"/>
      <c r="AG986" s="55"/>
      <c r="AH986" s="55"/>
      <c r="AI986" s="55"/>
      <c r="AJ986" s="55"/>
      <c r="AK986" s="55"/>
      <c r="AL986" s="55"/>
      <c r="AM986" s="55"/>
      <c r="AN986" s="55"/>
      <c r="AO986" s="56"/>
      <c r="AP986" s="8"/>
      <c r="AQ986" s="8"/>
      <c r="AR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  <c r="AL987" s="55"/>
      <c r="AM987" s="55"/>
      <c r="AN987" s="55"/>
      <c r="AO987" s="56"/>
      <c r="AP987" s="8"/>
      <c r="AQ987" s="8"/>
      <c r="AR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  <c r="AL988" s="55"/>
      <c r="AM988" s="55"/>
      <c r="AN988" s="55"/>
      <c r="AO988" s="56"/>
      <c r="AP988" s="8"/>
      <c r="AQ988" s="8"/>
      <c r="AR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55"/>
      <c r="AC989" s="55"/>
      <c r="AD989" s="55"/>
      <c r="AE989" s="55"/>
      <c r="AF989" s="55"/>
      <c r="AG989" s="55"/>
      <c r="AH989" s="55"/>
      <c r="AI989" s="55"/>
      <c r="AJ989" s="55"/>
      <c r="AK989" s="55"/>
      <c r="AL989" s="55"/>
      <c r="AM989" s="55"/>
      <c r="AN989" s="55"/>
      <c r="AO989" s="56"/>
      <c r="AP989" s="8"/>
      <c r="AQ989" s="8"/>
      <c r="AR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55"/>
      <c r="AC990" s="55"/>
      <c r="AD990" s="55"/>
      <c r="AE990" s="55"/>
      <c r="AF990" s="55"/>
      <c r="AG990" s="55"/>
      <c r="AH990" s="55"/>
      <c r="AI990" s="55"/>
      <c r="AJ990" s="55"/>
      <c r="AK990" s="55"/>
      <c r="AL990" s="55"/>
      <c r="AM990" s="55"/>
      <c r="AN990" s="55"/>
      <c r="AO990" s="56"/>
      <c r="AP990" s="8"/>
      <c r="AQ990" s="8"/>
      <c r="AR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55"/>
      <c r="AC991" s="55"/>
      <c r="AD991" s="55"/>
      <c r="AE991" s="55"/>
      <c r="AF991" s="55"/>
      <c r="AG991" s="55"/>
      <c r="AH991" s="55"/>
      <c r="AI991" s="55"/>
      <c r="AJ991" s="55"/>
      <c r="AK991" s="55"/>
      <c r="AL991" s="55"/>
      <c r="AM991" s="55"/>
      <c r="AN991" s="55"/>
      <c r="AO991" s="56"/>
      <c r="AP991" s="8"/>
      <c r="AQ991" s="8"/>
      <c r="AR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55"/>
      <c r="AC992" s="55"/>
      <c r="AD992" s="55"/>
      <c r="AE992" s="55"/>
      <c r="AF992" s="55"/>
      <c r="AG992" s="55"/>
      <c r="AH992" s="55"/>
      <c r="AI992" s="55"/>
      <c r="AJ992" s="55"/>
      <c r="AK992" s="55"/>
      <c r="AL992" s="55"/>
      <c r="AM992" s="55"/>
      <c r="AN992" s="55"/>
      <c r="AO992" s="56"/>
      <c r="AP992" s="8"/>
      <c r="AQ992" s="8"/>
      <c r="AR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  <c r="AL993" s="55"/>
      <c r="AM993" s="55"/>
      <c r="AN993" s="55"/>
      <c r="AO993" s="56"/>
      <c r="AP993" s="8"/>
      <c r="AQ993" s="8"/>
      <c r="AR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55"/>
      <c r="AC994" s="55"/>
      <c r="AD994" s="55"/>
      <c r="AE994" s="55"/>
      <c r="AF994" s="55"/>
      <c r="AG994" s="55"/>
      <c r="AH994" s="55"/>
      <c r="AI994" s="55"/>
      <c r="AJ994" s="55"/>
      <c r="AK994" s="55"/>
      <c r="AL994" s="55"/>
      <c r="AM994" s="55"/>
      <c r="AN994" s="55"/>
      <c r="AO994" s="56"/>
      <c r="AP994" s="8"/>
      <c r="AQ994" s="8"/>
      <c r="AR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55"/>
      <c r="AC995" s="55"/>
      <c r="AD995" s="55"/>
      <c r="AE995" s="55"/>
      <c r="AF995" s="55"/>
      <c r="AG995" s="55"/>
      <c r="AH995" s="55"/>
      <c r="AI995" s="55"/>
      <c r="AJ995" s="55"/>
      <c r="AK995" s="55"/>
      <c r="AL995" s="55"/>
      <c r="AM995" s="55"/>
      <c r="AN995" s="55"/>
      <c r="AO995" s="56"/>
      <c r="AP995" s="8"/>
      <c r="AQ995" s="8"/>
      <c r="AR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55"/>
      <c r="AC996" s="55"/>
      <c r="AD996" s="55"/>
      <c r="AE996" s="55"/>
      <c r="AF996" s="55"/>
      <c r="AG996" s="55"/>
      <c r="AH996" s="55"/>
      <c r="AI996" s="55"/>
      <c r="AJ996" s="55"/>
      <c r="AK996" s="55"/>
      <c r="AL996" s="55"/>
      <c r="AM996" s="55"/>
      <c r="AN996" s="55"/>
      <c r="AO996" s="56"/>
      <c r="AP996" s="8"/>
      <c r="AQ996" s="8"/>
      <c r="AR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55"/>
      <c r="AC997" s="55"/>
      <c r="AD997" s="55"/>
      <c r="AE997" s="55"/>
      <c r="AF997" s="55"/>
      <c r="AG997" s="55"/>
      <c r="AH997" s="55"/>
      <c r="AI997" s="55"/>
      <c r="AJ997" s="55"/>
      <c r="AK997" s="55"/>
      <c r="AL997" s="55"/>
      <c r="AM997" s="55"/>
      <c r="AN997" s="55"/>
      <c r="AO997" s="56"/>
      <c r="AP997" s="8"/>
      <c r="AQ997" s="8"/>
      <c r="AR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55"/>
      <c r="AC998" s="55"/>
      <c r="AD998" s="55"/>
      <c r="AE998" s="55"/>
      <c r="AF998" s="55"/>
      <c r="AG998" s="55"/>
      <c r="AH998" s="55"/>
      <c r="AI998" s="55"/>
      <c r="AJ998" s="55"/>
      <c r="AK998" s="55"/>
      <c r="AL998" s="55"/>
      <c r="AM998" s="55"/>
      <c r="AN998" s="55"/>
      <c r="AO998" s="56"/>
      <c r="AP998" s="8"/>
      <c r="AQ998" s="8"/>
      <c r="AR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55"/>
      <c r="AC999" s="55"/>
      <c r="AD999" s="55"/>
      <c r="AE999" s="55"/>
      <c r="AF999" s="55"/>
      <c r="AG999" s="55"/>
      <c r="AH999" s="55"/>
      <c r="AI999" s="55"/>
      <c r="AJ999" s="55"/>
      <c r="AK999" s="55"/>
      <c r="AL999" s="55"/>
      <c r="AM999" s="55"/>
      <c r="AN999" s="55"/>
      <c r="AO999" s="56"/>
      <c r="AP999" s="8"/>
      <c r="AQ999" s="8"/>
      <c r="AR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55"/>
      <c r="AC1000" s="55"/>
      <c r="AD1000" s="55"/>
      <c r="AE1000" s="55"/>
      <c r="AF1000" s="55"/>
      <c r="AG1000" s="55"/>
      <c r="AH1000" s="55"/>
      <c r="AI1000" s="55"/>
      <c r="AJ1000" s="55"/>
      <c r="AK1000" s="55"/>
      <c r="AL1000" s="55"/>
      <c r="AM1000" s="55"/>
      <c r="AN1000" s="55"/>
      <c r="AO1000" s="56"/>
      <c r="AP1000" s="8"/>
      <c r="AQ1000" s="8"/>
      <c r="AR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55"/>
      <c r="AC1001" s="55"/>
      <c r="AD1001" s="55"/>
      <c r="AE1001" s="55"/>
      <c r="AF1001" s="55"/>
      <c r="AG1001" s="55"/>
      <c r="AH1001" s="55"/>
      <c r="AI1001" s="55"/>
      <c r="AJ1001" s="55"/>
      <c r="AK1001" s="55"/>
      <c r="AL1001" s="55"/>
      <c r="AM1001" s="55"/>
      <c r="AN1001" s="55"/>
      <c r="AO1001" s="56"/>
      <c r="AP1001" s="8"/>
      <c r="AQ1001" s="8"/>
      <c r="AR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55"/>
      <c r="AC1002" s="55"/>
      <c r="AD1002" s="55"/>
      <c r="AE1002" s="55"/>
      <c r="AF1002" s="55"/>
      <c r="AG1002" s="55"/>
      <c r="AH1002" s="55"/>
      <c r="AI1002" s="55"/>
      <c r="AJ1002" s="55"/>
      <c r="AK1002" s="55"/>
      <c r="AL1002" s="55"/>
      <c r="AM1002" s="55"/>
      <c r="AN1002" s="55"/>
      <c r="AO1002" s="56"/>
      <c r="AP1002" s="8"/>
      <c r="AQ1002" s="8"/>
      <c r="AR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55"/>
      <c r="AC1003" s="55"/>
      <c r="AD1003" s="55"/>
      <c r="AE1003" s="55"/>
      <c r="AF1003" s="55"/>
      <c r="AG1003" s="55"/>
      <c r="AH1003" s="55"/>
      <c r="AI1003" s="55"/>
      <c r="AJ1003" s="55"/>
      <c r="AK1003" s="55"/>
      <c r="AL1003" s="55"/>
      <c r="AM1003" s="55"/>
      <c r="AN1003" s="55"/>
      <c r="AO1003" s="56"/>
      <c r="AP1003" s="8"/>
      <c r="AQ1003" s="8"/>
      <c r="AR1003" s="8"/>
    </row>
    <row r="1004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55"/>
      <c r="AC1004" s="55"/>
      <c r="AD1004" s="55"/>
      <c r="AE1004" s="55"/>
      <c r="AF1004" s="55"/>
      <c r="AG1004" s="55"/>
      <c r="AH1004" s="55"/>
      <c r="AI1004" s="55"/>
      <c r="AJ1004" s="55"/>
      <c r="AK1004" s="55"/>
      <c r="AL1004" s="55"/>
      <c r="AM1004" s="55"/>
      <c r="AN1004" s="55"/>
      <c r="AO1004" s="56"/>
      <c r="AP1004" s="8"/>
      <c r="AQ1004" s="8"/>
      <c r="AR1004" s="8"/>
    </row>
    <row r="100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55"/>
      <c r="AC1005" s="55"/>
      <c r="AD1005" s="55"/>
      <c r="AE1005" s="55"/>
      <c r="AF1005" s="55"/>
      <c r="AG1005" s="55"/>
      <c r="AH1005" s="55"/>
      <c r="AI1005" s="55"/>
      <c r="AJ1005" s="55"/>
      <c r="AK1005" s="55"/>
      <c r="AL1005" s="55"/>
      <c r="AM1005" s="55"/>
      <c r="AN1005" s="55"/>
      <c r="AO1005" s="56"/>
      <c r="AP1005" s="8"/>
      <c r="AQ1005" s="8"/>
      <c r="AR1005" s="8"/>
    </row>
    <row r="1006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55"/>
      <c r="AC1006" s="55"/>
      <c r="AD1006" s="55"/>
      <c r="AE1006" s="55"/>
      <c r="AF1006" s="55"/>
      <c r="AG1006" s="55"/>
      <c r="AH1006" s="55"/>
      <c r="AI1006" s="55"/>
      <c r="AJ1006" s="55"/>
      <c r="AK1006" s="55"/>
      <c r="AL1006" s="55"/>
      <c r="AM1006" s="55"/>
      <c r="AN1006" s="55"/>
      <c r="AO1006" s="56"/>
      <c r="AP1006" s="8"/>
      <c r="AQ1006" s="8"/>
      <c r="AR1006" s="8"/>
    </row>
    <row r="1007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55"/>
      <c r="AC1007" s="55"/>
      <c r="AD1007" s="55"/>
      <c r="AE1007" s="55"/>
      <c r="AF1007" s="55"/>
      <c r="AG1007" s="55"/>
      <c r="AH1007" s="55"/>
      <c r="AI1007" s="55"/>
      <c r="AJ1007" s="55"/>
      <c r="AK1007" s="55"/>
      <c r="AL1007" s="55"/>
      <c r="AM1007" s="55"/>
      <c r="AN1007" s="55"/>
      <c r="AO1007" s="56"/>
      <c r="AP1007" s="8"/>
      <c r="AQ1007" s="8"/>
      <c r="AR1007" s="8"/>
    </row>
    <row r="1008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55"/>
      <c r="AC1008" s="55"/>
      <c r="AD1008" s="55"/>
      <c r="AE1008" s="55"/>
      <c r="AF1008" s="55"/>
      <c r="AG1008" s="55"/>
      <c r="AH1008" s="55"/>
      <c r="AI1008" s="55"/>
      <c r="AJ1008" s="55"/>
      <c r="AK1008" s="55"/>
      <c r="AL1008" s="55"/>
      <c r="AM1008" s="55"/>
      <c r="AN1008" s="55"/>
      <c r="AO1008" s="56"/>
      <c r="AP1008" s="8"/>
      <c r="AQ1008" s="8"/>
      <c r="AR1008" s="8"/>
    </row>
    <row r="1009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55"/>
      <c r="AC1009" s="55"/>
      <c r="AD1009" s="55"/>
      <c r="AE1009" s="55"/>
      <c r="AF1009" s="55"/>
      <c r="AG1009" s="55"/>
      <c r="AH1009" s="55"/>
      <c r="AI1009" s="55"/>
      <c r="AJ1009" s="55"/>
      <c r="AK1009" s="55"/>
      <c r="AL1009" s="55"/>
      <c r="AM1009" s="55"/>
      <c r="AN1009" s="55"/>
      <c r="AO1009" s="56"/>
      <c r="AP1009" s="8"/>
      <c r="AQ1009" s="8"/>
      <c r="AR1009" s="8"/>
    </row>
    <row r="1010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55"/>
      <c r="AC1010" s="55"/>
      <c r="AD1010" s="55"/>
      <c r="AE1010" s="55"/>
      <c r="AF1010" s="55"/>
      <c r="AG1010" s="55"/>
      <c r="AH1010" s="55"/>
      <c r="AI1010" s="55"/>
      <c r="AJ1010" s="55"/>
      <c r="AK1010" s="55"/>
      <c r="AL1010" s="55"/>
      <c r="AM1010" s="55"/>
      <c r="AN1010" s="55"/>
      <c r="AO1010" s="56"/>
      <c r="AP1010" s="8"/>
      <c r="AQ1010" s="8"/>
      <c r="AR1010" s="8"/>
    </row>
    <row r="101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55"/>
      <c r="AC1011" s="55"/>
      <c r="AD1011" s="55"/>
      <c r="AE1011" s="55"/>
      <c r="AF1011" s="55"/>
      <c r="AG1011" s="55"/>
      <c r="AH1011" s="55"/>
      <c r="AI1011" s="55"/>
      <c r="AJ1011" s="55"/>
      <c r="AK1011" s="55"/>
      <c r="AL1011" s="55"/>
      <c r="AM1011" s="55"/>
      <c r="AN1011" s="55"/>
      <c r="AO1011" s="56"/>
      <c r="AP1011" s="8"/>
      <c r="AQ1011" s="8"/>
      <c r="AR1011" s="8"/>
    </row>
    <row r="101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55"/>
      <c r="AC1012" s="55"/>
      <c r="AD1012" s="55"/>
      <c r="AE1012" s="55"/>
      <c r="AF1012" s="55"/>
      <c r="AG1012" s="55"/>
      <c r="AH1012" s="55"/>
      <c r="AI1012" s="55"/>
      <c r="AJ1012" s="55"/>
      <c r="AK1012" s="55"/>
      <c r="AL1012" s="55"/>
      <c r="AM1012" s="55"/>
      <c r="AN1012" s="55"/>
      <c r="AO1012" s="56"/>
      <c r="AP1012" s="8"/>
      <c r="AQ1012" s="8"/>
      <c r="AR1012" s="8"/>
    </row>
    <row r="1013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55"/>
      <c r="AC1013" s="55"/>
      <c r="AD1013" s="55"/>
      <c r="AE1013" s="55"/>
      <c r="AF1013" s="55"/>
      <c r="AG1013" s="55"/>
      <c r="AH1013" s="55"/>
      <c r="AI1013" s="55"/>
      <c r="AJ1013" s="55"/>
      <c r="AK1013" s="55"/>
      <c r="AL1013" s="55"/>
      <c r="AM1013" s="55"/>
      <c r="AN1013" s="55"/>
      <c r="AO1013" s="56"/>
      <c r="AP1013" s="8"/>
      <c r="AQ1013" s="8"/>
      <c r="AR1013" s="8"/>
    </row>
    <row r="1014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55"/>
      <c r="AC1014" s="55"/>
      <c r="AD1014" s="55"/>
      <c r="AE1014" s="55"/>
      <c r="AF1014" s="55"/>
      <c r="AG1014" s="55"/>
      <c r="AH1014" s="55"/>
      <c r="AI1014" s="55"/>
      <c r="AJ1014" s="55"/>
      <c r="AK1014" s="55"/>
      <c r="AL1014" s="55"/>
      <c r="AM1014" s="55"/>
      <c r="AN1014" s="55"/>
      <c r="AO1014" s="56"/>
      <c r="AP1014" s="8"/>
      <c r="AQ1014" s="8"/>
      <c r="AR1014" s="8"/>
    </row>
    <row r="101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55"/>
      <c r="AC1015" s="55"/>
      <c r="AD1015" s="55"/>
      <c r="AE1015" s="55"/>
      <c r="AF1015" s="55"/>
      <c r="AG1015" s="55"/>
      <c r="AH1015" s="55"/>
      <c r="AI1015" s="55"/>
      <c r="AJ1015" s="55"/>
      <c r="AK1015" s="55"/>
      <c r="AL1015" s="55"/>
      <c r="AM1015" s="55"/>
      <c r="AN1015" s="55"/>
      <c r="AO1015" s="56"/>
      <c r="AP1015" s="8"/>
      <c r="AQ1015" s="8"/>
      <c r="AR1015" s="8"/>
    </row>
    <row r="1016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55"/>
      <c r="AC1016" s="55"/>
      <c r="AD1016" s="55"/>
      <c r="AE1016" s="55"/>
      <c r="AF1016" s="55"/>
      <c r="AG1016" s="55"/>
      <c r="AH1016" s="55"/>
      <c r="AI1016" s="55"/>
      <c r="AJ1016" s="55"/>
      <c r="AK1016" s="55"/>
      <c r="AL1016" s="55"/>
      <c r="AM1016" s="55"/>
      <c r="AN1016" s="55"/>
      <c r="AO1016" s="56"/>
      <c r="AP1016" s="8"/>
      <c r="AQ1016" s="8"/>
      <c r="AR1016" s="8"/>
    </row>
    <row r="1017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55"/>
      <c r="AC1017" s="55"/>
      <c r="AD1017" s="55"/>
      <c r="AE1017" s="55"/>
      <c r="AF1017" s="55"/>
      <c r="AG1017" s="55"/>
      <c r="AH1017" s="55"/>
      <c r="AI1017" s="55"/>
      <c r="AJ1017" s="55"/>
      <c r="AK1017" s="55"/>
      <c r="AL1017" s="55"/>
      <c r="AM1017" s="55"/>
      <c r="AN1017" s="55"/>
      <c r="AO1017" s="56"/>
      <c r="AP1017" s="8"/>
      <c r="AQ1017" s="8"/>
      <c r="AR1017" s="8"/>
    </row>
    <row r="1018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55"/>
      <c r="AC1018" s="55"/>
      <c r="AD1018" s="55"/>
      <c r="AE1018" s="55"/>
      <c r="AF1018" s="55"/>
      <c r="AG1018" s="55"/>
      <c r="AH1018" s="55"/>
      <c r="AI1018" s="55"/>
      <c r="AJ1018" s="55"/>
      <c r="AK1018" s="55"/>
      <c r="AL1018" s="55"/>
      <c r="AM1018" s="55"/>
      <c r="AN1018" s="55"/>
      <c r="AO1018" s="56"/>
      <c r="AP1018" s="8"/>
      <c r="AQ1018" s="8"/>
      <c r="AR1018" s="8"/>
    </row>
    <row r="1019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55"/>
      <c r="AC1019" s="55"/>
      <c r="AD1019" s="55"/>
      <c r="AE1019" s="55"/>
      <c r="AF1019" s="55"/>
      <c r="AG1019" s="55"/>
      <c r="AH1019" s="55"/>
      <c r="AI1019" s="55"/>
      <c r="AJ1019" s="55"/>
      <c r="AK1019" s="55"/>
      <c r="AL1019" s="55"/>
      <c r="AM1019" s="55"/>
      <c r="AN1019" s="55"/>
      <c r="AO1019" s="56"/>
      <c r="AP1019" s="8"/>
      <c r="AQ1019" s="8"/>
      <c r="AR1019" s="8"/>
    </row>
    <row r="1020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55"/>
      <c r="AC1020" s="55"/>
      <c r="AD1020" s="55"/>
      <c r="AE1020" s="55"/>
      <c r="AF1020" s="55"/>
      <c r="AG1020" s="55"/>
      <c r="AH1020" s="55"/>
      <c r="AI1020" s="55"/>
      <c r="AJ1020" s="55"/>
      <c r="AK1020" s="55"/>
      <c r="AL1020" s="55"/>
      <c r="AM1020" s="55"/>
      <c r="AN1020" s="55"/>
      <c r="AO1020" s="56"/>
      <c r="AP1020" s="8"/>
      <c r="AQ1020" s="8"/>
      <c r="AR1020" s="8"/>
    </row>
    <row r="102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55"/>
      <c r="AC1021" s="55"/>
      <c r="AD1021" s="55"/>
      <c r="AE1021" s="55"/>
      <c r="AF1021" s="55"/>
      <c r="AG1021" s="55"/>
      <c r="AH1021" s="55"/>
      <c r="AI1021" s="55"/>
      <c r="AJ1021" s="55"/>
      <c r="AK1021" s="55"/>
      <c r="AL1021" s="55"/>
      <c r="AM1021" s="55"/>
      <c r="AN1021" s="55"/>
      <c r="AO1021" s="56"/>
      <c r="AP1021" s="8"/>
      <c r="AQ1021" s="8"/>
      <c r="AR1021" s="8"/>
    </row>
    <row r="102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55"/>
      <c r="AC1022" s="55"/>
      <c r="AD1022" s="55"/>
      <c r="AE1022" s="55"/>
      <c r="AF1022" s="55"/>
      <c r="AG1022" s="55"/>
      <c r="AH1022" s="55"/>
      <c r="AI1022" s="55"/>
      <c r="AJ1022" s="55"/>
      <c r="AK1022" s="55"/>
      <c r="AL1022" s="55"/>
      <c r="AM1022" s="55"/>
      <c r="AN1022" s="55"/>
      <c r="AO1022" s="56"/>
      <c r="AP1022" s="8"/>
      <c r="AQ1022" s="8"/>
      <c r="AR1022" s="8"/>
    </row>
    <row r="1023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55"/>
      <c r="AC1023" s="55"/>
      <c r="AD1023" s="55"/>
      <c r="AE1023" s="55"/>
      <c r="AF1023" s="55"/>
      <c r="AG1023" s="55"/>
      <c r="AH1023" s="55"/>
      <c r="AI1023" s="55"/>
      <c r="AJ1023" s="55"/>
      <c r="AK1023" s="55"/>
      <c r="AL1023" s="55"/>
      <c r="AM1023" s="55"/>
      <c r="AN1023" s="55"/>
      <c r="AO1023" s="56"/>
      <c r="AP1023" s="8"/>
      <c r="AQ1023" s="8"/>
      <c r="AR1023" s="8"/>
    </row>
    <row r="1024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55"/>
      <c r="AC1024" s="55"/>
      <c r="AD1024" s="55"/>
      <c r="AE1024" s="55"/>
      <c r="AF1024" s="55"/>
      <c r="AG1024" s="55"/>
      <c r="AH1024" s="55"/>
      <c r="AI1024" s="55"/>
      <c r="AJ1024" s="55"/>
      <c r="AK1024" s="55"/>
      <c r="AL1024" s="55"/>
      <c r="AM1024" s="55"/>
      <c r="AN1024" s="55"/>
      <c r="AO1024" s="56"/>
      <c r="AP1024" s="8"/>
      <c r="AQ1024" s="8"/>
      <c r="AR1024" s="8"/>
    </row>
    <row r="10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55"/>
      <c r="AC1025" s="55"/>
      <c r="AD1025" s="55"/>
      <c r="AE1025" s="55"/>
      <c r="AF1025" s="55"/>
      <c r="AG1025" s="55"/>
      <c r="AH1025" s="55"/>
      <c r="AI1025" s="55"/>
      <c r="AJ1025" s="55"/>
      <c r="AK1025" s="55"/>
      <c r="AL1025" s="55"/>
      <c r="AM1025" s="55"/>
      <c r="AN1025" s="55"/>
      <c r="AO1025" s="56"/>
      <c r="AP1025" s="8"/>
      <c r="AQ1025" s="8"/>
      <c r="AR1025" s="8"/>
    </row>
    <row r="1026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55"/>
      <c r="AC1026" s="55"/>
      <c r="AD1026" s="55"/>
      <c r="AE1026" s="55"/>
      <c r="AF1026" s="55"/>
      <c r="AG1026" s="55"/>
      <c r="AH1026" s="55"/>
      <c r="AI1026" s="55"/>
      <c r="AJ1026" s="55"/>
      <c r="AK1026" s="55"/>
      <c r="AL1026" s="55"/>
      <c r="AM1026" s="55"/>
      <c r="AN1026" s="55"/>
      <c r="AO1026" s="56"/>
      <c r="AP1026" s="8"/>
      <c r="AQ1026" s="8"/>
      <c r="AR1026" s="8"/>
    </row>
    <row r="1027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55"/>
      <c r="AC1027" s="55"/>
      <c r="AD1027" s="55"/>
      <c r="AE1027" s="55"/>
      <c r="AF1027" s="55"/>
      <c r="AG1027" s="55"/>
      <c r="AH1027" s="55"/>
      <c r="AI1027" s="55"/>
      <c r="AJ1027" s="55"/>
      <c r="AK1027" s="55"/>
      <c r="AL1027" s="55"/>
      <c r="AM1027" s="55"/>
      <c r="AN1027" s="55"/>
      <c r="AO1027" s="56"/>
      <c r="AP1027" s="8"/>
      <c r="AQ1027" s="8"/>
      <c r="AR1027" s="8"/>
    </row>
    <row r="1028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55"/>
      <c r="AC1028" s="55"/>
      <c r="AD1028" s="55"/>
      <c r="AE1028" s="55"/>
      <c r="AF1028" s="55"/>
      <c r="AG1028" s="55"/>
      <c r="AH1028" s="55"/>
      <c r="AI1028" s="55"/>
      <c r="AJ1028" s="55"/>
      <c r="AK1028" s="55"/>
      <c r="AL1028" s="55"/>
      <c r="AM1028" s="55"/>
      <c r="AN1028" s="55"/>
      <c r="AO1028" s="56"/>
      <c r="AP1028" s="8"/>
      <c r="AQ1028" s="8"/>
      <c r="AR1028" s="8"/>
    </row>
    <row r="1029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55"/>
      <c r="AC1029" s="55"/>
      <c r="AD1029" s="55"/>
      <c r="AE1029" s="55"/>
      <c r="AF1029" s="55"/>
      <c r="AG1029" s="55"/>
      <c r="AH1029" s="55"/>
      <c r="AI1029" s="55"/>
      <c r="AJ1029" s="55"/>
      <c r="AK1029" s="55"/>
      <c r="AL1029" s="55"/>
      <c r="AM1029" s="55"/>
      <c r="AN1029" s="55"/>
      <c r="AO1029" s="56"/>
      <c r="AP1029" s="8"/>
      <c r="AQ1029" s="8"/>
      <c r="AR1029" s="8"/>
    </row>
    <row r="1030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55"/>
      <c r="AC1030" s="55"/>
      <c r="AD1030" s="55"/>
      <c r="AE1030" s="55"/>
      <c r="AF1030" s="55"/>
      <c r="AG1030" s="55"/>
      <c r="AH1030" s="55"/>
      <c r="AI1030" s="55"/>
      <c r="AJ1030" s="55"/>
      <c r="AK1030" s="55"/>
      <c r="AL1030" s="55"/>
      <c r="AM1030" s="55"/>
      <c r="AN1030" s="55"/>
      <c r="AO1030" s="56"/>
      <c r="AP1030" s="8"/>
      <c r="AQ1030" s="8"/>
      <c r="AR1030" s="8"/>
    </row>
    <row r="103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55"/>
      <c r="AC1031" s="55"/>
      <c r="AD1031" s="55"/>
      <c r="AE1031" s="55"/>
      <c r="AF1031" s="55"/>
      <c r="AG1031" s="55"/>
      <c r="AH1031" s="55"/>
      <c r="AI1031" s="55"/>
      <c r="AJ1031" s="55"/>
      <c r="AK1031" s="55"/>
      <c r="AL1031" s="55"/>
      <c r="AM1031" s="55"/>
      <c r="AN1031" s="55"/>
      <c r="AO1031" s="56"/>
      <c r="AP1031" s="8"/>
      <c r="AQ1031" s="8"/>
      <c r="AR1031" s="8"/>
    </row>
    <row r="103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55"/>
      <c r="AC1032" s="55"/>
      <c r="AD1032" s="55"/>
      <c r="AE1032" s="55"/>
      <c r="AF1032" s="55"/>
      <c r="AG1032" s="55"/>
      <c r="AH1032" s="55"/>
      <c r="AI1032" s="55"/>
      <c r="AJ1032" s="55"/>
      <c r="AK1032" s="55"/>
      <c r="AL1032" s="55"/>
      <c r="AM1032" s="55"/>
      <c r="AN1032" s="55"/>
      <c r="AO1032" s="56"/>
      <c r="AP1032" s="8"/>
      <c r="AQ1032" s="8"/>
      <c r="AR1032" s="8"/>
    </row>
    <row r="1033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55"/>
      <c r="AC1033" s="55"/>
      <c r="AD1033" s="55"/>
      <c r="AE1033" s="55"/>
      <c r="AF1033" s="55"/>
      <c r="AG1033" s="55"/>
      <c r="AH1033" s="55"/>
      <c r="AI1033" s="55"/>
      <c r="AJ1033" s="55"/>
      <c r="AK1033" s="55"/>
      <c r="AL1033" s="55"/>
      <c r="AM1033" s="55"/>
      <c r="AN1033" s="55"/>
      <c r="AO1033" s="56"/>
      <c r="AP1033" s="8"/>
      <c r="AQ1033" s="8"/>
      <c r="AR1033" s="8"/>
    </row>
    <row r="1034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55"/>
      <c r="AC1034" s="55"/>
      <c r="AD1034" s="55"/>
      <c r="AE1034" s="55"/>
      <c r="AF1034" s="55"/>
      <c r="AG1034" s="55"/>
      <c r="AH1034" s="55"/>
      <c r="AI1034" s="55"/>
      <c r="AJ1034" s="55"/>
      <c r="AK1034" s="55"/>
      <c r="AL1034" s="55"/>
      <c r="AM1034" s="55"/>
      <c r="AN1034" s="55"/>
      <c r="AO1034" s="56"/>
      <c r="AP1034" s="8"/>
      <c r="AQ1034" s="8"/>
      <c r="AR1034" s="8"/>
    </row>
    <row r="10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55"/>
      <c r="AC1035" s="55"/>
      <c r="AD1035" s="55"/>
      <c r="AE1035" s="55"/>
      <c r="AF1035" s="55"/>
      <c r="AG1035" s="55"/>
      <c r="AH1035" s="55"/>
      <c r="AI1035" s="55"/>
      <c r="AJ1035" s="55"/>
      <c r="AK1035" s="55"/>
      <c r="AL1035" s="55"/>
      <c r="AM1035" s="55"/>
      <c r="AN1035" s="55"/>
      <c r="AO1035" s="56"/>
      <c r="AP1035" s="8"/>
      <c r="AQ1035" s="8"/>
      <c r="AR1035" s="8"/>
    </row>
    <row r="1036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55"/>
      <c r="AC1036" s="55"/>
      <c r="AD1036" s="55"/>
      <c r="AE1036" s="55"/>
      <c r="AF1036" s="55"/>
      <c r="AG1036" s="55"/>
      <c r="AH1036" s="55"/>
      <c r="AI1036" s="55"/>
      <c r="AJ1036" s="55"/>
      <c r="AK1036" s="55"/>
      <c r="AL1036" s="55"/>
      <c r="AM1036" s="55"/>
      <c r="AN1036" s="55"/>
      <c r="AO1036" s="56"/>
      <c r="AP1036" s="8"/>
      <c r="AQ1036" s="8"/>
      <c r="AR1036" s="8"/>
    </row>
    <row r="1037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55"/>
      <c r="AC1037" s="55"/>
      <c r="AD1037" s="55"/>
      <c r="AE1037" s="55"/>
      <c r="AF1037" s="55"/>
      <c r="AG1037" s="55"/>
      <c r="AH1037" s="55"/>
      <c r="AI1037" s="55"/>
      <c r="AJ1037" s="55"/>
      <c r="AK1037" s="55"/>
      <c r="AL1037" s="55"/>
      <c r="AM1037" s="55"/>
      <c r="AN1037" s="55"/>
      <c r="AO1037" s="56"/>
      <c r="AP1037" s="8"/>
      <c r="AQ1037" s="8"/>
      <c r="AR1037" s="8"/>
    </row>
    <row r="1038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55"/>
      <c r="AC1038" s="55"/>
      <c r="AD1038" s="55"/>
      <c r="AE1038" s="55"/>
      <c r="AF1038" s="55"/>
      <c r="AG1038" s="55"/>
      <c r="AH1038" s="55"/>
      <c r="AI1038" s="55"/>
      <c r="AJ1038" s="55"/>
      <c r="AK1038" s="55"/>
      <c r="AL1038" s="55"/>
      <c r="AM1038" s="55"/>
      <c r="AN1038" s="55"/>
      <c r="AO1038" s="56"/>
      <c r="AP1038" s="8"/>
      <c r="AQ1038" s="8"/>
      <c r="AR1038" s="8"/>
    </row>
    <row r="1039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55"/>
      <c r="AC1039" s="55"/>
      <c r="AD1039" s="55"/>
      <c r="AE1039" s="55"/>
      <c r="AF1039" s="55"/>
      <c r="AG1039" s="55"/>
      <c r="AH1039" s="55"/>
      <c r="AI1039" s="55"/>
      <c r="AJ1039" s="55"/>
      <c r="AK1039" s="55"/>
      <c r="AL1039" s="55"/>
      <c r="AM1039" s="55"/>
      <c r="AN1039" s="55"/>
      <c r="AO1039" s="56"/>
      <c r="AP1039" s="8"/>
      <c r="AQ1039" s="8"/>
      <c r="AR1039" s="8"/>
    </row>
    <row r="1040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55"/>
      <c r="AC1040" s="55"/>
      <c r="AD1040" s="55"/>
      <c r="AE1040" s="55"/>
      <c r="AF1040" s="55"/>
      <c r="AG1040" s="55"/>
      <c r="AH1040" s="55"/>
      <c r="AI1040" s="55"/>
      <c r="AJ1040" s="55"/>
      <c r="AK1040" s="55"/>
      <c r="AL1040" s="55"/>
      <c r="AM1040" s="55"/>
      <c r="AN1040" s="55"/>
      <c r="AO1040" s="56"/>
      <c r="AP1040" s="8"/>
      <c r="AQ1040" s="8"/>
      <c r="AR1040" s="8"/>
    </row>
    <row r="104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55"/>
      <c r="AC1041" s="55"/>
      <c r="AD1041" s="55"/>
      <c r="AE1041" s="55"/>
      <c r="AF1041" s="55"/>
      <c r="AG1041" s="55"/>
      <c r="AH1041" s="55"/>
      <c r="AI1041" s="55"/>
      <c r="AJ1041" s="55"/>
      <c r="AK1041" s="55"/>
      <c r="AL1041" s="55"/>
      <c r="AM1041" s="55"/>
      <c r="AN1041" s="55"/>
      <c r="AO1041" s="56"/>
      <c r="AP1041" s="8"/>
      <c r="AQ1041" s="8"/>
      <c r="AR1041" s="8"/>
    </row>
    <row r="104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55"/>
      <c r="AC1042" s="55"/>
      <c r="AD1042" s="55"/>
      <c r="AE1042" s="55"/>
      <c r="AF1042" s="55"/>
      <c r="AG1042" s="55"/>
      <c r="AH1042" s="55"/>
      <c r="AI1042" s="55"/>
      <c r="AJ1042" s="55"/>
      <c r="AK1042" s="55"/>
      <c r="AL1042" s="55"/>
      <c r="AM1042" s="55"/>
      <c r="AN1042" s="55"/>
      <c r="AO1042" s="56"/>
      <c r="AP1042" s="8"/>
      <c r="AQ1042" s="8"/>
      <c r="AR1042" s="8"/>
    </row>
    <row r="1043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55"/>
      <c r="AC1043" s="55"/>
      <c r="AD1043" s="55"/>
      <c r="AE1043" s="55"/>
      <c r="AF1043" s="55"/>
      <c r="AG1043" s="55"/>
      <c r="AH1043" s="55"/>
      <c r="AI1043" s="55"/>
      <c r="AJ1043" s="55"/>
      <c r="AK1043" s="55"/>
      <c r="AL1043" s="55"/>
      <c r="AM1043" s="55"/>
      <c r="AN1043" s="55"/>
      <c r="AO1043" s="56"/>
      <c r="AP1043" s="8"/>
      <c r="AQ1043" s="8"/>
      <c r="AR1043" s="8"/>
    </row>
    <row r="1044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55"/>
      <c r="AC1044" s="55"/>
      <c r="AD1044" s="55"/>
      <c r="AE1044" s="55"/>
      <c r="AF1044" s="55"/>
      <c r="AG1044" s="55"/>
      <c r="AH1044" s="55"/>
      <c r="AI1044" s="55"/>
      <c r="AJ1044" s="55"/>
      <c r="AK1044" s="55"/>
      <c r="AL1044" s="55"/>
      <c r="AM1044" s="55"/>
      <c r="AN1044" s="55"/>
      <c r="AO1044" s="56"/>
      <c r="AP1044" s="8"/>
      <c r="AQ1044" s="8"/>
      <c r="AR1044" s="8"/>
    </row>
    <row r="104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55"/>
      <c r="AC1045" s="55"/>
      <c r="AD1045" s="55"/>
      <c r="AE1045" s="55"/>
      <c r="AF1045" s="55"/>
      <c r="AG1045" s="55"/>
      <c r="AH1045" s="55"/>
      <c r="AI1045" s="55"/>
      <c r="AJ1045" s="55"/>
      <c r="AK1045" s="55"/>
      <c r="AL1045" s="55"/>
      <c r="AM1045" s="55"/>
      <c r="AN1045" s="55"/>
      <c r="AO1045" s="56"/>
      <c r="AP1045" s="8"/>
      <c r="AQ1045" s="8"/>
      <c r="AR1045" s="8"/>
    </row>
    <row r="1046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55"/>
      <c r="AC1046" s="55"/>
      <c r="AD1046" s="55"/>
      <c r="AE1046" s="55"/>
      <c r="AF1046" s="55"/>
      <c r="AG1046" s="55"/>
      <c r="AH1046" s="55"/>
      <c r="AI1046" s="55"/>
      <c r="AJ1046" s="55"/>
      <c r="AK1046" s="55"/>
      <c r="AL1046" s="55"/>
      <c r="AM1046" s="55"/>
      <c r="AN1046" s="55"/>
      <c r="AO1046" s="56"/>
      <c r="AP1046" s="8"/>
      <c r="AQ1046" s="8"/>
      <c r="AR1046" s="8"/>
    </row>
    <row r="1047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55"/>
      <c r="AC1047" s="55"/>
      <c r="AD1047" s="55"/>
      <c r="AE1047" s="55"/>
      <c r="AF1047" s="55"/>
      <c r="AG1047" s="55"/>
      <c r="AH1047" s="55"/>
      <c r="AI1047" s="55"/>
      <c r="AJ1047" s="55"/>
      <c r="AK1047" s="55"/>
      <c r="AL1047" s="55"/>
      <c r="AM1047" s="55"/>
      <c r="AN1047" s="55"/>
      <c r="AO1047" s="56"/>
      <c r="AP1047" s="8"/>
      <c r="AQ1047" s="8"/>
      <c r="AR1047" s="8"/>
    </row>
    <row r="1048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55"/>
      <c r="AC1048" s="55"/>
      <c r="AD1048" s="55"/>
      <c r="AE1048" s="55"/>
      <c r="AF1048" s="55"/>
      <c r="AG1048" s="55"/>
      <c r="AH1048" s="55"/>
      <c r="AI1048" s="55"/>
      <c r="AJ1048" s="55"/>
      <c r="AK1048" s="55"/>
      <c r="AL1048" s="55"/>
      <c r="AM1048" s="55"/>
      <c r="AN1048" s="55"/>
      <c r="AO1048" s="56"/>
      <c r="AP1048" s="8"/>
      <c r="AQ1048" s="8"/>
      <c r="AR1048" s="8"/>
    </row>
    <row r="1049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55"/>
      <c r="AC1049" s="55"/>
      <c r="AD1049" s="55"/>
      <c r="AE1049" s="55"/>
      <c r="AF1049" s="55"/>
      <c r="AG1049" s="55"/>
      <c r="AH1049" s="55"/>
      <c r="AI1049" s="55"/>
      <c r="AJ1049" s="55"/>
      <c r="AK1049" s="55"/>
      <c r="AL1049" s="55"/>
      <c r="AM1049" s="55"/>
      <c r="AN1049" s="55"/>
      <c r="AO1049" s="56"/>
      <c r="AP1049" s="8"/>
      <c r="AQ1049" s="8"/>
      <c r="AR1049" s="8"/>
    </row>
    <row r="1050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55"/>
      <c r="AC1050" s="55"/>
      <c r="AD1050" s="55"/>
      <c r="AE1050" s="55"/>
      <c r="AF1050" s="55"/>
      <c r="AG1050" s="55"/>
      <c r="AH1050" s="55"/>
      <c r="AI1050" s="55"/>
      <c r="AJ1050" s="55"/>
      <c r="AK1050" s="55"/>
      <c r="AL1050" s="55"/>
      <c r="AM1050" s="55"/>
      <c r="AN1050" s="55"/>
      <c r="AO1050" s="56"/>
      <c r="AP1050" s="8"/>
      <c r="AQ1050" s="8"/>
      <c r="AR1050" s="8"/>
    </row>
    <row r="105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55"/>
      <c r="AC1051" s="55"/>
      <c r="AD1051" s="55"/>
      <c r="AE1051" s="55"/>
      <c r="AF1051" s="55"/>
      <c r="AG1051" s="55"/>
      <c r="AH1051" s="55"/>
      <c r="AI1051" s="55"/>
      <c r="AJ1051" s="55"/>
      <c r="AK1051" s="55"/>
      <c r="AL1051" s="55"/>
      <c r="AM1051" s="55"/>
      <c r="AN1051" s="55"/>
      <c r="AO1051" s="56"/>
      <c r="AP1051" s="8"/>
      <c r="AQ1051" s="8"/>
      <c r="AR1051" s="8"/>
    </row>
    <row r="105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55"/>
      <c r="AC1052" s="55"/>
      <c r="AD1052" s="55"/>
      <c r="AE1052" s="55"/>
      <c r="AF1052" s="55"/>
      <c r="AG1052" s="55"/>
      <c r="AH1052" s="55"/>
      <c r="AI1052" s="55"/>
      <c r="AJ1052" s="55"/>
      <c r="AK1052" s="55"/>
      <c r="AL1052" s="55"/>
      <c r="AM1052" s="55"/>
      <c r="AN1052" s="55"/>
      <c r="AO1052" s="56"/>
      <c r="AP1052" s="8"/>
      <c r="AQ1052" s="8"/>
      <c r="AR1052" s="8"/>
    </row>
    <row r="1053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55"/>
      <c r="AC1053" s="55"/>
      <c r="AD1053" s="55"/>
      <c r="AE1053" s="55"/>
      <c r="AF1053" s="55"/>
      <c r="AG1053" s="55"/>
      <c r="AH1053" s="55"/>
      <c r="AI1053" s="55"/>
      <c r="AJ1053" s="55"/>
      <c r="AK1053" s="55"/>
      <c r="AL1053" s="55"/>
      <c r="AM1053" s="55"/>
      <c r="AN1053" s="55"/>
      <c r="AO1053" s="56"/>
      <c r="AP1053" s="8"/>
      <c r="AQ1053" s="8"/>
      <c r="AR1053" s="8"/>
    </row>
    <row r="1054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55"/>
      <c r="AC1054" s="55"/>
      <c r="AD1054" s="55"/>
      <c r="AE1054" s="55"/>
      <c r="AF1054" s="55"/>
      <c r="AG1054" s="55"/>
      <c r="AH1054" s="55"/>
      <c r="AI1054" s="55"/>
      <c r="AJ1054" s="55"/>
      <c r="AK1054" s="55"/>
      <c r="AL1054" s="55"/>
      <c r="AM1054" s="55"/>
      <c r="AN1054" s="55"/>
      <c r="AO1054" s="56"/>
      <c r="AP1054" s="8"/>
      <c r="AQ1054" s="8"/>
      <c r="AR1054" s="8"/>
    </row>
    <row r="105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55"/>
      <c r="AC1055" s="55"/>
      <c r="AD1055" s="55"/>
      <c r="AE1055" s="55"/>
      <c r="AF1055" s="55"/>
      <c r="AG1055" s="55"/>
      <c r="AH1055" s="55"/>
      <c r="AI1055" s="55"/>
      <c r="AJ1055" s="55"/>
      <c r="AK1055" s="55"/>
      <c r="AL1055" s="55"/>
      <c r="AM1055" s="55"/>
      <c r="AN1055" s="55"/>
      <c r="AO1055" s="56"/>
      <c r="AP1055" s="8"/>
      <c r="AQ1055" s="8"/>
      <c r="AR1055" s="8"/>
    </row>
  </sheetData>
  <autoFilter ref="$A$5:$AR$529">
    <filterColumn colId="2">
      <filters>
        <filter val="Secretaría de Seguridad Ciudadana"/>
      </filters>
    </filterColumn>
    <filterColumn colId="19">
      <filters>
        <filter val="2024540010090"/>
        <filter val="202500000032335"/>
        <filter val="2024540010092"/>
        <filter val="2024540010091"/>
        <filter val="2024540010094"/>
        <filter val="2024540010093"/>
        <filter val="202500000032452"/>
        <filter val="2024540010095"/>
        <filter val="2024540010098"/>
        <filter val="2024540010099"/>
        <filter val="202600000003804"/>
        <filter val="202500000031912"/>
        <filter val="202500000048019"/>
        <filter val="202500000032439"/>
        <filter val="202500000033407"/>
        <filter val="2024540010190"/>
        <filter val="2024540010193"/>
        <filter val="2024540010192"/>
        <filter val="2024540010074"/>
        <filter val="2024540010195"/>
        <filter val="202500000032310"/>
        <filter val="2024540010075"/>
        <filter val="2024540010196"/>
        <filter val="2024540010078"/>
        <filter val="2024540010198"/>
        <filter val="2024540010077"/>
        <filter val="2024540010081"/>
        <filter val="2024540010084"/>
        <filter val="2024540010087"/>
        <filter val="202600000003281"/>
        <filter val="202500000031723"/>
        <filter val="202500000032499"/>
        <filter val="2024540010210"/>
        <filter val="2024540010211"/>
        <filter val="2024540010216"/>
        <filter val="2024540010218"/>
        <filter val="2024540010219"/>
        <filter val="202500000032485"/>
        <filter val="2024540010100"/>
        <filter val="2024540010221"/>
        <filter val="2024540010102"/>
        <filter val="2024540010223"/>
        <filter val="2024540010101"/>
        <filter val="2024540010222"/>
        <filter val="2024540010225"/>
        <filter val="2024540010103"/>
        <filter val="2024540010224"/>
        <filter val="2024540010227"/>
        <filter val="2024540010106"/>
        <filter val="2024540010226"/>
        <filter val="2024540010105"/>
        <filter val="2024540010228"/>
        <filter val="2024540010109"/>
        <filter val="202500000032357"/>
        <filter val="202500000032354"/>
        <filter val="2024540010201"/>
        <filter val="2024540010200"/>
        <filter val="2024540010202"/>
        <filter val="2024540010205"/>
        <filter val="2024540010204"/>
        <filter val="2024540010206"/>
        <filter val="2024540010209"/>
        <filter val="2024540010208"/>
        <filter val="202500000031520"/>
        <filter val="2024540010250"/>
        <filter val="2024540010252"/>
        <filter val="2024540010251"/>
        <filter val="2024540010130"/>
        <filter val="2024540010133"/>
        <filter val="2024540010011"/>
        <filter val="2024540010253"/>
        <filter val="2024540010256"/>
        <filter val="2024540010134"/>
        <filter val="2024540010255"/>
        <filter val="2024540010013"/>
        <filter val="2024540010016"/>
        <filter val="2024540010258"/>
        <filter val="2024540010136"/>
        <filter val="2024540010257"/>
        <filter val="2024540010018"/>
        <filter val="2024540010138"/>
        <filter val="2024540010259"/>
        <filter val="2024540010019"/>
        <filter val="2024540010140"/>
        <filter val="2024540010142"/>
        <filter val="2024540010265"/>
        <filter val="2024540010143"/>
        <filter val="2024540010264"/>
        <filter val="2024540010025"/>
        <filter val="2024540010146"/>
        <filter val="2024540010266"/>
        <filter val="2024540010027"/>
        <filter val="2024540010026"/>
        <filter val="202500000022802"/>
        <filter val="2024540010029"/>
        <filter val="2024540010028"/>
        <filter val="202500000030777"/>
        <filter val="202500000032155"/>
        <filter val="202500000032150"/>
        <filter val="2024540010230"/>
        <filter val="2024540010111"/>
        <filter val="2024540010113"/>
        <filter val="2024540010112"/>
        <filter val="2024540010233"/>
        <filter val="2024540010115"/>
        <filter val="2024540010114"/>
        <filter val="2024540010117"/>
        <filter val="2024540010116"/>
        <filter val="2024540010237"/>
        <filter val="2024540010119"/>
        <filter val="2024540010118"/>
        <filter val="202600000009779"/>
        <filter val="2024540010241"/>
        <filter val="2024540010120"/>
        <filter val="202500000032260"/>
        <filter val="2024540010240"/>
        <filter val="2024540010243"/>
        <filter val="2024540010122"/>
        <filter val="2024540010121"/>
        <filter val="2024540010126"/>
        <filter val="2024540010005"/>
        <filter val="202600000003437"/>
        <filter val="2024540010125"/>
        <filter val="2024540010249"/>
        <filter val="2024540010128"/>
        <filter val="2024540010127"/>
        <filter val="2024540010248"/>
        <filter val="2024540010008"/>
        <filter val="2024540010129"/>
        <filter val="202500000031565"/>
        <filter val="2024540010171"/>
        <filter val="2024540010050"/>
        <filter val="2024540010170"/>
        <filter val="202500000032530"/>
        <filter val="2024540010173"/>
        <filter val="202500000032531"/>
        <filter val="2024540010172"/>
        <filter val="2024540010175"/>
        <filter val="2024540010053"/>
        <filter val="2024540010174"/>
        <filter val="2024540010177"/>
        <filter val="202600000003209"/>
        <filter val="2024540010176"/>
        <filter val="2024540010179"/>
        <filter val="2024540010178"/>
        <filter val="202500000032529"/>
        <filter val="202500000032405"/>
        <filter val="202500000032528"/>
        <filter val="202500000032521"/>
        <filter val="2024540010180"/>
        <filter val="202600000003696"/>
        <filter val="2024540010061"/>
        <filter val="2024540010182"/>
        <filter val="2024540010184"/>
        <filter val="2024540010062"/>
        <filter val="2024540010183"/>
        <filter val="2024540010186"/>
        <filter val="2024540010185"/>
        <filter val="2024540010188"/>
        <filter val="2024540010068"/>
        <filter val="202500000032514"/>
        <filter val="202500000032515"/>
        <filter val="202500000032516"/>
        <filter val="202500000032517"/>
        <filter val="202500000032511"/>
        <filter val="202500000032512"/>
        <filter val="202500000032513"/>
        <filter val="2024540010030"/>
        <filter val="2024540010151"/>
        <filter val="2024540010272"/>
        <filter val="2024540010150"/>
        <filter val="2024540010271"/>
        <filter val="2024540010153"/>
        <filter val="202400000005799"/>
        <filter val="2024540010152"/>
        <filter val="2024540010155"/>
        <filter val="2024540010034"/>
        <filter val="2024540010276"/>
        <filter val="2024540010033"/>
        <filter val="2024540010154"/>
        <filter val="2024540010036"/>
        <filter val="2024540010157"/>
        <filter val="2024540010159"/>
        <filter val="2024540010158"/>
        <filter val="2024540010039"/>
        <filter val="202500000032503"/>
        <filter val="202500000032504"/>
        <filter val="202500000031895"/>
        <filter val="202500000032502"/>
        <filter val="2024540010160"/>
        <filter val="202600000003591"/>
        <filter val="2024540010041"/>
        <filter val="202500000031893"/>
        <filter val="2024540010161"/>
        <filter val="2024540010164"/>
        <filter val="2024540010043"/>
        <filter val="2024540010163"/>
        <filter val="2024540010045"/>
        <filter val="2024540010165"/>
        <filter val="202500000034000"/>
        <filter val="2024540010046"/>
        <filter val="2024540010167"/>
        <filter val="2024540010169"/>
        <filter val="2024540010048"/>
      </filters>
    </filterColumn>
  </autoFilter>
  <mergeCells count="8">
    <mergeCell ref="C1:D4"/>
    <mergeCell ref="E1:AN1"/>
    <mergeCell ref="AO1:AP1"/>
    <mergeCell ref="E2:AN3"/>
    <mergeCell ref="AO2:AO3"/>
    <mergeCell ref="AP2:AP3"/>
    <mergeCell ref="E4:AN4"/>
    <mergeCell ref="AO4:AP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9.57"/>
    <col customWidth="1" min="2" max="2" width="20.71"/>
    <col customWidth="1" min="3" max="3" width="21.71"/>
    <col customWidth="1" min="4" max="4" width="19.0"/>
    <col customWidth="1" min="5" max="5" width="18.71"/>
    <col customWidth="1" min="6" max="6" width="17.57"/>
    <col customWidth="1" min="8" max="8" width="19.86"/>
    <col customWidth="1" min="9" max="9" width="22.29"/>
    <col customWidth="1" min="10" max="10" width="47.14"/>
    <col customWidth="1" min="12" max="12" width="21.0"/>
    <col customWidth="1" min="13" max="13" width="25.57"/>
    <col customWidth="1" min="14" max="14" width="23.57"/>
    <col customWidth="1" min="16" max="16" width="23.29"/>
    <col customWidth="1" min="17" max="17" width="22.43"/>
    <col customWidth="1" min="18" max="29" width="21.0"/>
    <col customWidth="1" min="30" max="30" width="17.86"/>
    <col customWidth="1" min="31" max="31" width="20.14"/>
  </cols>
  <sheetData>
    <row r="1">
      <c r="A1" s="64" t="s">
        <v>2354</v>
      </c>
      <c r="B1" s="64" t="s">
        <v>2355</v>
      </c>
      <c r="C1" s="65" t="s">
        <v>2356</v>
      </c>
      <c r="D1" s="64" t="s">
        <v>2357</v>
      </c>
      <c r="E1" s="64" t="s">
        <v>2358</v>
      </c>
      <c r="F1" s="64" t="s">
        <v>2359</v>
      </c>
      <c r="G1" s="64" t="s">
        <v>2360</v>
      </c>
      <c r="H1" s="64" t="s">
        <v>2361</v>
      </c>
      <c r="I1" s="64" t="s">
        <v>26</v>
      </c>
      <c r="J1" s="64" t="s">
        <v>2362</v>
      </c>
      <c r="K1" s="64" t="s">
        <v>28</v>
      </c>
      <c r="L1" s="64" t="s">
        <v>29</v>
      </c>
      <c r="M1" s="64" t="s">
        <v>30</v>
      </c>
      <c r="N1" s="64" t="s">
        <v>31</v>
      </c>
      <c r="O1" s="64" t="s">
        <v>2363</v>
      </c>
      <c r="P1" s="64" t="s">
        <v>2364</v>
      </c>
      <c r="Q1" s="64" t="s">
        <v>34</v>
      </c>
      <c r="R1" s="64" t="s">
        <v>35</v>
      </c>
      <c r="S1" s="64" t="s">
        <v>36</v>
      </c>
      <c r="T1" s="64" t="s">
        <v>37</v>
      </c>
      <c r="U1" s="64" t="s">
        <v>38</v>
      </c>
      <c r="V1" s="64" t="s">
        <v>39</v>
      </c>
      <c r="W1" s="64" t="s">
        <v>40</v>
      </c>
      <c r="X1" s="64" t="s">
        <v>2365</v>
      </c>
      <c r="Y1" s="64" t="s">
        <v>2366</v>
      </c>
      <c r="Z1" s="64" t="s">
        <v>2367</v>
      </c>
      <c r="AA1" s="64" t="s">
        <v>2368</v>
      </c>
      <c r="AB1" s="64" t="s">
        <v>45</v>
      </c>
      <c r="AC1" s="64" t="s">
        <v>2369</v>
      </c>
      <c r="AD1" s="64" t="s">
        <v>2370</v>
      </c>
      <c r="AE1" s="66" t="s">
        <v>9</v>
      </c>
    </row>
    <row r="2" hidden="1">
      <c r="A2" s="67" t="str">
        <f t="shared" ref="A2:A521" si="1">CONCATENATE(G2,I2,K2,M2,O2)</f>
        <v>220107120245400101931.2.4.1.012.3.1.01.01.001.01.011.2.4.1.01</v>
      </c>
      <c r="B2" s="67" t="str">
        <f>VLOOKUP(A:A,POAI!A:H,8,0)</f>
        <v>03020109|187</v>
      </c>
      <c r="C2" s="67" t="str">
        <f t="shared" ref="C2:C521" si="2">CONCATENATE(A2,B2)</f>
        <v>220107120245400101931.2.4.1.012.3.1.01.01.001.01.011.2.4.1.0103020109|187</v>
      </c>
      <c r="D2" s="68" t="s">
        <v>2371</v>
      </c>
      <c r="E2" s="68" t="s">
        <v>56</v>
      </c>
      <c r="F2" s="68" t="s">
        <v>58</v>
      </c>
      <c r="G2" s="68" t="s">
        <v>349</v>
      </c>
      <c r="H2" s="68" t="s">
        <v>2372</v>
      </c>
      <c r="I2" s="68" t="s">
        <v>493</v>
      </c>
      <c r="J2" s="68" t="s">
        <v>2373</v>
      </c>
      <c r="K2" s="68" t="s">
        <v>96</v>
      </c>
      <c r="L2" s="68" t="s">
        <v>97</v>
      </c>
      <c r="M2" s="68" t="s">
        <v>494</v>
      </c>
      <c r="N2" s="68" t="s">
        <v>495</v>
      </c>
      <c r="O2" s="68" t="s">
        <v>96</v>
      </c>
      <c r="P2" s="68" t="s">
        <v>97</v>
      </c>
      <c r="Q2" s="69">
        <v>3.387427320064E11</v>
      </c>
      <c r="R2" s="69">
        <v>0.0</v>
      </c>
      <c r="S2" s="69">
        <v>0.0</v>
      </c>
      <c r="T2" s="69">
        <v>0.0</v>
      </c>
      <c r="U2" s="69">
        <v>3.565E9</v>
      </c>
      <c r="V2" s="69">
        <v>0.0</v>
      </c>
      <c r="W2" s="69">
        <v>0.0</v>
      </c>
      <c r="X2" s="69">
        <v>3.351777320064E11</v>
      </c>
      <c r="Y2" s="69">
        <v>7.1585856913E10</v>
      </c>
      <c r="Z2" s="69">
        <v>7.1585856913E10</v>
      </c>
      <c r="AA2" s="69">
        <v>7.1585856913E10</v>
      </c>
      <c r="AB2" s="69">
        <v>7.1585725481E10</v>
      </c>
      <c r="AC2" s="69">
        <v>2.635918750934E11</v>
      </c>
      <c r="AD2" s="68" t="s">
        <v>2374</v>
      </c>
      <c r="AE2" s="68" t="str">
        <f>VLOOKUP(I:I,'TOTAL POR PROYECTOS'!B:I,8,0)</f>
        <v>Secretaría de Educación</v>
      </c>
    </row>
    <row r="3" hidden="1">
      <c r="A3" s="67" t="str">
        <f t="shared" si="1"/>
        <v>220107120245400101931.2.4.1.012.3.1.01.01.001.01.021.2.4.1.01</v>
      </c>
      <c r="B3" s="67" t="str">
        <f>VLOOKUP(A:A,POAI!A:H,8,0)</f>
        <v>03020109|187</v>
      </c>
      <c r="C3" s="67" t="str">
        <f t="shared" si="2"/>
        <v>220107120245400101931.2.4.1.012.3.1.01.01.001.01.021.2.4.1.0103020109|187</v>
      </c>
      <c r="D3" s="68" t="s">
        <v>2371</v>
      </c>
      <c r="E3" s="68" t="s">
        <v>56</v>
      </c>
      <c r="F3" s="68" t="s">
        <v>58</v>
      </c>
      <c r="G3" s="68" t="s">
        <v>349</v>
      </c>
      <c r="H3" s="68" t="s">
        <v>2372</v>
      </c>
      <c r="I3" s="68" t="s">
        <v>493</v>
      </c>
      <c r="J3" s="68" t="s">
        <v>2373</v>
      </c>
      <c r="K3" s="68" t="s">
        <v>96</v>
      </c>
      <c r="L3" s="68" t="s">
        <v>97</v>
      </c>
      <c r="M3" s="68" t="s">
        <v>496</v>
      </c>
      <c r="N3" s="68" t="s">
        <v>497</v>
      </c>
      <c r="O3" s="68" t="s">
        <v>96</v>
      </c>
      <c r="P3" s="68" t="s">
        <v>97</v>
      </c>
      <c r="Q3" s="69">
        <v>2.75E10</v>
      </c>
      <c r="R3" s="69">
        <v>0.0</v>
      </c>
      <c r="S3" s="69">
        <v>0.0</v>
      </c>
      <c r="T3" s="69">
        <v>0.0</v>
      </c>
      <c r="U3" s="69">
        <v>0.0</v>
      </c>
      <c r="V3" s="69">
        <v>0.0</v>
      </c>
      <c r="W3" s="69">
        <v>0.0</v>
      </c>
      <c r="X3" s="69">
        <v>2.75E10</v>
      </c>
      <c r="Y3" s="69">
        <v>6.052776478E9</v>
      </c>
      <c r="Z3" s="69">
        <v>6.052776478E9</v>
      </c>
      <c r="AA3" s="69">
        <v>6.052776478E9</v>
      </c>
      <c r="AB3" s="69">
        <v>6.052760211E9</v>
      </c>
      <c r="AC3" s="69">
        <v>2.1447223522E10</v>
      </c>
      <c r="AD3" s="68" t="s">
        <v>2375</v>
      </c>
      <c r="AE3" s="68" t="str">
        <f>VLOOKUP(I:I,'TOTAL POR PROYECTOS'!B:I,8,0)</f>
        <v>Secretaría de Educación</v>
      </c>
    </row>
    <row r="4" hidden="1">
      <c r="A4" s="67" t="str">
        <f t="shared" si="1"/>
        <v>220107120245400101931.2.4.1.012.3.1.01.01.001.01.031.2.4.1.01</v>
      </c>
      <c r="B4" s="67" t="str">
        <f>VLOOKUP(A:A,POAI!A:H,8,0)</f>
        <v>03020109|187</v>
      </c>
      <c r="C4" s="67" t="str">
        <f t="shared" si="2"/>
        <v>220107120245400101931.2.4.1.012.3.1.01.01.001.01.031.2.4.1.0103020109|187</v>
      </c>
      <c r="D4" s="68" t="s">
        <v>2371</v>
      </c>
      <c r="E4" s="68" t="s">
        <v>56</v>
      </c>
      <c r="F4" s="68" t="s">
        <v>58</v>
      </c>
      <c r="G4" s="68" t="s">
        <v>349</v>
      </c>
      <c r="H4" s="68" t="s">
        <v>2372</v>
      </c>
      <c r="I4" s="68" t="s">
        <v>493</v>
      </c>
      <c r="J4" s="68" t="s">
        <v>2373</v>
      </c>
      <c r="K4" s="68" t="s">
        <v>96</v>
      </c>
      <c r="L4" s="68" t="s">
        <v>97</v>
      </c>
      <c r="M4" s="68" t="s">
        <v>498</v>
      </c>
      <c r="N4" s="68" t="s">
        <v>499</v>
      </c>
      <c r="O4" s="68" t="s">
        <v>96</v>
      </c>
      <c r="P4" s="68" t="s">
        <v>97</v>
      </c>
      <c r="Q4" s="69">
        <v>2.805E10</v>
      </c>
      <c r="R4" s="69">
        <v>0.0</v>
      </c>
      <c r="S4" s="69">
        <v>0.0</v>
      </c>
      <c r="T4" s="69">
        <v>0.0</v>
      </c>
      <c r="U4" s="69">
        <v>0.0</v>
      </c>
      <c r="V4" s="69">
        <v>0.0</v>
      </c>
      <c r="W4" s="69">
        <v>0.0</v>
      </c>
      <c r="X4" s="69">
        <v>2.805E10</v>
      </c>
      <c r="Y4" s="69">
        <v>7.016791791E9</v>
      </c>
      <c r="Z4" s="69">
        <v>7.016791791E9</v>
      </c>
      <c r="AA4" s="69">
        <v>7.016791791E9</v>
      </c>
      <c r="AB4" s="69">
        <v>6.99165542E9</v>
      </c>
      <c r="AC4" s="69">
        <v>2.1033208209E10</v>
      </c>
      <c r="AD4" s="68" t="s">
        <v>2376</v>
      </c>
      <c r="AE4" s="68" t="str">
        <f>VLOOKUP(I:I,'TOTAL POR PROYECTOS'!B:I,8,0)</f>
        <v>Secretaría de Educación</v>
      </c>
    </row>
    <row r="5" hidden="1">
      <c r="A5" s="67" t="str">
        <f t="shared" si="1"/>
        <v>220107120245400101931.2.4.1.012.3.1.01.01.001.01.041.2.4.1.01</v>
      </c>
      <c r="B5" s="67" t="str">
        <f>VLOOKUP(A:A,POAI!A:H,8,0)</f>
        <v>03020109|187</v>
      </c>
      <c r="C5" s="67" t="str">
        <f t="shared" si="2"/>
        <v>220107120245400101931.2.4.1.012.3.1.01.01.001.01.041.2.4.1.0103020109|187</v>
      </c>
      <c r="D5" s="68" t="s">
        <v>2371</v>
      </c>
      <c r="E5" s="68" t="s">
        <v>56</v>
      </c>
      <c r="F5" s="68" t="s">
        <v>58</v>
      </c>
      <c r="G5" s="68" t="s">
        <v>349</v>
      </c>
      <c r="H5" s="68" t="s">
        <v>2372</v>
      </c>
      <c r="I5" s="68" t="s">
        <v>493</v>
      </c>
      <c r="J5" s="68" t="s">
        <v>2373</v>
      </c>
      <c r="K5" s="68" t="s">
        <v>96</v>
      </c>
      <c r="L5" s="68" t="s">
        <v>97</v>
      </c>
      <c r="M5" s="68" t="s">
        <v>500</v>
      </c>
      <c r="N5" s="68" t="s">
        <v>501</v>
      </c>
      <c r="O5" s="68" t="s">
        <v>96</v>
      </c>
      <c r="P5" s="68" t="s">
        <v>97</v>
      </c>
      <c r="Q5" s="69">
        <v>2.75E9</v>
      </c>
      <c r="R5" s="69">
        <v>0.0</v>
      </c>
      <c r="S5" s="69">
        <v>0.0</v>
      </c>
      <c r="T5" s="69">
        <v>0.0</v>
      </c>
      <c r="U5" s="69">
        <v>0.0</v>
      </c>
      <c r="V5" s="69">
        <v>0.0</v>
      </c>
      <c r="W5" s="69">
        <v>0.0</v>
      </c>
      <c r="X5" s="69">
        <v>2.75E9</v>
      </c>
      <c r="Y5" s="69">
        <v>5.9866568E8</v>
      </c>
      <c r="Z5" s="69">
        <v>5.9866568E8</v>
      </c>
      <c r="AA5" s="69">
        <v>5.9866568E8</v>
      </c>
      <c r="AB5" s="69">
        <v>5.9866568E8</v>
      </c>
      <c r="AC5" s="69">
        <v>2.15133432E9</v>
      </c>
      <c r="AD5" s="68" t="s">
        <v>2377</v>
      </c>
      <c r="AE5" s="68" t="str">
        <f>VLOOKUP(I:I,'TOTAL POR PROYECTOS'!B:I,8,0)</f>
        <v>Secretaría de Educación</v>
      </c>
    </row>
    <row r="6" hidden="1">
      <c r="A6" s="67" t="str">
        <f t="shared" si="1"/>
        <v>220107120245400101931.2.4.1.012.3.1.01.01.001.01.051.2.4.1.01</v>
      </c>
      <c r="B6" s="67" t="str">
        <f>VLOOKUP(A:A,POAI!A:H,8,0)</f>
        <v>03020109|187</v>
      </c>
      <c r="C6" s="67" t="str">
        <f t="shared" si="2"/>
        <v>220107120245400101931.2.4.1.012.3.1.01.01.001.01.051.2.4.1.0103020109|187</v>
      </c>
      <c r="D6" s="68" t="s">
        <v>2371</v>
      </c>
      <c r="E6" s="68" t="s">
        <v>56</v>
      </c>
      <c r="F6" s="68" t="s">
        <v>58</v>
      </c>
      <c r="G6" s="68" t="s">
        <v>349</v>
      </c>
      <c r="H6" s="68" t="s">
        <v>2372</v>
      </c>
      <c r="I6" s="68" t="s">
        <v>493</v>
      </c>
      <c r="J6" s="68" t="s">
        <v>2373</v>
      </c>
      <c r="K6" s="68" t="s">
        <v>96</v>
      </c>
      <c r="L6" s="68" t="s">
        <v>97</v>
      </c>
      <c r="M6" s="68" t="s">
        <v>502</v>
      </c>
      <c r="N6" s="68" t="s">
        <v>503</v>
      </c>
      <c r="O6" s="68" t="s">
        <v>96</v>
      </c>
      <c r="P6" s="68" t="s">
        <v>97</v>
      </c>
      <c r="Q6" s="69">
        <v>2.75E10</v>
      </c>
      <c r="R6" s="69">
        <v>0.0</v>
      </c>
      <c r="S6" s="69">
        <v>0.0</v>
      </c>
      <c r="T6" s="69">
        <v>0.0</v>
      </c>
      <c r="U6" s="69">
        <v>0.0</v>
      </c>
      <c r="V6" s="69">
        <v>0.0</v>
      </c>
      <c r="W6" s="69">
        <v>0.0</v>
      </c>
      <c r="X6" s="69">
        <v>2.75E10</v>
      </c>
      <c r="Y6" s="69">
        <v>5.009661051E9</v>
      </c>
      <c r="Z6" s="69">
        <v>5.009661051E9</v>
      </c>
      <c r="AA6" s="69">
        <v>5.009661051E9</v>
      </c>
      <c r="AB6" s="69">
        <v>4.948162466E9</v>
      </c>
      <c r="AC6" s="69">
        <v>2.2490338949E10</v>
      </c>
      <c r="AD6" s="68" t="s">
        <v>2378</v>
      </c>
      <c r="AE6" s="68" t="str">
        <f>VLOOKUP(I:I,'TOTAL POR PROYECTOS'!B:I,8,0)</f>
        <v>Secretaría de Educación</v>
      </c>
    </row>
    <row r="7" hidden="1">
      <c r="A7" s="67" t="str">
        <f t="shared" si="1"/>
        <v>220107120245400101931.2.4.1.012.3.1.01.02.001.011.2.4.1.01</v>
      </c>
      <c r="B7" s="67" t="str">
        <f>VLOOKUP(A:A,POAI!A:H,8,0)</f>
        <v>03020109|187</v>
      </c>
      <c r="C7" s="67" t="str">
        <f t="shared" si="2"/>
        <v>220107120245400101931.2.4.1.012.3.1.01.02.001.011.2.4.1.0103020109|187</v>
      </c>
      <c r="D7" s="68" t="s">
        <v>2371</v>
      </c>
      <c r="E7" s="68" t="s">
        <v>56</v>
      </c>
      <c r="F7" s="68" t="s">
        <v>58</v>
      </c>
      <c r="G7" s="68" t="s">
        <v>349</v>
      </c>
      <c r="H7" s="68" t="s">
        <v>2372</v>
      </c>
      <c r="I7" s="68" t="s">
        <v>493</v>
      </c>
      <c r="J7" s="68" t="s">
        <v>2373</v>
      </c>
      <c r="K7" s="68" t="s">
        <v>96</v>
      </c>
      <c r="L7" s="68" t="s">
        <v>97</v>
      </c>
      <c r="M7" s="68" t="s">
        <v>504</v>
      </c>
      <c r="N7" s="68" t="s">
        <v>505</v>
      </c>
      <c r="O7" s="68" t="s">
        <v>96</v>
      </c>
      <c r="P7" s="68" t="s">
        <v>97</v>
      </c>
      <c r="Q7" s="69">
        <v>1.1415E10</v>
      </c>
      <c r="R7" s="69">
        <v>0.0</v>
      </c>
      <c r="S7" s="69">
        <v>0.0</v>
      </c>
      <c r="T7" s="69">
        <v>0.0</v>
      </c>
      <c r="U7" s="69">
        <v>0.0</v>
      </c>
      <c r="V7" s="69">
        <v>0.0</v>
      </c>
      <c r="W7" s="69">
        <v>0.0</v>
      </c>
      <c r="X7" s="69">
        <v>1.1415E10</v>
      </c>
      <c r="Y7" s="69">
        <v>4.411010475E9</v>
      </c>
      <c r="Z7" s="69">
        <v>4.411010475E9</v>
      </c>
      <c r="AA7" s="69">
        <v>4.411010475E9</v>
      </c>
      <c r="AB7" s="69">
        <v>4.411010475E9</v>
      </c>
      <c r="AC7" s="69">
        <v>7.003989525E9</v>
      </c>
      <c r="AD7" s="68" t="s">
        <v>2379</v>
      </c>
      <c r="AE7" s="68" t="str">
        <f>VLOOKUP(I:I,'TOTAL POR PROYECTOS'!B:I,8,0)</f>
        <v>Secretaría de Educación</v>
      </c>
    </row>
    <row r="8" hidden="1">
      <c r="A8" s="67" t="str">
        <f t="shared" si="1"/>
        <v>220107120245400101931.2.4.1.012.3.1.01.02.001.021.2.4.1.01</v>
      </c>
      <c r="B8" s="67" t="str">
        <f>VLOOKUP(A:A,POAI!A:H,8,0)</f>
        <v>03020109|187</v>
      </c>
      <c r="C8" s="67" t="str">
        <f t="shared" si="2"/>
        <v>220107120245400101931.2.4.1.012.3.1.01.02.001.021.2.4.1.0103020109|187</v>
      </c>
      <c r="D8" s="68" t="s">
        <v>2371</v>
      </c>
      <c r="E8" s="68" t="s">
        <v>56</v>
      </c>
      <c r="F8" s="68" t="s">
        <v>58</v>
      </c>
      <c r="G8" s="68" t="s">
        <v>349</v>
      </c>
      <c r="H8" s="68" t="s">
        <v>2372</v>
      </c>
      <c r="I8" s="68" t="s">
        <v>493</v>
      </c>
      <c r="J8" s="68" t="s">
        <v>2373</v>
      </c>
      <c r="K8" s="68" t="s">
        <v>96</v>
      </c>
      <c r="L8" s="68" t="s">
        <v>97</v>
      </c>
      <c r="M8" s="68" t="s">
        <v>506</v>
      </c>
      <c r="N8" s="68" t="s">
        <v>507</v>
      </c>
      <c r="O8" s="68" t="s">
        <v>96</v>
      </c>
      <c r="P8" s="68" t="s">
        <v>97</v>
      </c>
      <c r="Q8" s="69">
        <v>2.64E9</v>
      </c>
      <c r="R8" s="69">
        <v>0.0</v>
      </c>
      <c r="S8" s="69">
        <v>0.0</v>
      </c>
      <c r="T8" s="69">
        <v>0.0</v>
      </c>
      <c r="U8" s="69">
        <v>0.0</v>
      </c>
      <c r="V8" s="69">
        <v>0.0</v>
      </c>
      <c r="W8" s="69">
        <v>0.0</v>
      </c>
      <c r="X8" s="69">
        <v>2.64E9</v>
      </c>
      <c r="Y8" s="69">
        <v>4.46203343E8</v>
      </c>
      <c r="Z8" s="69">
        <v>4.46203343E8</v>
      </c>
      <c r="AA8" s="69">
        <v>4.46203343E8</v>
      </c>
      <c r="AB8" s="69">
        <v>4.46203343E8</v>
      </c>
      <c r="AC8" s="69">
        <v>2.193796657E9</v>
      </c>
      <c r="AD8" s="68" t="s">
        <v>2380</v>
      </c>
      <c r="AE8" s="68" t="str">
        <f>VLOOKUP(I:I,'TOTAL POR PROYECTOS'!B:I,8,0)</f>
        <v>Secretaría de Educación</v>
      </c>
    </row>
    <row r="9" hidden="1">
      <c r="A9" s="67" t="str">
        <f t="shared" si="1"/>
        <v>220107120245400101931.2.4.1.012.3.1.01.02.001.031.2.4.1.01</v>
      </c>
      <c r="B9" s="67" t="str">
        <f>VLOOKUP(A:A,POAI!A:H,8,0)</f>
        <v>03020109|187</v>
      </c>
      <c r="C9" s="67" t="str">
        <f t="shared" si="2"/>
        <v>220107120245400101931.2.4.1.012.3.1.01.02.001.031.2.4.1.0103020109|187</v>
      </c>
      <c r="D9" s="68" t="s">
        <v>2371</v>
      </c>
      <c r="E9" s="68" t="s">
        <v>56</v>
      </c>
      <c r="F9" s="68" t="s">
        <v>58</v>
      </c>
      <c r="G9" s="68" t="s">
        <v>349</v>
      </c>
      <c r="H9" s="68" t="s">
        <v>2372</v>
      </c>
      <c r="I9" s="68" t="s">
        <v>493</v>
      </c>
      <c r="J9" s="68" t="s">
        <v>2373</v>
      </c>
      <c r="K9" s="68" t="s">
        <v>96</v>
      </c>
      <c r="L9" s="68" t="s">
        <v>97</v>
      </c>
      <c r="M9" s="68" t="s">
        <v>508</v>
      </c>
      <c r="N9" s="68" t="s">
        <v>509</v>
      </c>
      <c r="O9" s="68" t="s">
        <v>96</v>
      </c>
      <c r="P9" s="68" t="s">
        <v>97</v>
      </c>
      <c r="Q9" s="69">
        <v>2.64E9</v>
      </c>
      <c r="R9" s="69">
        <v>0.0</v>
      </c>
      <c r="S9" s="69">
        <v>0.0</v>
      </c>
      <c r="T9" s="69">
        <v>0.0</v>
      </c>
      <c r="U9" s="69">
        <v>0.0</v>
      </c>
      <c r="V9" s="69">
        <v>0.0</v>
      </c>
      <c r="W9" s="69">
        <v>0.0</v>
      </c>
      <c r="X9" s="69">
        <v>2.64E9</v>
      </c>
      <c r="Y9" s="69">
        <v>5.718417E8</v>
      </c>
      <c r="Z9" s="69">
        <v>5.718417E8</v>
      </c>
      <c r="AA9" s="69">
        <v>5.718417E8</v>
      </c>
      <c r="AB9" s="69">
        <v>5.718417E8</v>
      </c>
      <c r="AC9" s="69">
        <v>2.0681583E9</v>
      </c>
      <c r="AD9" s="68" t="s">
        <v>2381</v>
      </c>
      <c r="AE9" s="68" t="str">
        <f>VLOOKUP(I:I,'TOTAL POR PROYECTOS'!B:I,8,0)</f>
        <v>Secretaría de Educación</v>
      </c>
    </row>
    <row r="10" hidden="1">
      <c r="A10" s="67" t="str">
        <f t="shared" si="1"/>
        <v>220107120245400101931.2.4.1.012.3.1.01.02.002.011.2.4.1.01</v>
      </c>
      <c r="B10" s="67" t="str">
        <f>VLOOKUP(A:A,POAI!A:H,8,0)</f>
        <v>03020109|187</v>
      </c>
      <c r="C10" s="67" t="str">
        <f t="shared" si="2"/>
        <v>220107120245400101931.2.4.1.012.3.1.01.02.002.011.2.4.1.0103020109|187</v>
      </c>
      <c r="D10" s="68" t="s">
        <v>2371</v>
      </c>
      <c r="E10" s="68" t="s">
        <v>56</v>
      </c>
      <c r="F10" s="68" t="s">
        <v>58</v>
      </c>
      <c r="G10" s="68" t="s">
        <v>349</v>
      </c>
      <c r="H10" s="68" t="s">
        <v>2372</v>
      </c>
      <c r="I10" s="68" t="s">
        <v>493</v>
      </c>
      <c r="J10" s="68" t="s">
        <v>2373</v>
      </c>
      <c r="K10" s="68" t="s">
        <v>96</v>
      </c>
      <c r="L10" s="68" t="s">
        <v>97</v>
      </c>
      <c r="M10" s="68" t="s">
        <v>510</v>
      </c>
      <c r="N10" s="68" t="s">
        <v>511</v>
      </c>
      <c r="O10" s="68" t="s">
        <v>96</v>
      </c>
      <c r="P10" s="68" t="s">
        <v>97</v>
      </c>
      <c r="Q10" s="69">
        <v>1.1415E10</v>
      </c>
      <c r="R10" s="69">
        <v>0.0</v>
      </c>
      <c r="S10" s="69">
        <v>0.0</v>
      </c>
      <c r="T10" s="69">
        <v>0.0</v>
      </c>
      <c r="U10" s="69">
        <v>0.0</v>
      </c>
      <c r="V10" s="69">
        <v>0.0</v>
      </c>
      <c r="W10" s="69">
        <v>0.0</v>
      </c>
      <c r="X10" s="69">
        <v>1.1415E10</v>
      </c>
      <c r="Y10" s="69">
        <v>2.006491347E9</v>
      </c>
      <c r="Z10" s="69">
        <v>2.006491347E9</v>
      </c>
      <c r="AA10" s="69">
        <v>2.006491347E9</v>
      </c>
      <c r="AB10" s="69">
        <v>2.006491347E9</v>
      </c>
      <c r="AC10" s="69">
        <v>9.408508653E9</v>
      </c>
      <c r="AD10" s="68" t="s">
        <v>2382</v>
      </c>
      <c r="AE10" s="68" t="str">
        <f>VLOOKUP(I:I,'TOTAL POR PROYECTOS'!B:I,8,0)</f>
        <v>Secretaría de Educación</v>
      </c>
    </row>
    <row r="11" hidden="1">
      <c r="A11" s="67" t="str">
        <f t="shared" si="1"/>
        <v>220107120245400101931.2.4.1.012.3.1.01.02.002.021.2.4.1.01</v>
      </c>
      <c r="B11" s="67" t="str">
        <f>VLOOKUP(A:A,POAI!A:H,8,0)</f>
        <v>03020109|187</v>
      </c>
      <c r="C11" s="67" t="str">
        <f t="shared" si="2"/>
        <v>220107120245400101931.2.4.1.012.3.1.01.02.002.021.2.4.1.0103020109|187</v>
      </c>
      <c r="D11" s="68" t="s">
        <v>2371</v>
      </c>
      <c r="E11" s="68" t="s">
        <v>56</v>
      </c>
      <c r="F11" s="68" t="s">
        <v>58</v>
      </c>
      <c r="G11" s="68" t="s">
        <v>349</v>
      </c>
      <c r="H11" s="68" t="s">
        <v>2372</v>
      </c>
      <c r="I11" s="68" t="s">
        <v>493</v>
      </c>
      <c r="J11" s="68" t="s">
        <v>2373</v>
      </c>
      <c r="K11" s="68" t="s">
        <v>96</v>
      </c>
      <c r="L11" s="68" t="s">
        <v>97</v>
      </c>
      <c r="M11" s="68" t="s">
        <v>512</v>
      </c>
      <c r="N11" s="68" t="s">
        <v>513</v>
      </c>
      <c r="O11" s="68" t="s">
        <v>96</v>
      </c>
      <c r="P11" s="68" t="s">
        <v>97</v>
      </c>
      <c r="Q11" s="69">
        <v>2.64E9</v>
      </c>
      <c r="R11" s="69">
        <v>0.0</v>
      </c>
      <c r="S11" s="69">
        <v>0.0</v>
      </c>
      <c r="T11" s="69">
        <v>0.0</v>
      </c>
      <c r="U11" s="69">
        <v>0.0</v>
      </c>
      <c r="V11" s="69">
        <v>0.0</v>
      </c>
      <c r="W11" s="69">
        <v>0.0</v>
      </c>
      <c r="X11" s="69">
        <v>2.64E9</v>
      </c>
      <c r="Y11" s="69">
        <v>1.98855823E8</v>
      </c>
      <c r="Z11" s="69">
        <v>1.98855823E8</v>
      </c>
      <c r="AA11" s="69">
        <v>1.98855823E8</v>
      </c>
      <c r="AB11" s="69">
        <v>1.98855823E8</v>
      </c>
      <c r="AC11" s="69">
        <v>2.441144177E9</v>
      </c>
      <c r="AD11" s="68" t="s">
        <v>2383</v>
      </c>
      <c r="AE11" s="68" t="str">
        <f>VLOOKUP(I:I,'TOTAL POR PROYECTOS'!B:I,8,0)</f>
        <v>Secretaría de Educación</v>
      </c>
    </row>
    <row r="12" hidden="1">
      <c r="A12" s="67" t="str">
        <f t="shared" si="1"/>
        <v>220107120245400101931.2.4.1.012.3.1.01.02.002.031.2.4.1.01</v>
      </c>
      <c r="B12" s="67" t="str">
        <f>VLOOKUP(A:A,POAI!A:H,8,0)</f>
        <v>03020109|187</v>
      </c>
      <c r="C12" s="67" t="str">
        <f t="shared" si="2"/>
        <v>220107120245400101931.2.4.1.012.3.1.01.02.002.031.2.4.1.0103020109|187</v>
      </c>
      <c r="D12" s="68" t="s">
        <v>2371</v>
      </c>
      <c r="E12" s="68" t="s">
        <v>56</v>
      </c>
      <c r="F12" s="68" t="s">
        <v>58</v>
      </c>
      <c r="G12" s="68" t="s">
        <v>349</v>
      </c>
      <c r="H12" s="68" t="s">
        <v>2372</v>
      </c>
      <c r="I12" s="68" t="s">
        <v>493</v>
      </c>
      <c r="J12" s="68" t="s">
        <v>2373</v>
      </c>
      <c r="K12" s="68" t="s">
        <v>96</v>
      </c>
      <c r="L12" s="68" t="s">
        <v>97</v>
      </c>
      <c r="M12" s="68" t="s">
        <v>514</v>
      </c>
      <c r="N12" s="68" t="s">
        <v>515</v>
      </c>
      <c r="O12" s="68" t="s">
        <v>96</v>
      </c>
      <c r="P12" s="68" t="s">
        <v>97</v>
      </c>
      <c r="Q12" s="69">
        <v>2.64E9</v>
      </c>
      <c r="R12" s="69">
        <v>0.0</v>
      </c>
      <c r="S12" s="69">
        <v>0.0</v>
      </c>
      <c r="T12" s="69">
        <v>0.0</v>
      </c>
      <c r="U12" s="69">
        <v>0.0</v>
      </c>
      <c r="V12" s="69">
        <v>0.0</v>
      </c>
      <c r="W12" s="69">
        <v>0.0</v>
      </c>
      <c r="X12" s="69">
        <v>2.64E9</v>
      </c>
      <c r="Y12" s="69">
        <v>4.068811E8</v>
      </c>
      <c r="Z12" s="69">
        <v>4.068811E8</v>
      </c>
      <c r="AA12" s="69">
        <v>4.068811E8</v>
      </c>
      <c r="AB12" s="69">
        <v>4.068811E8</v>
      </c>
      <c r="AC12" s="69">
        <v>2.2331189E9</v>
      </c>
      <c r="AD12" s="68" t="s">
        <v>2384</v>
      </c>
      <c r="AE12" s="68" t="str">
        <f>VLOOKUP(I:I,'TOTAL POR PROYECTOS'!B:I,8,0)</f>
        <v>Secretaría de Educación</v>
      </c>
    </row>
    <row r="13" hidden="1">
      <c r="A13" s="67" t="str">
        <f t="shared" si="1"/>
        <v>220107120245400101931.2.4.1.012.3.1.01.02.003.011.2.4.1.01</v>
      </c>
      <c r="B13" s="67" t="str">
        <f>VLOOKUP(A:A,POAI!A:H,8,0)</f>
        <v>03020109|187</v>
      </c>
      <c r="C13" s="67" t="str">
        <f t="shared" si="2"/>
        <v>220107120245400101931.2.4.1.012.3.1.01.02.003.011.2.4.1.0103020109|187</v>
      </c>
      <c r="D13" s="68" t="s">
        <v>2371</v>
      </c>
      <c r="E13" s="68" t="s">
        <v>56</v>
      </c>
      <c r="F13" s="68" t="s">
        <v>58</v>
      </c>
      <c r="G13" s="68" t="s">
        <v>349</v>
      </c>
      <c r="H13" s="68" t="s">
        <v>2372</v>
      </c>
      <c r="I13" s="68" t="s">
        <v>493</v>
      </c>
      <c r="J13" s="68" t="s">
        <v>2373</v>
      </c>
      <c r="K13" s="68" t="s">
        <v>96</v>
      </c>
      <c r="L13" s="68" t="s">
        <v>97</v>
      </c>
      <c r="M13" s="68" t="s">
        <v>516</v>
      </c>
      <c r="N13" s="68" t="s">
        <v>517</v>
      </c>
      <c r="O13" s="68" t="s">
        <v>96</v>
      </c>
      <c r="P13" s="68" t="s">
        <v>97</v>
      </c>
      <c r="Q13" s="69">
        <v>2.7742E10</v>
      </c>
      <c r="R13" s="69">
        <v>0.0</v>
      </c>
      <c r="S13" s="69">
        <v>0.0</v>
      </c>
      <c r="T13" s="69">
        <v>0.0</v>
      </c>
      <c r="U13" s="69">
        <v>0.0</v>
      </c>
      <c r="V13" s="69">
        <v>0.0</v>
      </c>
      <c r="W13" s="69">
        <v>0.0</v>
      </c>
      <c r="X13" s="69">
        <v>2.7742E10</v>
      </c>
      <c r="Y13" s="69">
        <v>6.316685199E9</v>
      </c>
      <c r="Z13" s="69">
        <v>6.316685199E9</v>
      </c>
      <c r="AA13" s="69">
        <v>6.316685199E9</v>
      </c>
      <c r="AB13" s="69">
        <v>6.316685199E9</v>
      </c>
      <c r="AC13" s="69">
        <v>2.1425314801E10</v>
      </c>
      <c r="AD13" s="68" t="s">
        <v>2385</v>
      </c>
      <c r="AE13" s="68" t="str">
        <f>VLOOKUP(I:I,'TOTAL POR PROYECTOS'!B:I,8,0)</f>
        <v>Secretaría de Educación</v>
      </c>
    </row>
    <row r="14" hidden="1">
      <c r="A14" s="67" t="str">
        <f t="shared" si="1"/>
        <v>220107120245400101931.2.4.1.012.3.1.01.02.003.021.2.4.1.01</v>
      </c>
      <c r="B14" s="67" t="str">
        <f>VLOOKUP(A:A,POAI!A:H,8,0)</f>
        <v>03020109|187</v>
      </c>
      <c r="C14" s="67" t="str">
        <f t="shared" si="2"/>
        <v>220107120245400101931.2.4.1.012.3.1.01.02.003.021.2.4.1.0103020109|187</v>
      </c>
      <c r="D14" s="68" t="s">
        <v>2371</v>
      </c>
      <c r="E14" s="68" t="s">
        <v>56</v>
      </c>
      <c r="F14" s="68" t="s">
        <v>58</v>
      </c>
      <c r="G14" s="68" t="s">
        <v>349</v>
      </c>
      <c r="H14" s="68" t="s">
        <v>2372</v>
      </c>
      <c r="I14" s="68" t="s">
        <v>493</v>
      </c>
      <c r="J14" s="68" t="s">
        <v>2373</v>
      </c>
      <c r="K14" s="68" t="s">
        <v>96</v>
      </c>
      <c r="L14" s="68" t="s">
        <v>97</v>
      </c>
      <c r="M14" s="68" t="s">
        <v>518</v>
      </c>
      <c r="N14" s="68" t="s">
        <v>519</v>
      </c>
      <c r="O14" s="68" t="s">
        <v>96</v>
      </c>
      <c r="P14" s="68" t="s">
        <v>97</v>
      </c>
      <c r="Q14" s="69">
        <v>2.64E9</v>
      </c>
      <c r="R14" s="69">
        <v>0.0</v>
      </c>
      <c r="S14" s="69">
        <v>0.0</v>
      </c>
      <c r="T14" s="69">
        <v>0.0</v>
      </c>
      <c r="U14" s="69">
        <v>0.0</v>
      </c>
      <c r="V14" s="69">
        <v>0.0</v>
      </c>
      <c r="W14" s="69">
        <v>0.0</v>
      </c>
      <c r="X14" s="69">
        <v>2.64E9</v>
      </c>
      <c r="Y14" s="69">
        <v>6.24021373E8</v>
      </c>
      <c r="Z14" s="69">
        <v>6.24021373E8</v>
      </c>
      <c r="AA14" s="69">
        <v>6.24021373E8</v>
      </c>
      <c r="AB14" s="69">
        <v>6.24021373E8</v>
      </c>
      <c r="AC14" s="69">
        <v>2.015978627E9</v>
      </c>
      <c r="AD14" s="68" t="s">
        <v>2386</v>
      </c>
      <c r="AE14" s="68" t="str">
        <f>VLOOKUP(I:I,'TOTAL POR PROYECTOS'!B:I,8,0)</f>
        <v>Secretaría de Educación</v>
      </c>
    </row>
    <row r="15" hidden="1">
      <c r="A15" s="67" t="str">
        <f t="shared" si="1"/>
        <v>220107120245400101931.2.4.1.012.3.1.01.02.003.031.2.4.1.01</v>
      </c>
      <c r="B15" s="67" t="str">
        <f>VLOOKUP(A:A,POAI!A:H,8,0)</f>
        <v>03020109|187</v>
      </c>
      <c r="C15" s="67" t="str">
        <f t="shared" si="2"/>
        <v>220107120245400101931.2.4.1.012.3.1.01.02.003.031.2.4.1.0103020109|187</v>
      </c>
      <c r="D15" s="68" t="s">
        <v>2371</v>
      </c>
      <c r="E15" s="68" t="s">
        <v>56</v>
      </c>
      <c r="F15" s="68" t="s">
        <v>58</v>
      </c>
      <c r="G15" s="68" t="s">
        <v>349</v>
      </c>
      <c r="H15" s="68" t="s">
        <v>2372</v>
      </c>
      <c r="I15" s="68" t="s">
        <v>493</v>
      </c>
      <c r="J15" s="68" t="s">
        <v>2373</v>
      </c>
      <c r="K15" s="68" t="s">
        <v>96</v>
      </c>
      <c r="L15" s="68" t="s">
        <v>97</v>
      </c>
      <c r="M15" s="68" t="s">
        <v>520</v>
      </c>
      <c r="N15" s="68" t="s">
        <v>521</v>
      </c>
      <c r="O15" s="68" t="s">
        <v>96</v>
      </c>
      <c r="P15" s="68" t="s">
        <v>97</v>
      </c>
      <c r="Q15" s="69">
        <v>4.4E9</v>
      </c>
      <c r="R15" s="69">
        <v>0.0</v>
      </c>
      <c r="S15" s="69">
        <v>0.0</v>
      </c>
      <c r="T15" s="69">
        <v>0.0</v>
      </c>
      <c r="U15" s="69">
        <v>0.0</v>
      </c>
      <c r="V15" s="69">
        <v>0.0</v>
      </c>
      <c r="W15" s="69">
        <v>0.0</v>
      </c>
      <c r="X15" s="69">
        <v>4.4E9</v>
      </c>
      <c r="Y15" s="69">
        <v>5.76105089E8</v>
      </c>
      <c r="Z15" s="69">
        <v>5.76105089E8</v>
      </c>
      <c r="AA15" s="69">
        <v>5.76105089E8</v>
      </c>
      <c r="AB15" s="69">
        <v>1.73095481E8</v>
      </c>
      <c r="AC15" s="69">
        <v>3.823894911E9</v>
      </c>
      <c r="AD15" s="68" t="s">
        <v>2387</v>
      </c>
      <c r="AE15" s="68" t="str">
        <f>VLOOKUP(I:I,'TOTAL POR PROYECTOS'!B:I,8,0)</f>
        <v>Secretaría de Educación</v>
      </c>
    </row>
    <row r="16" hidden="1">
      <c r="A16" s="67" t="str">
        <f t="shared" si="1"/>
        <v>220107120245400101931.2.4.1.012.3.1.01.02.004.011.2.4.1.01</v>
      </c>
      <c r="B16" s="67" t="str">
        <f>VLOOKUP(A:A,POAI!A:H,8,0)</f>
        <v>03020109|187</v>
      </c>
      <c r="C16" s="67" t="str">
        <f t="shared" si="2"/>
        <v>220107120245400101931.2.4.1.012.3.1.01.02.004.011.2.4.1.0103020109|187</v>
      </c>
      <c r="D16" s="68" t="s">
        <v>2371</v>
      </c>
      <c r="E16" s="68" t="s">
        <v>56</v>
      </c>
      <c r="F16" s="68" t="s">
        <v>58</v>
      </c>
      <c r="G16" s="68" t="s">
        <v>349</v>
      </c>
      <c r="H16" s="68" t="s">
        <v>2372</v>
      </c>
      <c r="I16" s="68" t="s">
        <v>493</v>
      </c>
      <c r="J16" s="68" t="s">
        <v>2373</v>
      </c>
      <c r="K16" s="68" t="s">
        <v>96</v>
      </c>
      <c r="L16" s="68" t="s">
        <v>97</v>
      </c>
      <c r="M16" s="68" t="s">
        <v>522</v>
      </c>
      <c r="N16" s="68" t="s">
        <v>523</v>
      </c>
      <c r="O16" s="68" t="s">
        <v>96</v>
      </c>
      <c r="P16" s="68" t="s">
        <v>97</v>
      </c>
      <c r="Q16" s="69">
        <v>1.1415E10</v>
      </c>
      <c r="R16" s="69">
        <v>0.0</v>
      </c>
      <c r="S16" s="69">
        <v>0.0</v>
      </c>
      <c r="T16" s="69">
        <v>0.0</v>
      </c>
      <c r="U16" s="69">
        <v>0.0</v>
      </c>
      <c r="V16" s="69">
        <v>0.0</v>
      </c>
      <c r="W16" s="69">
        <v>0.0</v>
      </c>
      <c r="X16" s="69">
        <v>1.1415E10</v>
      </c>
      <c r="Y16" s="69">
        <v>2.9767722E9</v>
      </c>
      <c r="Z16" s="69">
        <v>2.9767722E9</v>
      </c>
      <c r="AA16" s="69">
        <v>2.9767722E9</v>
      </c>
      <c r="AB16" s="69">
        <v>2.9767722E9</v>
      </c>
      <c r="AC16" s="69">
        <v>8.4382278E9</v>
      </c>
      <c r="AD16" s="68" t="s">
        <v>2388</v>
      </c>
      <c r="AE16" s="68" t="str">
        <f>VLOOKUP(I:I,'TOTAL POR PROYECTOS'!B:I,8,0)</f>
        <v>Secretaría de Educación</v>
      </c>
    </row>
    <row r="17" hidden="1">
      <c r="A17" s="67" t="str">
        <f t="shared" si="1"/>
        <v>220107120245400101931.2.4.1.012.3.1.01.02.004.021.2.4.1.01</v>
      </c>
      <c r="B17" s="67" t="str">
        <f>VLOOKUP(A:A,POAI!A:H,8,0)</f>
        <v>03020109|187</v>
      </c>
      <c r="C17" s="67" t="str">
        <f t="shared" si="2"/>
        <v>220107120245400101931.2.4.1.012.3.1.01.02.004.021.2.4.1.0103020109|187</v>
      </c>
      <c r="D17" s="68" t="s">
        <v>2371</v>
      </c>
      <c r="E17" s="68" t="s">
        <v>56</v>
      </c>
      <c r="F17" s="68" t="s">
        <v>58</v>
      </c>
      <c r="G17" s="68" t="s">
        <v>349</v>
      </c>
      <c r="H17" s="68" t="s">
        <v>2372</v>
      </c>
      <c r="I17" s="68" t="s">
        <v>493</v>
      </c>
      <c r="J17" s="68" t="s">
        <v>2373</v>
      </c>
      <c r="K17" s="68" t="s">
        <v>96</v>
      </c>
      <c r="L17" s="68" t="s">
        <v>97</v>
      </c>
      <c r="M17" s="68" t="s">
        <v>524</v>
      </c>
      <c r="N17" s="68" t="s">
        <v>525</v>
      </c>
      <c r="O17" s="68" t="s">
        <v>96</v>
      </c>
      <c r="P17" s="68" t="s">
        <v>97</v>
      </c>
      <c r="Q17" s="69">
        <v>2.64E9</v>
      </c>
      <c r="R17" s="69">
        <v>0.0</v>
      </c>
      <c r="S17" s="69">
        <v>0.0</v>
      </c>
      <c r="T17" s="69">
        <v>0.0</v>
      </c>
      <c r="U17" s="69">
        <v>0.0</v>
      </c>
      <c r="V17" s="69">
        <v>0.0</v>
      </c>
      <c r="W17" s="69">
        <v>0.0</v>
      </c>
      <c r="X17" s="69">
        <v>2.64E9</v>
      </c>
      <c r="Y17" s="69">
        <v>2.958147E8</v>
      </c>
      <c r="Z17" s="69">
        <v>2.958147E8</v>
      </c>
      <c r="AA17" s="69">
        <v>2.958147E8</v>
      </c>
      <c r="AB17" s="69">
        <v>2.958147E8</v>
      </c>
      <c r="AC17" s="69">
        <v>2.3441853E9</v>
      </c>
      <c r="AD17" s="68" t="s">
        <v>2389</v>
      </c>
      <c r="AE17" s="68" t="str">
        <f>VLOOKUP(I:I,'TOTAL POR PROYECTOS'!B:I,8,0)</f>
        <v>Secretaría de Educación</v>
      </c>
    </row>
    <row r="18" hidden="1">
      <c r="A18" s="67" t="str">
        <f t="shared" si="1"/>
        <v>220107120245400101931.2.4.1.012.3.1.01.02.004.031.2.4.1.01</v>
      </c>
      <c r="B18" s="67" t="str">
        <f>VLOOKUP(A:A,POAI!A:H,8,0)</f>
        <v>03020109|187</v>
      </c>
      <c r="C18" s="67" t="str">
        <f t="shared" si="2"/>
        <v>220107120245400101931.2.4.1.012.3.1.01.02.004.031.2.4.1.0103020109|187</v>
      </c>
      <c r="D18" s="68" t="s">
        <v>2371</v>
      </c>
      <c r="E18" s="68" t="s">
        <v>56</v>
      </c>
      <c r="F18" s="68" t="s">
        <v>58</v>
      </c>
      <c r="G18" s="68" t="s">
        <v>349</v>
      </c>
      <c r="H18" s="68" t="s">
        <v>2372</v>
      </c>
      <c r="I18" s="68" t="s">
        <v>493</v>
      </c>
      <c r="J18" s="68" t="s">
        <v>2373</v>
      </c>
      <c r="K18" s="68" t="s">
        <v>96</v>
      </c>
      <c r="L18" s="68" t="s">
        <v>97</v>
      </c>
      <c r="M18" s="68" t="s">
        <v>526</v>
      </c>
      <c r="N18" s="68" t="s">
        <v>527</v>
      </c>
      <c r="O18" s="68" t="s">
        <v>96</v>
      </c>
      <c r="P18" s="68" t="s">
        <v>97</v>
      </c>
      <c r="Q18" s="69">
        <v>2.64E9</v>
      </c>
      <c r="R18" s="69">
        <v>0.0</v>
      </c>
      <c r="S18" s="69">
        <v>0.0</v>
      </c>
      <c r="T18" s="69">
        <v>0.0</v>
      </c>
      <c r="U18" s="69">
        <v>0.0</v>
      </c>
      <c r="V18" s="69">
        <v>0.0</v>
      </c>
      <c r="W18" s="69">
        <v>0.0</v>
      </c>
      <c r="X18" s="69">
        <v>2.64E9</v>
      </c>
      <c r="Y18" s="69">
        <v>1.911992E8</v>
      </c>
      <c r="Z18" s="69">
        <v>1.911992E8</v>
      </c>
      <c r="AA18" s="69">
        <v>1.911992E8</v>
      </c>
      <c r="AB18" s="69">
        <v>1.911992E8</v>
      </c>
      <c r="AC18" s="69">
        <v>2.4488008E9</v>
      </c>
      <c r="AD18" s="68" t="s">
        <v>2390</v>
      </c>
      <c r="AE18" s="68" t="str">
        <f>VLOOKUP(I:I,'TOTAL POR PROYECTOS'!B:I,8,0)</f>
        <v>Secretaría de Educación</v>
      </c>
    </row>
    <row r="19" hidden="1">
      <c r="A19" s="67" t="str">
        <f t="shared" si="1"/>
        <v>220107120245400101931.2.4.1.012.3.1.01.02.005.011.2.4.1.01</v>
      </c>
      <c r="B19" s="67" t="str">
        <f>VLOOKUP(A:A,POAI!A:H,8,0)</f>
        <v>03020109|187</v>
      </c>
      <c r="C19" s="67" t="str">
        <f t="shared" si="2"/>
        <v>220107120245400101931.2.4.1.012.3.1.01.02.005.011.2.4.1.0103020109|187</v>
      </c>
      <c r="D19" s="68" t="s">
        <v>2371</v>
      </c>
      <c r="E19" s="68" t="s">
        <v>56</v>
      </c>
      <c r="F19" s="68" t="s">
        <v>58</v>
      </c>
      <c r="G19" s="68" t="s">
        <v>349</v>
      </c>
      <c r="H19" s="68" t="s">
        <v>2372</v>
      </c>
      <c r="I19" s="68" t="s">
        <v>493</v>
      </c>
      <c r="J19" s="68" t="s">
        <v>2373</v>
      </c>
      <c r="K19" s="68" t="s">
        <v>96</v>
      </c>
      <c r="L19" s="68" t="s">
        <v>97</v>
      </c>
      <c r="M19" s="68" t="s">
        <v>528</v>
      </c>
      <c r="N19" s="68" t="s">
        <v>529</v>
      </c>
      <c r="O19" s="68" t="s">
        <v>96</v>
      </c>
      <c r="P19" s="68" t="s">
        <v>97</v>
      </c>
      <c r="Q19" s="69">
        <v>1.54E8</v>
      </c>
      <c r="R19" s="69">
        <v>0.0</v>
      </c>
      <c r="S19" s="69">
        <v>0.0</v>
      </c>
      <c r="T19" s="69">
        <v>0.0</v>
      </c>
      <c r="U19" s="69">
        <v>0.0</v>
      </c>
      <c r="V19" s="69">
        <v>0.0</v>
      </c>
      <c r="W19" s="69">
        <v>0.0</v>
      </c>
      <c r="X19" s="69">
        <v>1.54E8</v>
      </c>
      <c r="Y19" s="69">
        <v>2.36634E7</v>
      </c>
      <c r="Z19" s="69">
        <v>2.36634E7</v>
      </c>
      <c r="AA19" s="69">
        <v>2.36634E7</v>
      </c>
      <c r="AB19" s="69">
        <v>2.36634E7</v>
      </c>
      <c r="AC19" s="69">
        <v>1.303366E8</v>
      </c>
      <c r="AD19" s="68" t="s">
        <v>2391</v>
      </c>
      <c r="AE19" s="68" t="str">
        <f>VLOOKUP(I:I,'TOTAL POR PROYECTOS'!B:I,8,0)</f>
        <v>Secretaría de Educación</v>
      </c>
    </row>
    <row r="20" hidden="1">
      <c r="A20" s="67" t="str">
        <f t="shared" si="1"/>
        <v>220107120245400101931.2.4.1.012.3.1.01.02.006.011.2.4.1.01</v>
      </c>
      <c r="B20" s="67" t="str">
        <f>VLOOKUP(A:A,POAI!A:H,8,0)</f>
        <v>03020109|187</v>
      </c>
      <c r="C20" s="67" t="str">
        <f t="shared" si="2"/>
        <v>220107120245400101931.2.4.1.012.3.1.01.02.006.011.2.4.1.0103020109|187</v>
      </c>
      <c r="D20" s="68" t="s">
        <v>2371</v>
      </c>
      <c r="E20" s="68" t="s">
        <v>56</v>
      </c>
      <c r="F20" s="68" t="s">
        <v>58</v>
      </c>
      <c r="G20" s="68" t="s">
        <v>349</v>
      </c>
      <c r="H20" s="68" t="s">
        <v>2372</v>
      </c>
      <c r="I20" s="68" t="s">
        <v>493</v>
      </c>
      <c r="J20" s="68" t="s">
        <v>2373</v>
      </c>
      <c r="K20" s="68" t="s">
        <v>96</v>
      </c>
      <c r="L20" s="68" t="s">
        <v>97</v>
      </c>
      <c r="M20" s="68" t="s">
        <v>530</v>
      </c>
      <c r="N20" s="68" t="s">
        <v>531</v>
      </c>
      <c r="O20" s="68" t="s">
        <v>96</v>
      </c>
      <c r="P20" s="68" t="s">
        <v>97</v>
      </c>
      <c r="Q20" s="69">
        <v>1.07635E10</v>
      </c>
      <c r="R20" s="69">
        <v>0.0</v>
      </c>
      <c r="S20" s="69">
        <v>0.0</v>
      </c>
      <c r="T20" s="69">
        <v>0.0</v>
      </c>
      <c r="U20" s="69">
        <v>0.0</v>
      </c>
      <c r="V20" s="69">
        <v>0.0</v>
      </c>
      <c r="W20" s="69">
        <v>0.0</v>
      </c>
      <c r="X20" s="69">
        <v>1.07635E10</v>
      </c>
      <c r="Y20" s="69">
        <v>2.2328202E9</v>
      </c>
      <c r="Z20" s="69">
        <v>2.2328202E9</v>
      </c>
      <c r="AA20" s="69">
        <v>2.2328202E9</v>
      </c>
      <c r="AB20" s="69">
        <v>2.2328202E9</v>
      </c>
      <c r="AC20" s="69">
        <v>8.5306798E9</v>
      </c>
      <c r="AD20" s="68" t="s">
        <v>2392</v>
      </c>
      <c r="AE20" s="68" t="str">
        <f>VLOOKUP(I:I,'TOTAL POR PROYECTOS'!B:I,8,0)</f>
        <v>Secretaría de Educación</v>
      </c>
    </row>
    <row r="21" hidden="1">
      <c r="A21" s="67" t="str">
        <f t="shared" si="1"/>
        <v>220107120245400101931.2.4.1.012.3.1.01.02.006.021.2.4.1.01</v>
      </c>
      <c r="B21" s="67" t="str">
        <f>VLOOKUP(A:A,POAI!A:H,8,0)</f>
        <v>03020109|187</v>
      </c>
      <c r="C21" s="67" t="str">
        <f t="shared" si="2"/>
        <v>220107120245400101931.2.4.1.012.3.1.01.02.006.021.2.4.1.0103020109|187</v>
      </c>
      <c r="D21" s="68" t="s">
        <v>2371</v>
      </c>
      <c r="E21" s="68" t="s">
        <v>56</v>
      </c>
      <c r="F21" s="68" t="s">
        <v>58</v>
      </c>
      <c r="G21" s="68" t="s">
        <v>349</v>
      </c>
      <c r="H21" s="68" t="s">
        <v>2372</v>
      </c>
      <c r="I21" s="68" t="s">
        <v>493</v>
      </c>
      <c r="J21" s="68" t="s">
        <v>2373</v>
      </c>
      <c r="K21" s="68" t="s">
        <v>96</v>
      </c>
      <c r="L21" s="68" t="s">
        <v>97</v>
      </c>
      <c r="M21" s="68" t="s">
        <v>532</v>
      </c>
      <c r="N21" s="68" t="s">
        <v>533</v>
      </c>
      <c r="O21" s="68" t="s">
        <v>96</v>
      </c>
      <c r="P21" s="68" t="s">
        <v>97</v>
      </c>
      <c r="Q21" s="69">
        <v>9.9E8</v>
      </c>
      <c r="R21" s="69">
        <v>0.0</v>
      </c>
      <c r="S21" s="69">
        <v>0.0</v>
      </c>
      <c r="T21" s="69">
        <v>0.0</v>
      </c>
      <c r="U21" s="69">
        <v>0.0</v>
      </c>
      <c r="V21" s="69">
        <v>0.0</v>
      </c>
      <c r="W21" s="69">
        <v>0.0</v>
      </c>
      <c r="X21" s="69">
        <v>9.9E8</v>
      </c>
      <c r="Y21" s="69">
        <v>2.218717E8</v>
      </c>
      <c r="Z21" s="69">
        <v>2.218717E8</v>
      </c>
      <c r="AA21" s="69">
        <v>2.218717E8</v>
      </c>
      <c r="AB21" s="69">
        <v>2.218717E8</v>
      </c>
      <c r="AC21" s="69">
        <v>7.681283E8</v>
      </c>
      <c r="AD21" s="68" t="s">
        <v>2393</v>
      </c>
      <c r="AE21" s="68" t="str">
        <f>VLOOKUP(I:I,'TOTAL POR PROYECTOS'!B:I,8,0)</f>
        <v>Secretaría de Educación</v>
      </c>
    </row>
    <row r="22" hidden="1">
      <c r="A22" s="67" t="str">
        <f t="shared" si="1"/>
        <v>220107120245400101931.2.4.1.012.3.1.01.02.006.031.2.4.1.01</v>
      </c>
      <c r="B22" s="67" t="str">
        <f>VLOOKUP(A:A,POAI!A:H,8,0)</f>
        <v>03020109|187</v>
      </c>
      <c r="C22" s="67" t="str">
        <f t="shared" si="2"/>
        <v>220107120245400101931.2.4.1.012.3.1.01.02.006.031.2.4.1.0103020109|187</v>
      </c>
      <c r="D22" s="68" t="s">
        <v>2371</v>
      </c>
      <c r="E22" s="68" t="s">
        <v>56</v>
      </c>
      <c r="F22" s="68" t="s">
        <v>58</v>
      </c>
      <c r="G22" s="68" t="s">
        <v>349</v>
      </c>
      <c r="H22" s="68" t="s">
        <v>2372</v>
      </c>
      <c r="I22" s="68" t="s">
        <v>493</v>
      </c>
      <c r="J22" s="68" t="s">
        <v>2373</v>
      </c>
      <c r="K22" s="68" t="s">
        <v>96</v>
      </c>
      <c r="L22" s="68" t="s">
        <v>97</v>
      </c>
      <c r="M22" s="68" t="s">
        <v>534</v>
      </c>
      <c r="N22" s="68" t="s">
        <v>535</v>
      </c>
      <c r="O22" s="68" t="s">
        <v>96</v>
      </c>
      <c r="P22" s="68" t="s">
        <v>97</v>
      </c>
      <c r="Q22" s="69">
        <v>7.7E8</v>
      </c>
      <c r="R22" s="69">
        <v>0.0</v>
      </c>
      <c r="S22" s="69">
        <v>0.0</v>
      </c>
      <c r="T22" s="69">
        <v>0.0</v>
      </c>
      <c r="U22" s="69">
        <v>0.0</v>
      </c>
      <c r="V22" s="69">
        <v>0.0</v>
      </c>
      <c r="W22" s="69">
        <v>0.0</v>
      </c>
      <c r="X22" s="69">
        <v>7.7E8</v>
      </c>
      <c r="Y22" s="69">
        <v>1.434113E8</v>
      </c>
      <c r="Z22" s="69">
        <v>1.434113E8</v>
      </c>
      <c r="AA22" s="69">
        <v>1.434113E8</v>
      </c>
      <c r="AB22" s="69">
        <v>1.434113E8</v>
      </c>
      <c r="AC22" s="69">
        <v>6.265887E8</v>
      </c>
      <c r="AD22" s="68" t="s">
        <v>2394</v>
      </c>
      <c r="AE22" s="68" t="str">
        <f>VLOOKUP(I:I,'TOTAL POR PROYECTOS'!B:I,8,0)</f>
        <v>Secretaría de Educación</v>
      </c>
    </row>
    <row r="23" hidden="1">
      <c r="A23" s="67" t="str">
        <f t="shared" si="1"/>
        <v>220107120245400101931.2.4.1.012.3.1.01.02.007.011.2.4.1.01</v>
      </c>
      <c r="B23" s="67" t="str">
        <f>VLOOKUP(A:A,POAI!A:H,8,0)</f>
        <v>03020109|187</v>
      </c>
      <c r="C23" s="67" t="str">
        <f t="shared" si="2"/>
        <v>220107120245400101931.2.4.1.012.3.1.01.02.007.011.2.4.1.0103020109|187</v>
      </c>
      <c r="D23" s="68" t="s">
        <v>2371</v>
      </c>
      <c r="E23" s="68" t="s">
        <v>56</v>
      </c>
      <c r="F23" s="68" t="s">
        <v>58</v>
      </c>
      <c r="G23" s="68" t="s">
        <v>349</v>
      </c>
      <c r="H23" s="68" t="s">
        <v>2372</v>
      </c>
      <c r="I23" s="68" t="s">
        <v>493</v>
      </c>
      <c r="J23" s="68" t="s">
        <v>2373</v>
      </c>
      <c r="K23" s="68" t="s">
        <v>96</v>
      </c>
      <c r="L23" s="68" t="s">
        <v>97</v>
      </c>
      <c r="M23" s="68" t="s">
        <v>536</v>
      </c>
      <c r="N23" s="68" t="s">
        <v>537</v>
      </c>
      <c r="O23" s="68" t="s">
        <v>96</v>
      </c>
      <c r="P23" s="68" t="s">
        <v>97</v>
      </c>
      <c r="Q23" s="69">
        <v>1.7898E9</v>
      </c>
      <c r="R23" s="69">
        <v>0.0</v>
      </c>
      <c r="S23" s="69">
        <v>0.0</v>
      </c>
      <c r="T23" s="69">
        <v>0.0</v>
      </c>
      <c r="U23" s="69">
        <v>0.0</v>
      </c>
      <c r="V23" s="69">
        <v>0.0</v>
      </c>
      <c r="W23" s="69">
        <v>0.0</v>
      </c>
      <c r="X23" s="69">
        <v>1.7898E9</v>
      </c>
      <c r="Y23" s="69">
        <v>3.727647E8</v>
      </c>
      <c r="Z23" s="69">
        <v>3.727647E8</v>
      </c>
      <c r="AA23" s="69">
        <v>3.727647E8</v>
      </c>
      <c r="AB23" s="69">
        <v>3.727647E8</v>
      </c>
      <c r="AC23" s="69">
        <v>1.4170353E9</v>
      </c>
      <c r="AD23" s="68" t="s">
        <v>2395</v>
      </c>
      <c r="AE23" s="68" t="str">
        <f>VLOOKUP(I:I,'TOTAL POR PROYECTOS'!B:I,8,0)</f>
        <v>Secretaría de Educación</v>
      </c>
    </row>
    <row r="24" hidden="1">
      <c r="A24" s="67" t="str">
        <f t="shared" si="1"/>
        <v>220107120245400101931.2.4.1.012.3.1.01.02.007.021.2.4.1.01</v>
      </c>
      <c r="B24" s="67" t="str">
        <f>VLOOKUP(A:A,POAI!A:H,8,0)</f>
        <v>03020109|187</v>
      </c>
      <c r="C24" s="67" t="str">
        <f t="shared" si="2"/>
        <v>220107120245400101931.2.4.1.012.3.1.01.02.007.021.2.4.1.0103020109|187</v>
      </c>
      <c r="D24" s="68" t="s">
        <v>2371</v>
      </c>
      <c r="E24" s="68" t="s">
        <v>56</v>
      </c>
      <c r="F24" s="68" t="s">
        <v>58</v>
      </c>
      <c r="G24" s="68" t="s">
        <v>349</v>
      </c>
      <c r="H24" s="68" t="s">
        <v>2372</v>
      </c>
      <c r="I24" s="68" t="s">
        <v>493</v>
      </c>
      <c r="J24" s="68" t="s">
        <v>2373</v>
      </c>
      <c r="K24" s="68" t="s">
        <v>96</v>
      </c>
      <c r="L24" s="68" t="s">
        <v>97</v>
      </c>
      <c r="M24" s="68" t="s">
        <v>538</v>
      </c>
      <c r="N24" s="68" t="s">
        <v>539</v>
      </c>
      <c r="O24" s="68" t="s">
        <v>96</v>
      </c>
      <c r="P24" s="68" t="s">
        <v>97</v>
      </c>
      <c r="Q24" s="69">
        <v>1.66E8</v>
      </c>
      <c r="R24" s="69">
        <v>0.0</v>
      </c>
      <c r="S24" s="69">
        <v>0.0</v>
      </c>
      <c r="T24" s="69">
        <v>0.0</v>
      </c>
      <c r="U24" s="69">
        <v>0.0</v>
      </c>
      <c r="V24" s="69">
        <v>0.0</v>
      </c>
      <c r="W24" s="69">
        <v>0.0</v>
      </c>
      <c r="X24" s="69">
        <v>1.66E8</v>
      </c>
      <c r="Y24" s="69">
        <v>3.70143E7</v>
      </c>
      <c r="Z24" s="69">
        <v>3.70143E7</v>
      </c>
      <c r="AA24" s="69">
        <v>3.70143E7</v>
      </c>
      <c r="AB24" s="69">
        <v>3.70143E7</v>
      </c>
      <c r="AC24" s="69">
        <v>1.289857E8</v>
      </c>
      <c r="AD24" s="68" t="s">
        <v>2396</v>
      </c>
      <c r="AE24" s="68" t="str">
        <f>VLOOKUP(I:I,'TOTAL POR PROYECTOS'!B:I,8,0)</f>
        <v>Secretaría de Educación</v>
      </c>
    </row>
    <row r="25" hidden="1">
      <c r="A25" s="67" t="str">
        <f t="shared" si="1"/>
        <v>220107120245400101931.2.4.1.012.3.1.01.02.007.031.2.4.1.01</v>
      </c>
      <c r="B25" s="67" t="str">
        <f>VLOOKUP(A:A,POAI!A:H,8,0)</f>
        <v>03020109|187</v>
      </c>
      <c r="C25" s="67" t="str">
        <f t="shared" si="2"/>
        <v>220107120245400101931.2.4.1.012.3.1.01.02.007.031.2.4.1.0103020109|187</v>
      </c>
      <c r="D25" s="68" t="s">
        <v>2371</v>
      </c>
      <c r="E25" s="68" t="s">
        <v>56</v>
      </c>
      <c r="F25" s="68" t="s">
        <v>58</v>
      </c>
      <c r="G25" s="68" t="s">
        <v>349</v>
      </c>
      <c r="H25" s="68" t="s">
        <v>2372</v>
      </c>
      <c r="I25" s="68" t="s">
        <v>493</v>
      </c>
      <c r="J25" s="68" t="s">
        <v>2373</v>
      </c>
      <c r="K25" s="68" t="s">
        <v>96</v>
      </c>
      <c r="L25" s="68" t="s">
        <v>97</v>
      </c>
      <c r="M25" s="68" t="s">
        <v>540</v>
      </c>
      <c r="N25" s="68" t="s">
        <v>541</v>
      </c>
      <c r="O25" s="68" t="s">
        <v>96</v>
      </c>
      <c r="P25" s="68" t="s">
        <v>97</v>
      </c>
      <c r="Q25" s="69">
        <v>1.254E8</v>
      </c>
      <c r="R25" s="69">
        <v>0.0</v>
      </c>
      <c r="S25" s="69">
        <v>0.0</v>
      </c>
      <c r="T25" s="69">
        <v>0.0</v>
      </c>
      <c r="U25" s="69">
        <v>0.0</v>
      </c>
      <c r="V25" s="69">
        <v>0.0</v>
      </c>
      <c r="W25" s="69">
        <v>0.0</v>
      </c>
      <c r="X25" s="69">
        <v>1.254E8</v>
      </c>
      <c r="Y25" s="69">
        <v>2.39749E7</v>
      </c>
      <c r="Z25" s="69">
        <v>2.39749E7</v>
      </c>
      <c r="AA25" s="69">
        <v>2.39749E7</v>
      </c>
      <c r="AB25" s="69">
        <v>2.39749E7</v>
      </c>
      <c r="AC25" s="69">
        <v>1.014251E8</v>
      </c>
      <c r="AD25" s="68" t="s">
        <v>2397</v>
      </c>
      <c r="AE25" s="68" t="str">
        <f>VLOOKUP(I:I,'TOTAL POR PROYECTOS'!B:I,8,0)</f>
        <v>Secretaría de Educación</v>
      </c>
    </row>
    <row r="26" hidden="1">
      <c r="A26" s="67" t="str">
        <f t="shared" si="1"/>
        <v>220107120245400101931.2.4.1.012.3.1.01.02.008.011.2.4.1.01</v>
      </c>
      <c r="B26" s="67" t="str">
        <f>VLOOKUP(A:A,POAI!A:H,8,0)</f>
        <v>03020109|187</v>
      </c>
      <c r="C26" s="67" t="str">
        <f t="shared" si="2"/>
        <v>220107120245400101931.2.4.1.012.3.1.01.02.008.011.2.4.1.0103020109|187</v>
      </c>
      <c r="D26" s="68" t="s">
        <v>2371</v>
      </c>
      <c r="E26" s="68" t="s">
        <v>56</v>
      </c>
      <c r="F26" s="68" t="s">
        <v>58</v>
      </c>
      <c r="G26" s="68" t="s">
        <v>349</v>
      </c>
      <c r="H26" s="68" t="s">
        <v>2372</v>
      </c>
      <c r="I26" s="68" t="s">
        <v>493</v>
      </c>
      <c r="J26" s="68" t="s">
        <v>2373</v>
      </c>
      <c r="K26" s="68" t="s">
        <v>96</v>
      </c>
      <c r="L26" s="68" t="s">
        <v>97</v>
      </c>
      <c r="M26" s="68" t="s">
        <v>542</v>
      </c>
      <c r="N26" s="68" t="s">
        <v>543</v>
      </c>
      <c r="O26" s="68" t="s">
        <v>96</v>
      </c>
      <c r="P26" s="68" t="s">
        <v>97</v>
      </c>
      <c r="Q26" s="69">
        <v>1.7898E9</v>
      </c>
      <c r="R26" s="69">
        <v>0.0</v>
      </c>
      <c r="S26" s="69">
        <v>0.0</v>
      </c>
      <c r="T26" s="69">
        <v>0.0</v>
      </c>
      <c r="U26" s="69">
        <v>0.0</v>
      </c>
      <c r="V26" s="69">
        <v>0.0</v>
      </c>
      <c r="W26" s="69">
        <v>0.0</v>
      </c>
      <c r="X26" s="69">
        <v>1.7898E9</v>
      </c>
      <c r="Y26" s="69">
        <v>3.727647E8</v>
      </c>
      <c r="Z26" s="69">
        <v>3.727647E8</v>
      </c>
      <c r="AA26" s="69">
        <v>3.727647E8</v>
      </c>
      <c r="AB26" s="69">
        <v>3.727647E8</v>
      </c>
      <c r="AC26" s="69">
        <v>1.4170353E9</v>
      </c>
      <c r="AD26" s="68" t="s">
        <v>2395</v>
      </c>
      <c r="AE26" s="68" t="str">
        <f>VLOOKUP(I:I,'TOTAL POR PROYECTOS'!B:I,8,0)</f>
        <v>Secretaría de Educación</v>
      </c>
    </row>
    <row r="27" hidden="1">
      <c r="A27" s="67" t="str">
        <f t="shared" si="1"/>
        <v>220107120245400101931.2.4.1.012.3.1.01.02.008.021.2.4.1.01</v>
      </c>
      <c r="B27" s="67" t="str">
        <f>VLOOKUP(A:A,POAI!A:H,8,0)</f>
        <v>03020109|187</v>
      </c>
      <c r="C27" s="67" t="str">
        <f t="shared" si="2"/>
        <v>220107120245400101931.2.4.1.012.3.1.01.02.008.021.2.4.1.0103020109|187</v>
      </c>
      <c r="D27" s="68" t="s">
        <v>2371</v>
      </c>
      <c r="E27" s="68" t="s">
        <v>56</v>
      </c>
      <c r="F27" s="68" t="s">
        <v>58</v>
      </c>
      <c r="G27" s="68" t="s">
        <v>349</v>
      </c>
      <c r="H27" s="68" t="s">
        <v>2372</v>
      </c>
      <c r="I27" s="68" t="s">
        <v>493</v>
      </c>
      <c r="J27" s="68" t="s">
        <v>2373</v>
      </c>
      <c r="K27" s="68" t="s">
        <v>96</v>
      </c>
      <c r="L27" s="68" t="s">
        <v>97</v>
      </c>
      <c r="M27" s="68" t="s">
        <v>544</v>
      </c>
      <c r="N27" s="68" t="s">
        <v>545</v>
      </c>
      <c r="O27" s="68" t="s">
        <v>96</v>
      </c>
      <c r="P27" s="68" t="s">
        <v>97</v>
      </c>
      <c r="Q27" s="69">
        <v>1.66E8</v>
      </c>
      <c r="R27" s="69">
        <v>0.0</v>
      </c>
      <c r="S27" s="69">
        <v>0.0</v>
      </c>
      <c r="T27" s="69">
        <v>0.0</v>
      </c>
      <c r="U27" s="69">
        <v>0.0</v>
      </c>
      <c r="V27" s="69">
        <v>0.0</v>
      </c>
      <c r="W27" s="69">
        <v>0.0</v>
      </c>
      <c r="X27" s="69">
        <v>1.66E8</v>
      </c>
      <c r="Y27" s="69">
        <v>3.70143E7</v>
      </c>
      <c r="Z27" s="69">
        <v>3.70143E7</v>
      </c>
      <c r="AA27" s="69">
        <v>3.70143E7</v>
      </c>
      <c r="AB27" s="69">
        <v>3.70143E7</v>
      </c>
      <c r="AC27" s="69">
        <v>1.289857E8</v>
      </c>
      <c r="AD27" s="68" t="s">
        <v>2396</v>
      </c>
      <c r="AE27" s="68" t="str">
        <f>VLOOKUP(I:I,'TOTAL POR PROYECTOS'!B:I,8,0)</f>
        <v>Secretaría de Educación</v>
      </c>
    </row>
    <row r="28" hidden="1">
      <c r="A28" s="67" t="str">
        <f t="shared" si="1"/>
        <v>220107120245400101931.2.4.1.012.3.1.01.02.008.031.2.4.1.01</v>
      </c>
      <c r="B28" s="67" t="str">
        <f>VLOOKUP(A:A,POAI!A:H,8,0)</f>
        <v>03020109|187</v>
      </c>
      <c r="C28" s="67" t="str">
        <f t="shared" si="2"/>
        <v>220107120245400101931.2.4.1.012.3.1.01.02.008.031.2.4.1.0103020109|187</v>
      </c>
      <c r="D28" s="68" t="s">
        <v>2371</v>
      </c>
      <c r="E28" s="68" t="s">
        <v>56</v>
      </c>
      <c r="F28" s="68" t="s">
        <v>58</v>
      </c>
      <c r="G28" s="68" t="s">
        <v>349</v>
      </c>
      <c r="H28" s="68" t="s">
        <v>2372</v>
      </c>
      <c r="I28" s="68" t="s">
        <v>493</v>
      </c>
      <c r="J28" s="68" t="s">
        <v>2373</v>
      </c>
      <c r="K28" s="68" t="s">
        <v>96</v>
      </c>
      <c r="L28" s="68" t="s">
        <v>97</v>
      </c>
      <c r="M28" s="68" t="s">
        <v>546</v>
      </c>
      <c r="N28" s="68" t="s">
        <v>547</v>
      </c>
      <c r="O28" s="68" t="s">
        <v>96</v>
      </c>
      <c r="P28" s="68" t="s">
        <v>97</v>
      </c>
      <c r="Q28" s="69">
        <v>1.254E8</v>
      </c>
      <c r="R28" s="69">
        <v>0.0</v>
      </c>
      <c r="S28" s="69">
        <v>0.0</v>
      </c>
      <c r="T28" s="69">
        <v>0.0</v>
      </c>
      <c r="U28" s="69">
        <v>0.0</v>
      </c>
      <c r="V28" s="69">
        <v>0.0</v>
      </c>
      <c r="W28" s="69">
        <v>0.0</v>
      </c>
      <c r="X28" s="69">
        <v>1.254E8</v>
      </c>
      <c r="Y28" s="69">
        <v>2.39749E7</v>
      </c>
      <c r="Z28" s="69">
        <v>2.39749E7</v>
      </c>
      <c r="AA28" s="69">
        <v>2.39749E7</v>
      </c>
      <c r="AB28" s="69">
        <v>2.39749E7</v>
      </c>
      <c r="AC28" s="69">
        <v>1.014251E8</v>
      </c>
      <c r="AD28" s="68" t="s">
        <v>2397</v>
      </c>
      <c r="AE28" s="68" t="str">
        <f>VLOOKUP(I:I,'TOTAL POR PROYECTOS'!B:I,8,0)</f>
        <v>Secretaría de Educación</v>
      </c>
    </row>
    <row r="29" hidden="1">
      <c r="A29" s="67" t="str">
        <f t="shared" si="1"/>
        <v>220107120245400101931.2.4.1.012.3.1.01.02.009.011.2.4.1.01</v>
      </c>
      <c r="B29" s="67" t="str">
        <f>VLOOKUP(A:A,POAI!A:H,8,0)</f>
        <v>03020109|187</v>
      </c>
      <c r="C29" s="67" t="str">
        <f t="shared" si="2"/>
        <v>220107120245400101931.2.4.1.012.3.1.01.02.009.011.2.4.1.0103020109|187</v>
      </c>
      <c r="D29" s="68" t="s">
        <v>2371</v>
      </c>
      <c r="E29" s="68" t="s">
        <v>56</v>
      </c>
      <c r="F29" s="68" t="s">
        <v>58</v>
      </c>
      <c r="G29" s="68" t="s">
        <v>349</v>
      </c>
      <c r="H29" s="68" t="s">
        <v>2372</v>
      </c>
      <c r="I29" s="68" t="s">
        <v>493</v>
      </c>
      <c r="J29" s="68" t="s">
        <v>2373</v>
      </c>
      <c r="K29" s="68" t="s">
        <v>96</v>
      </c>
      <c r="L29" s="68" t="s">
        <v>97</v>
      </c>
      <c r="M29" s="68" t="s">
        <v>548</v>
      </c>
      <c r="N29" s="68" t="s">
        <v>549</v>
      </c>
      <c r="O29" s="68" t="s">
        <v>96</v>
      </c>
      <c r="P29" s="68" t="s">
        <v>97</v>
      </c>
      <c r="Q29" s="69">
        <v>3.5796E9</v>
      </c>
      <c r="R29" s="69">
        <v>0.0</v>
      </c>
      <c r="S29" s="69">
        <v>0.0</v>
      </c>
      <c r="T29" s="69">
        <v>0.0</v>
      </c>
      <c r="U29" s="69">
        <v>0.0</v>
      </c>
      <c r="V29" s="69">
        <v>0.0</v>
      </c>
      <c r="W29" s="69">
        <v>0.0</v>
      </c>
      <c r="X29" s="69">
        <v>3.5796E9</v>
      </c>
      <c r="Y29" s="69">
        <v>7.4472E8</v>
      </c>
      <c r="Z29" s="69">
        <v>7.4472E8</v>
      </c>
      <c r="AA29" s="69">
        <v>7.4472E8</v>
      </c>
      <c r="AB29" s="69">
        <v>7.4472E8</v>
      </c>
      <c r="AC29" s="69">
        <v>2.83488E9</v>
      </c>
      <c r="AD29" s="68" t="s">
        <v>2398</v>
      </c>
      <c r="AE29" s="68" t="str">
        <f>VLOOKUP(I:I,'TOTAL POR PROYECTOS'!B:I,8,0)</f>
        <v>Secretaría de Educación</v>
      </c>
    </row>
    <row r="30" hidden="1">
      <c r="A30" s="67" t="str">
        <f t="shared" si="1"/>
        <v>220107120245400101931.2.4.1.012.3.1.01.02.009.021.2.4.1.01</v>
      </c>
      <c r="B30" s="67" t="str">
        <f>VLOOKUP(A:A,POAI!A:H,8,0)</f>
        <v>03020109|187</v>
      </c>
      <c r="C30" s="67" t="str">
        <f t="shared" si="2"/>
        <v>220107120245400101931.2.4.1.012.3.1.01.02.009.021.2.4.1.0103020109|187</v>
      </c>
      <c r="D30" s="68" t="s">
        <v>2371</v>
      </c>
      <c r="E30" s="68" t="s">
        <v>56</v>
      </c>
      <c r="F30" s="68" t="s">
        <v>58</v>
      </c>
      <c r="G30" s="68" t="s">
        <v>349</v>
      </c>
      <c r="H30" s="68" t="s">
        <v>2372</v>
      </c>
      <c r="I30" s="68" t="s">
        <v>493</v>
      </c>
      <c r="J30" s="68" t="s">
        <v>2373</v>
      </c>
      <c r="K30" s="68" t="s">
        <v>96</v>
      </c>
      <c r="L30" s="68" t="s">
        <v>97</v>
      </c>
      <c r="M30" s="68" t="s">
        <v>550</v>
      </c>
      <c r="N30" s="68" t="s">
        <v>551</v>
      </c>
      <c r="O30" s="68" t="s">
        <v>96</v>
      </c>
      <c r="P30" s="68" t="s">
        <v>97</v>
      </c>
      <c r="Q30" s="69">
        <v>3.32E8</v>
      </c>
      <c r="R30" s="69">
        <v>0.0</v>
      </c>
      <c r="S30" s="69">
        <v>0.0</v>
      </c>
      <c r="T30" s="69">
        <v>0.0</v>
      </c>
      <c r="U30" s="69">
        <v>0.0</v>
      </c>
      <c r="V30" s="69">
        <v>0.0</v>
      </c>
      <c r="W30" s="69">
        <v>0.0</v>
      </c>
      <c r="X30" s="69">
        <v>3.32E8</v>
      </c>
      <c r="Y30" s="69">
        <v>7.39874E7</v>
      </c>
      <c r="Z30" s="69">
        <v>7.39874E7</v>
      </c>
      <c r="AA30" s="69">
        <v>7.39874E7</v>
      </c>
      <c r="AB30" s="69">
        <v>7.39874E7</v>
      </c>
      <c r="AC30" s="69">
        <v>2.580126E8</v>
      </c>
      <c r="AD30" s="68" t="s">
        <v>2399</v>
      </c>
      <c r="AE30" s="68" t="str">
        <f>VLOOKUP(I:I,'TOTAL POR PROYECTOS'!B:I,8,0)</f>
        <v>Secretaría de Educación</v>
      </c>
    </row>
    <row r="31" hidden="1">
      <c r="A31" s="67" t="str">
        <f t="shared" si="1"/>
        <v>220107120245400101931.2.4.1.012.3.1.01.02.009.031.2.4.1.01</v>
      </c>
      <c r="B31" s="67" t="str">
        <f>VLOOKUP(A:A,POAI!A:H,8,0)</f>
        <v>03020109|187</v>
      </c>
      <c r="C31" s="67" t="str">
        <f t="shared" si="2"/>
        <v>220107120245400101931.2.4.1.012.3.1.01.02.009.031.2.4.1.0103020109|187</v>
      </c>
      <c r="D31" s="68" t="s">
        <v>2371</v>
      </c>
      <c r="E31" s="68" t="s">
        <v>56</v>
      </c>
      <c r="F31" s="68" t="s">
        <v>58</v>
      </c>
      <c r="G31" s="68" t="s">
        <v>349</v>
      </c>
      <c r="H31" s="68" t="s">
        <v>2372</v>
      </c>
      <c r="I31" s="68" t="s">
        <v>493</v>
      </c>
      <c r="J31" s="68" t="s">
        <v>2373</v>
      </c>
      <c r="K31" s="68" t="s">
        <v>96</v>
      </c>
      <c r="L31" s="68" t="s">
        <v>97</v>
      </c>
      <c r="M31" s="68" t="s">
        <v>552</v>
      </c>
      <c r="N31" s="68" t="s">
        <v>553</v>
      </c>
      <c r="O31" s="68" t="s">
        <v>96</v>
      </c>
      <c r="P31" s="68" t="s">
        <v>97</v>
      </c>
      <c r="Q31" s="69">
        <v>2.508E8</v>
      </c>
      <c r="R31" s="69">
        <v>0.0</v>
      </c>
      <c r="S31" s="69">
        <v>0.0</v>
      </c>
      <c r="T31" s="69">
        <v>0.0</v>
      </c>
      <c r="U31" s="69">
        <v>0.0</v>
      </c>
      <c r="V31" s="69">
        <v>0.0</v>
      </c>
      <c r="W31" s="69">
        <v>0.0</v>
      </c>
      <c r="X31" s="69">
        <v>2.508E8</v>
      </c>
      <c r="Y31" s="69">
        <v>4.78462E7</v>
      </c>
      <c r="Z31" s="69">
        <v>4.78462E7</v>
      </c>
      <c r="AA31" s="69">
        <v>4.78462E7</v>
      </c>
      <c r="AB31" s="69">
        <v>4.78462E7</v>
      </c>
      <c r="AC31" s="69">
        <v>2.029538E8</v>
      </c>
      <c r="AD31" s="68" t="s">
        <v>2400</v>
      </c>
      <c r="AE31" s="68" t="str">
        <f>VLOOKUP(I:I,'TOTAL POR PROYECTOS'!B:I,8,0)</f>
        <v>Secretaría de Educación</v>
      </c>
    </row>
    <row r="32" hidden="1">
      <c r="A32" s="67" t="str">
        <f t="shared" si="1"/>
        <v>459901120245400101291.3.3.1.00.42.3.2.01.01.001.03.191.3.3.1.00</v>
      </c>
      <c r="B32" s="67" t="str">
        <f>VLOOKUP(A:A,POAI!A:H,8,0)</f>
        <v>01030104|34</v>
      </c>
      <c r="C32" s="67" t="str">
        <f t="shared" si="2"/>
        <v>459901120245400101291.3.3.1.00.42.3.2.01.01.001.03.191.3.3.1.0001030104|34</v>
      </c>
      <c r="D32" s="68" t="s">
        <v>2401</v>
      </c>
      <c r="E32" s="68" t="s">
        <v>184</v>
      </c>
      <c r="F32" s="68" t="s">
        <v>1043</v>
      </c>
      <c r="G32" s="68" t="s">
        <v>2276</v>
      </c>
      <c r="H32" s="68" t="s">
        <v>2402</v>
      </c>
      <c r="I32" s="68" t="s">
        <v>2278</v>
      </c>
      <c r="J32" s="68" t="s">
        <v>2403</v>
      </c>
      <c r="K32" s="68" t="s">
        <v>2279</v>
      </c>
      <c r="L32" s="68" t="s">
        <v>2280</v>
      </c>
      <c r="M32" s="68" t="s">
        <v>2281</v>
      </c>
      <c r="N32" s="68" t="s">
        <v>2282</v>
      </c>
      <c r="O32" s="68" t="s">
        <v>2283</v>
      </c>
      <c r="P32" s="68" t="s">
        <v>2284</v>
      </c>
      <c r="Q32" s="69">
        <v>0.0</v>
      </c>
      <c r="R32" s="69">
        <v>1.720312E8</v>
      </c>
      <c r="S32" s="69">
        <v>0.0</v>
      </c>
      <c r="T32" s="69">
        <v>0.0</v>
      </c>
      <c r="U32" s="69">
        <v>0.0</v>
      </c>
      <c r="V32" s="69">
        <v>0.0</v>
      </c>
      <c r="W32" s="69">
        <v>0.0</v>
      </c>
      <c r="X32" s="69">
        <v>1.720312E8</v>
      </c>
      <c r="Y32" s="69">
        <v>1.720312E8</v>
      </c>
      <c r="Z32" s="69">
        <v>1.720312E8</v>
      </c>
      <c r="AA32" s="69">
        <v>0.0</v>
      </c>
      <c r="AB32" s="69">
        <v>0.0</v>
      </c>
      <c r="AC32" s="69">
        <v>0.0</v>
      </c>
      <c r="AD32" s="68" t="s">
        <v>2404</v>
      </c>
      <c r="AE32" s="68" t="str">
        <f>VLOOKUP(I:I,'TOTAL POR PROYECTOS'!B:I,8,0)</f>
        <v>Secretaría de Gobierno</v>
      </c>
    </row>
    <row r="33" hidden="1">
      <c r="A33" s="67" t="str">
        <f t="shared" si="1"/>
        <v>450102520245400101281.3.3.1.00.42.3.2.01.01.003.01.061.3.3.1.00</v>
      </c>
      <c r="B33" s="67" t="str">
        <f>VLOOKUP(A:A,POAI!A:H,8,0)</f>
        <v>01030108|38</v>
      </c>
      <c r="C33" s="67" t="str">
        <f t="shared" si="2"/>
        <v>450102520245400101281.3.3.1.00.42.3.2.01.01.003.01.061.3.3.1.0001030108|38</v>
      </c>
      <c r="D33" s="68" t="s">
        <v>2401</v>
      </c>
      <c r="E33" s="68" t="s">
        <v>184</v>
      </c>
      <c r="F33" s="68" t="s">
        <v>186</v>
      </c>
      <c r="G33" s="68" t="s">
        <v>2287</v>
      </c>
      <c r="H33" s="68" t="s">
        <v>2405</v>
      </c>
      <c r="I33" s="68" t="s">
        <v>1378</v>
      </c>
      <c r="J33" s="68" t="s">
        <v>2406</v>
      </c>
      <c r="K33" s="68" t="s">
        <v>2279</v>
      </c>
      <c r="L33" s="68" t="s">
        <v>2280</v>
      </c>
      <c r="M33" s="68" t="s">
        <v>2289</v>
      </c>
      <c r="N33" s="68" t="s">
        <v>2290</v>
      </c>
      <c r="O33" s="68" t="s">
        <v>2283</v>
      </c>
      <c r="P33" s="68" t="s">
        <v>2284</v>
      </c>
      <c r="Q33" s="69">
        <v>0.0</v>
      </c>
      <c r="R33" s="69">
        <v>4.0E7</v>
      </c>
      <c r="S33" s="69">
        <v>0.0</v>
      </c>
      <c r="T33" s="69">
        <v>0.0</v>
      </c>
      <c r="U33" s="69">
        <v>0.0</v>
      </c>
      <c r="V33" s="69">
        <v>0.0</v>
      </c>
      <c r="W33" s="69">
        <v>0.0</v>
      </c>
      <c r="X33" s="69">
        <v>4.0E7</v>
      </c>
      <c r="Y33" s="69">
        <v>4.0E7</v>
      </c>
      <c r="Z33" s="69">
        <v>4.0E7</v>
      </c>
      <c r="AA33" s="69">
        <v>0.0</v>
      </c>
      <c r="AB33" s="69">
        <v>0.0</v>
      </c>
      <c r="AC33" s="69">
        <v>0.0</v>
      </c>
      <c r="AD33" s="68" t="s">
        <v>2404</v>
      </c>
      <c r="AE33" s="68" t="str">
        <f>VLOOKUP(I:I,'TOTAL POR PROYECTOS'!B:I,8,0)</f>
        <v>Secretaría de Gobierno</v>
      </c>
    </row>
    <row r="34" hidden="1">
      <c r="A34" s="67" t="str">
        <f t="shared" si="1"/>
        <v>120200320245400101251.3.3.1.00.42.3.2.01.01.003.03.021.3.3.1.00</v>
      </c>
      <c r="B34" s="67" t="str">
        <f>VLOOKUP(A:A,POAI!A:H,8,0)</f>
        <v>01030102|32</v>
      </c>
      <c r="C34" s="67" t="str">
        <f t="shared" si="2"/>
        <v>120200320245400101251.3.3.1.00.42.3.2.01.01.003.03.021.3.3.1.0001030102|32</v>
      </c>
      <c r="D34" s="68" t="s">
        <v>2407</v>
      </c>
      <c r="E34" s="68" t="s">
        <v>1364</v>
      </c>
      <c r="F34" s="68" t="s">
        <v>1513</v>
      </c>
      <c r="G34" s="68" t="s">
        <v>2293</v>
      </c>
      <c r="H34" s="68" t="s">
        <v>2408</v>
      </c>
      <c r="I34" s="68" t="s">
        <v>2295</v>
      </c>
      <c r="J34" s="68" t="s">
        <v>2409</v>
      </c>
      <c r="K34" s="68" t="s">
        <v>2279</v>
      </c>
      <c r="L34" s="68" t="s">
        <v>2280</v>
      </c>
      <c r="M34" s="68" t="s">
        <v>2296</v>
      </c>
      <c r="N34" s="68" t="s">
        <v>2297</v>
      </c>
      <c r="O34" s="68" t="s">
        <v>2283</v>
      </c>
      <c r="P34" s="68" t="s">
        <v>2284</v>
      </c>
      <c r="Q34" s="69">
        <v>0.0</v>
      </c>
      <c r="R34" s="69">
        <v>2.0E8</v>
      </c>
      <c r="S34" s="69">
        <v>0.0</v>
      </c>
      <c r="T34" s="69">
        <v>0.0</v>
      </c>
      <c r="U34" s="69">
        <v>0.0</v>
      </c>
      <c r="V34" s="69">
        <v>0.0</v>
      </c>
      <c r="W34" s="69">
        <v>0.0</v>
      </c>
      <c r="X34" s="69">
        <v>2.0E8</v>
      </c>
      <c r="Y34" s="69">
        <v>2.0E8</v>
      </c>
      <c r="Z34" s="69">
        <v>2.0E8</v>
      </c>
      <c r="AA34" s="69">
        <v>0.0</v>
      </c>
      <c r="AB34" s="69">
        <v>0.0</v>
      </c>
      <c r="AC34" s="69">
        <v>0.0</v>
      </c>
      <c r="AD34" s="68" t="s">
        <v>2404</v>
      </c>
      <c r="AE34" s="68" t="str">
        <f>VLOOKUP(I:I,'TOTAL POR PROYECTOS'!B:I,8,0)</f>
        <v>Secretaría de Gobierno</v>
      </c>
    </row>
    <row r="35" hidden="1">
      <c r="A35" s="67" t="str">
        <f t="shared" si="1"/>
        <v>120201320245400101251.3.3.1.00.42.3.2.01.01.003.05.031.3.3.1.00</v>
      </c>
      <c r="B35" s="67" t="str">
        <f>VLOOKUP(A:A,POAI!A:H,8,0)</f>
        <v>01030103|33</v>
      </c>
      <c r="C35" s="67" t="str">
        <f t="shared" si="2"/>
        <v>120201320245400101251.3.3.1.00.42.3.2.01.01.003.05.031.3.3.1.0001030103|33</v>
      </c>
      <c r="D35" s="68" t="s">
        <v>2407</v>
      </c>
      <c r="E35" s="68" t="s">
        <v>1364</v>
      </c>
      <c r="F35" s="68" t="s">
        <v>1513</v>
      </c>
      <c r="G35" s="68" t="s">
        <v>2300</v>
      </c>
      <c r="H35" s="68" t="s">
        <v>2410</v>
      </c>
      <c r="I35" s="68" t="s">
        <v>2295</v>
      </c>
      <c r="J35" s="68" t="s">
        <v>2409</v>
      </c>
      <c r="K35" s="68" t="s">
        <v>2279</v>
      </c>
      <c r="L35" s="68" t="s">
        <v>2280</v>
      </c>
      <c r="M35" s="68" t="s">
        <v>2303</v>
      </c>
      <c r="N35" s="68" t="s">
        <v>2304</v>
      </c>
      <c r="O35" s="68" t="s">
        <v>2283</v>
      </c>
      <c r="P35" s="68" t="s">
        <v>2284</v>
      </c>
      <c r="Q35" s="69">
        <v>0.0</v>
      </c>
      <c r="R35" s="69">
        <v>8.0E7</v>
      </c>
      <c r="S35" s="69">
        <v>0.0</v>
      </c>
      <c r="T35" s="69">
        <v>0.0</v>
      </c>
      <c r="U35" s="69">
        <v>0.0</v>
      </c>
      <c r="V35" s="69">
        <v>0.0</v>
      </c>
      <c r="W35" s="69">
        <v>0.0</v>
      </c>
      <c r="X35" s="69">
        <v>8.0E7</v>
      </c>
      <c r="Y35" s="69">
        <v>8.0E7</v>
      </c>
      <c r="Z35" s="69">
        <v>8.0E7</v>
      </c>
      <c r="AA35" s="69">
        <v>0.0</v>
      </c>
      <c r="AB35" s="69">
        <v>0.0</v>
      </c>
      <c r="AC35" s="69">
        <v>0.0</v>
      </c>
      <c r="AD35" s="68" t="s">
        <v>2404</v>
      </c>
      <c r="AE35" s="68" t="str">
        <f>VLOOKUP(I:I,'TOTAL POR PROYECTOS'!B:I,8,0)</f>
        <v>Secretaría de Gobierno</v>
      </c>
    </row>
    <row r="36" hidden="1">
      <c r="A36" s="67" t="str">
        <f t="shared" si="1"/>
        <v>450101820245400101281.3.3.1.00.42.3.2.01.01.004.01.01.021.3.3.1.00</v>
      </c>
      <c r="B36" s="67" t="str">
        <f>VLOOKUP(A:A,POAI!A:H,8,0)</f>
        <v>01030107|37</v>
      </c>
      <c r="C36" s="67" t="str">
        <f t="shared" si="2"/>
        <v>450101820245400101281.3.3.1.00.42.3.2.01.01.004.01.01.021.3.3.1.0001030107|37</v>
      </c>
      <c r="D36" s="68" t="s">
        <v>2401</v>
      </c>
      <c r="E36" s="68" t="s">
        <v>184</v>
      </c>
      <c r="F36" s="68" t="s">
        <v>186</v>
      </c>
      <c r="G36" s="68" t="s">
        <v>2308</v>
      </c>
      <c r="H36" s="68" t="s">
        <v>2411</v>
      </c>
      <c r="I36" s="68" t="s">
        <v>1378</v>
      </c>
      <c r="J36" s="68" t="s">
        <v>2406</v>
      </c>
      <c r="K36" s="68" t="s">
        <v>2279</v>
      </c>
      <c r="L36" s="68" t="s">
        <v>2280</v>
      </c>
      <c r="M36" s="68" t="s">
        <v>2310</v>
      </c>
      <c r="N36" s="68" t="s">
        <v>2311</v>
      </c>
      <c r="O36" s="68" t="s">
        <v>2283</v>
      </c>
      <c r="P36" s="68" t="s">
        <v>2284</v>
      </c>
      <c r="Q36" s="69">
        <v>0.0</v>
      </c>
      <c r="R36" s="69">
        <v>8.0E7</v>
      </c>
      <c r="S36" s="69">
        <v>0.0</v>
      </c>
      <c r="T36" s="69">
        <v>0.0</v>
      </c>
      <c r="U36" s="69">
        <v>0.0</v>
      </c>
      <c r="V36" s="69">
        <v>0.0</v>
      </c>
      <c r="W36" s="69">
        <v>0.0</v>
      </c>
      <c r="X36" s="69">
        <v>8.0E7</v>
      </c>
      <c r="Y36" s="69">
        <v>8.0E7</v>
      </c>
      <c r="Z36" s="69">
        <v>8.0E7</v>
      </c>
      <c r="AA36" s="69">
        <v>0.0</v>
      </c>
      <c r="AB36" s="69">
        <v>0.0</v>
      </c>
      <c r="AC36" s="69">
        <v>0.0</v>
      </c>
      <c r="AD36" s="68" t="s">
        <v>2404</v>
      </c>
      <c r="AE36" s="68" t="str">
        <f>VLOOKUP(I:I,'TOTAL POR PROYECTOS'!B:I,8,0)</f>
        <v>Secretaría de Gobierno</v>
      </c>
    </row>
    <row r="37" hidden="1">
      <c r="A37" s="67" t="str">
        <f t="shared" si="1"/>
        <v>220106920245400101571.2.4.1.032.3.2.01.01.004.01.01.041.2.4.1.03</v>
      </c>
      <c r="B37" s="67" t="str">
        <f>VLOOKUP(A:A,POAI!A:H,8,0)</f>
        <v>03020214|202</v>
      </c>
      <c r="C37" s="67" t="str">
        <f t="shared" si="2"/>
        <v>220106920245400101571.2.4.1.032.3.2.01.01.004.01.01.041.2.4.1.0303020214|202</v>
      </c>
      <c r="D37" s="68" t="s">
        <v>2371</v>
      </c>
      <c r="E37" s="68" t="s">
        <v>56</v>
      </c>
      <c r="F37" s="68" t="s">
        <v>58</v>
      </c>
      <c r="G37" s="68" t="s">
        <v>561</v>
      </c>
      <c r="H37" s="68" t="s">
        <v>2412</v>
      </c>
      <c r="I37" s="68" t="s">
        <v>563</v>
      </c>
      <c r="J37" s="68" t="s">
        <v>2413</v>
      </c>
      <c r="K37" s="68" t="s">
        <v>555</v>
      </c>
      <c r="L37" s="68" t="s">
        <v>556</v>
      </c>
      <c r="M37" s="68" t="s">
        <v>564</v>
      </c>
      <c r="N37" s="68" t="s">
        <v>565</v>
      </c>
      <c r="O37" s="68" t="s">
        <v>555</v>
      </c>
      <c r="P37" s="68" t="s">
        <v>2414</v>
      </c>
      <c r="Q37" s="69">
        <v>3.0E8</v>
      </c>
      <c r="R37" s="69">
        <v>0.0</v>
      </c>
      <c r="S37" s="69">
        <v>0.0</v>
      </c>
      <c r="T37" s="69">
        <v>0.0</v>
      </c>
      <c r="U37" s="69">
        <v>0.0</v>
      </c>
      <c r="V37" s="69">
        <v>0.0</v>
      </c>
      <c r="W37" s="69">
        <v>0.0</v>
      </c>
      <c r="X37" s="69">
        <v>3.0E8</v>
      </c>
      <c r="Y37" s="69">
        <v>0.0</v>
      </c>
      <c r="Z37" s="69">
        <v>0.0</v>
      </c>
      <c r="AA37" s="69">
        <v>0.0</v>
      </c>
      <c r="AB37" s="69">
        <v>0.0</v>
      </c>
      <c r="AC37" s="69">
        <v>3.0E8</v>
      </c>
      <c r="AD37" s="68" t="s">
        <v>2415</v>
      </c>
      <c r="AE37" s="68" t="str">
        <f>VLOOKUP(I:I,'TOTAL POR PROYECTOS'!B:I,8,0)</f>
        <v>Secretaría de Educación</v>
      </c>
    </row>
    <row r="38" hidden="1">
      <c r="A38" s="67" t="str">
        <f t="shared" si="1"/>
        <v>220106920245400101571.3.3.1.00.42.3.2.01.01.004.01.01.041.3.3.1.00</v>
      </c>
      <c r="B38" s="67" t="str">
        <f>VLOOKUP(A:A,POAI!A:H,8,0)</f>
        <v>03020214|202</v>
      </c>
      <c r="C38" s="67" t="str">
        <f t="shared" si="2"/>
        <v>220106920245400101571.3.3.1.00.42.3.2.01.01.004.01.01.041.3.3.1.0003020214|202</v>
      </c>
      <c r="D38" s="68" t="s">
        <v>2371</v>
      </c>
      <c r="E38" s="68" t="s">
        <v>56</v>
      </c>
      <c r="F38" s="68" t="s">
        <v>58</v>
      </c>
      <c r="G38" s="68" t="s">
        <v>561</v>
      </c>
      <c r="H38" s="68" t="s">
        <v>2412</v>
      </c>
      <c r="I38" s="68" t="s">
        <v>563</v>
      </c>
      <c r="J38" s="68" t="s">
        <v>2413</v>
      </c>
      <c r="K38" s="68" t="s">
        <v>2279</v>
      </c>
      <c r="L38" s="68" t="s">
        <v>2280</v>
      </c>
      <c r="M38" s="68" t="s">
        <v>564</v>
      </c>
      <c r="N38" s="68" t="s">
        <v>565</v>
      </c>
      <c r="O38" s="68" t="s">
        <v>2283</v>
      </c>
      <c r="P38" s="68" t="s">
        <v>2284</v>
      </c>
      <c r="Q38" s="69">
        <v>0.0</v>
      </c>
      <c r="R38" s="69">
        <v>3.0E8</v>
      </c>
      <c r="S38" s="69">
        <v>0.0</v>
      </c>
      <c r="T38" s="69">
        <v>0.0</v>
      </c>
      <c r="U38" s="69">
        <v>0.0</v>
      </c>
      <c r="V38" s="69">
        <v>0.0</v>
      </c>
      <c r="W38" s="69">
        <v>0.0</v>
      </c>
      <c r="X38" s="69">
        <v>3.0E8</v>
      </c>
      <c r="Y38" s="69">
        <v>3.0E8</v>
      </c>
      <c r="Z38" s="69">
        <v>2.99978669E8</v>
      </c>
      <c r="AA38" s="69">
        <v>0.0</v>
      </c>
      <c r="AB38" s="69">
        <v>0.0</v>
      </c>
      <c r="AC38" s="69">
        <v>21331.0</v>
      </c>
      <c r="AD38" s="68" t="s">
        <v>2416</v>
      </c>
      <c r="AE38" s="68" t="str">
        <f>VLOOKUP(I:I,'TOTAL POR PROYECTOS'!B:I,8,0)</f>
        <v>Secretaría de Educación</v>
      </c>
    </row>
    <row r="39" hidden="1">
      <c r="A39" s="67" t="str">
        <f t="shared" si="1"/>
        <v>220106920245400101571.2.4.3.032.3.2.01.01.004.01.01.041.2.4.3.03</v>
      </c>
      <c r="B39" s="67" t="str">
        <f>VLOOKUP(A:A,POAI!A:H,8,0)</f>
        <v>03020214|202</v>
      </c>
      <c r="C39" s="67" t="str">
        <f t="shared" si="2"/>
        <v>220106920245400101571.2.4.3.032.3.2.01.01.004.01.01.041.2.4.3.0303020214|202</v>
      </c>
      <c r="D39" s="68" t="s">
        <v>2371</v>
      </c>
      <c r="E39" s="68" t="s">
        <v>56</v>
      </c>
      <c r="F39" s="68" t="s">
        <v>58</v>
      </c>
      <c r="G39" s="68" t="s">
        <v>561</v>
      </c>
      <c r="H39" s="68" t="s">
        <v>2412</v>
      </c>
      <c r="I39" s="68" t="s">
        <v>563</v>
      </c>
      <c r="J39" s="68" t="s">
        <v>2413</v>
      </c>
      <c r="K39" s="68" t="s">
        <v>333</v>
      </c>
      <c r="L39" s="68" t="s">
        <v>334</v>
      </c>
      <c r="M39" s="68" t="s">
        <v>564</v>
      </c>
      <c r="N39" s="68" t="s">
        <v>565</v>
      </c>
      <c r="O39" s="68" t="s">
        <v>333</v>
      </c>
      <c r="P39" s="68" t="s">
        <v>334</v>
      </c>
      <c r="Q39" s="69">
        <v>0.0</v>
      </c>
      <c r="R39" s="69">
        <v>0.0</v>
      </c>
      <c r="S39" s="69">
        <v>0.0</v>
      </c>
      <c r="T39" s="69">
        <v>1.4374127895E8</v>
      </c>
      <c r="U39" s="69">
        <v>0.0</v>
      </c>
      <c r="V39" s="69">
        <v>0.0</v>
      </c>
      <c r="W39" s="69">
        <v>0.0</v>
      </c>
      <c r="X39" s="69">
        <v>1.4374127895E8</v>
      </c>
      <c r="Y39" s="69">
        <v>1.430674E8</v>
      </c>
      <c r="Z39" s="69">
        <v>1.430674E8</v>
      </c>
      <c r="AA39" s="69">
        <v>0.0</v>
      </c>
      <c r="AB39" s="69">
        <v>0.0</v>
      </c>
      <c r="AC39" s="69">
        <v>673878.95</v>
      </c>
      <c r="AD39" s="68" t="s">
        <v>2417</v>
      </c>
      <c r="AE39" s="68" t="str">
        <f>VLOOKUP(I:I,'TOTAL POR PROYECTOS'!B:I,8,0)</f>
        <v>Secretaría de Educación</v>
      </c>
    </row>
    <row r="40" hidden="1">
      <c r="A40" s="67" t="str">
        <f t="shared" si="1"/>
        <v>32030502025000000315651.2.3.4.022.3.2.01.03.0011.2.3.4.02</v>
      </c>
      <c r="B40" s="67" t="str">
        <f>VLOOKUP(A:A,POAI!A:H,8,0)</f>
        <v>04020301|359</v>
      </c>
      <c r="C40" s="67" t="str">
        <f t="shared" si="2"/>
        <v>32030502025000000315651.2.3.4.022.3.2.01.03.0011.2.3.4.0204020301|359</v>
      </c>
      <c r="D40" s="68" t="s">
        <v>2418</v>
      </c>
      <c r="E40" s="68" t="s">
        <v>1810</v>
      </c>
      <c r="F40" s="68" t="s">
        <v>1852</v>
      </c>
      <c r="G40" s="68" t="s">
        <v>1854</v>
      </c>
      <c r="H40" s="68" t="s">
        <v>2419</v>
      </c>
      <c r="I40" s="68" t="s">
        <v>1858</v>
      </c>
      <c r="J40" s="68" t="s">
        <v>2420</v>
      </c>
      <c r="K40" s="68" t="s">
        <v>1859</v>
      </c>
      <c r="L40" s="68" t="s">
        <v>1860</v>
      </c>
      <c r="M40" s="68" t="s">
        <v>1861</v>
      </c>
      <c r="N40" s="68" t="s">
        <v>1862</v>
      </c>
      <c r="O40" s="68" t="s">
        <v>1859</v>
      </c>
      <c r="P40" s="68" t="s">
        <v>1860</v>
      </c>
      <c r="Q40" s="69">
        <v>3.09784190458E9</v>
      </c>
      <c r="R40" s="69">
        <v>0.0</v>
      </c>
      <c r="S40" s="69">
        <v>0.0</v>
      </c>
      <c r="T40" s="69">
        <v>0.0</v>
      </c>
      <c r="U40" s="69">
        <v>0.0</v>
      </c>
      <c r="V40" s="69">
        <v>0.0</v>
      </c>
      <c r="W40" s="69">
        <v>0.0</v>
      </c>
      <c r="X40" s="69">
        <v>3.09784190458E9</v>
      </c>
      <c r="Y40" s="69">
        <v>1.54850925895E9</v>
      </c>
      <c r="Z40" s="69">
        <v>1.54850925895E9</v>
      </c>
      <c r="AA40" s="69">
        <v>1.54850925895E9</v>
      </c>
      <c r="AB40" s="69">
        <v>1.54850925895E9</v>
      </c>
      <c r="AC40" s="69">
        <v>1.54933264563E9</v>
      </c>
      <c r="AD40" s="68" t="s">
        <v>2421</v>
      </c>
      <c r="AE40" s="68" t="str">
        <f>VLOOKUP(I:I,'TOTAL POR PROYECTOS'!B:I,8,0)</f>
        <v>Secretaría de Ambiente y Sostenibilidad</v>
      </c>
    </row>
    <row r="41" hidden="1">
      <c r="A41" s="67" t="str">
        <f t="shared" si="1"/>
        <v>24090032025000000323571.2.4.3.032.3.2.02.01.0031.2.4.3.03</v>
      </c>
      <c r="B41" s="67" t="str">
        <f>VLOOKUP(A:A,POAI!A:H,8,0)</f>
        <v>05010103|421</v>
      </c>
      <c r="C41" s="67" t="str">
        <f t="shared" si="2"/>
        <v>24090032025000000323571.2.4.3.032.3.2.02.01.0031.2.4.3.0305010103|421</v>
      </c>
      <c r="D41" s="68" t="s">
        <v>2422</v>
      </c>
      <c r="E41" s="68" t="s">
        <v>170</v>
      </c>
      <c r="F41" s="68" t="s">
        <v>172</v>
      </c>
      <c r="G41" s="68" t="s">
        <v>1090</v>
      </c>
      <c r="H41" s="68" t="s">
        <v>2423</v>
      </c>
      <c r="I41" s="68" t="s">
        <v>1092</v>
      </c>
      <c r="J41" s="68" t="s">
        <v>2424</v>
      </c>
      <c r="K41" s="68" t="s">
        <v>333</v>
      </c>
      <c r="L41" s="68" t="s">
        <v>334</v>
      </c>
      <c r="M41" s="68" t="s">
        <v>1095</v>
      </c>
      <c r="N41" s="68" t="s">
        <v>1096</v>
      </c>
      <c r="O41" s="68" t="s">
        <v>333</v>
      </c>
      <c r="P41" s="68" t="s">
        <v>334</v>
      </c>
      <c r="Q41" s="69">
        <v>2.0E9</v>
      </c>
      <c r="R41" s="69">
        <v>0.0</v>
      </c>
      <c r="S41" s="69">
        <v>0.0</v>
      </c>
      <c r="T41" s="69">
        <v>0.0</v>
      </c>
      <c r="U41" s="69">
        <v>0.0</v>
      </c>
      <c r="V41" s="69">
        <v>0.0</v>
      </c>
      <c r="W41" s="69">
        <v>0.0</v>
      </c>
      <c r="X41" s="69">
        <v>2.0E9</v>
      </c>
      <c r="Y41" s="69">
        <v>2.0E9</v>
      </c>
      <c r="Z41" s="69">
        <v>0.0</v>
      </c>
      <c r="AA41" s="69">
        <v>0.0</v>
      </c>
      <c r="AB41" s="69">
        <v>0.0</v>
      </c>
      <c r="AC41" s="69">
        <v>2.0E9</v>
      </c>
      <c r="AD41" s="68" t="s">
        <v>2415</v>
      </c>
      <c r="AE41" s="68" t="str">
        <f>VLOOKUP(I:I,'TOTAL POR PROYECTOS'!B:I,8,0)</f>
        <v>Secretaría de Movilidad</v>
      </c>
    </row>
    <row r="42" hidden="1">
      <c r="A42" s="67" t="str">
        <f t="shared" si="1"/>
        <v>330112720245400100181.2.4.3.022.3.2.02.01.0031.2.4.3.02</v>
      </c>
      <c r="B42" s="67" t="str">
        <f>VLOOKUP(A:A,POAI!A:H,8,0)</f>
        <v>03030402|224</v>
      </c>
      <c r="C42" s="67" t="str">
        <f t="shared" si="2"/>
        <v>330112720245400100181.2.4.3.022.3.2.02.01.0031.2.4.3.0203030402|224</v>
      </c>
      <c r="D42" s="68" t="s">
        <v>2425</v>
      </c>
      <c r="E42" s="68" t="s">
        <v>76</v>
      </c>
      <c r="F42" s="68" t="s">
        <v>78</v>
      </c>
      <c r="G42" s="68" t="s">
        <v>1493</v>
      </c>
      <c r="H42" s="68" t="s">
        <v>2426</v>
      </c>
      <c r="I42" s="68" t="s">
        <v>231</v>
      </c>
      <c r="J42" s="68" t="s">
        <v>2427</v>
      </c>
      <c r="K42" s="68" t="s">
        <v>84</v>
      </c>
      <c r="L42" s="68" t="s">
        <v>85</v>
      </c>
      <c r="M42" s="68" t="s">
        <v>1095</v>
      </c>
      <c r="N42" s="68" t="s">
        <v>1096</v>
      </c>
      <c r="O42" s="68" t="s">
        <v>84</v>
      </c>
      <c r="P42" s="68" t="s">
        <v>85</v>
      </c>
      <c r="Q42" s="69">
        <v>2.0E8</v>
      </c>
      <c r="R42" s="69">
        <v>0.0</v>
      </c>
      <c r="S42" s="69">
        <v>0.0</v>
      </c>
      <c r="T42" s="69">
        <v>0.0</v>
      </c>
      <c r="U42" s="69">
        <v>0.0</v>
      </c>
      <c r="V42" s="69">
        <v>0.0</v>
      </c>
      <c r="W42" s="69">
        <v>0.0</v>
      </c>
      <c r="X42" s="69">
        <v>2.0E8</v>
      </c>
      <c r="Y42" s="69">
        <v>1.7E8</v>
      </c>
      <c r="Z42" s="69">
        <v>0.0</v>
      </c>
      <c r="AA42" s="69">
        <v>0.0</v>
      </c>
      <c r="AB42" s="69">
        <v>0.0</v>
      </c>
      <c r="AC42" s="69">
        <v>2.0E8</v>
      </c>
      <c r="AD42" s="68" t="s">
        <v>2415</v>
      </c>
      <c r="AE42" s="68" t="str">
        <f>VLOOKUP(I:I,'TOTAL POR PROYECTOS'!B:I,8,0)</f>
        <v>Secretaría de Cultura y Patrimonio</v>
      </c>
    </row>
    <row r="43" hidden="1">
      <c r="A43" s="67" t="str">
        <f t="shared" si="1"/>
        <v>190504320245400100391.2.3.2.28.12.3.2.02.01.003.011.2.3.2.28</v>
      </c>
      <c r="B43" s="67" t="str">
        <f>VLOOKUP(A:A,POAI!A:H,8,0)</f>
        <v>03060209|279</v>
      </c>
      <c r="C43" s="67" t="str">
        <f t="shared" si="2"/>
        <v>190504320245400100391.2.3.2.28.12.3.2.02.01.003.011.2.3.2.2803060209|279</v>
      </c>
      <c r="D43" s="68" t="s">
        <v>2428</v>
      </c>
      <c r="E43" s="68" t="s">
        <v>121</v>
      </c>
      <c r="F43" s="68" t="s">
        <v>123</v>
      </c>
      <c r="G43" s="68" t="s">
        <v>726</v>
      </c>
      <c r="H43" s="68" t="s">
        <v>2429</v>
      </c>
      <c r="I43" s="68" t="s">
        <v>366</v>
      </c>
      <c r="J43" s="68" t="s">
        <v>2430</v>
      </c>
      <c r="K43" s="68" t="s">
        <v>129</v>
      </c>
      <c r="L43" s="68" t="s">
        <v>130</v>
      </c>
      <c r="M43" s="68" t="s">
        <v>734</v>
      </c>
      <c r="N43" s="68" t="s">
        <v>735</v>
      </c>
      <c r="O43" s="68" t="s">
        <v>133</v>
      </c>
      <c r="P43" s="68" t="s">
        <v>2272</v>
      </c>
      <c r="Q43" s="69">
        <v>4.489312E7</v>
      </c>
      <c r="R43" s="69">
        <v>0.0</v>
      </c>
      <c r="S43" s="69">
        <v>0.0</v>
      </c>
      <c r="T43" s="69">
        <v>0.0</v>
      </c>
      <c r="U43" s="69">
        <v>0.0</v>
      </c>
      <c r="V43" s="69">
        <v>0.0</v>
      </c>
      <c r="W43" s="69">
        <v>0.0</v>
      </c>
      <c r="X43" s="69">
        <v>4.489312E7</v>
      </c>
      <c r="Y43" s="69">
        <v>4.489312E7</v>
      </c>
      <c r="Z43" s="69">
        <v>4.489312E7</v>
      </c>
      <c r="AA43" s="69">
        <v>0.0</v>
      </c>
      <c r="AB43" s="69">
        <v>0.0</v>
      </c>
      <c r="AC43" s="69">
        <v>0.0</v>
      </c>
      <c r="AD43" s="68" t="s">
        <v>2404</v>
      </c>
      <c r="AE43" s="68" t="str">
        <f>VLOOKUP(I:I,'TOTAL POR PROYECTOS'!B:I,8,0)</f>
        <v>Secretaría de Salud</v>
      </c>
    </row>
    <row r="44" hidden="1">
      <c r="A44" s="67" t="str">
        <f t="shared" si="1"/>
        <v>190504320245400100391.2.4.2.022.3.2.02.01.003.011.2.4.2.02</v>
      </c>
      <c r="B44" s="67" t="str">
        <f>VLOOKUP(A:A,POAI!A:H,8,0)</f>
        <v>03060209|279</v>
      </c>
      <c r="C44" s="67" t="str">
        <f t="shared" si="2"/>
        <v>190504320245400100391.2.4.2.022.3.2.02.01.003.011.2.4.2.0203060209|279</v>
      </c>
      <c r="D44" s="68" t="s">
        <v>2428</v>
      </c>
      <c r="E44" s="68" t="s">
        <v>121</v>
      </c>
      <c r="F44" s="68" t="s">
        <v>123</v>
      </c>
      <c r="G44" s="68" t="s">
        <v>726</v>
      </c>
      <c r="H44" s="68" t="s">
        <v>2429</v>
      </c>
      <c r="I44" s="68" t="s">
        <v>366</v>
      </c>
      <c r="J44" s="68" t="s">
        <v>2430</v>
      </c>
      <c r="K44" s="68" t="s">
        <v>367</v>
      </c>
      <c r="L44" s="68" t="s">
        <v>368</v>
      </c>
      <c r="M44" s="68" t="s">
        <v>734</v>
      </c>
      <c r="N44" s="68" t="s">
        <v>735</v>
      </c>
      <c r="O44" s="68" t="s">
        <v>367</v>
      </c>
      <c r="P44" s="68" t="s">
        <v>2431</v>
      </c>
      <c r="Q44" s="69">
        <v>5.55E8</v>
      </c>
      <c r="R44" s="69">
        <v>0.0</v>
      </c>
      <c r="S44" s="69">
        <v>0.0</v>
      </c>
      <c r="T44" s="69">
        <v>0.0</v>
      </c>
      <c r="U44" s="69">
        <v>1.9E8</v>
      </c>
      <c r="V44" s="69">
        <v>0.0</v>
      </c>
      <c r="W44" s="69">
        <v>0.0</v>
      </c>
      <c r="X44" s="69">
        <v>3.65E8</v>
      </c>
      <c r="Y44" s="69">
        <v>2.0E7</v>
      </c>
      <c r="Z44" s="69">
        <v>0.0</v>
      </c>
      <c r="AA44" s="69">
        <v>0.0</v>
      </c>
      <c r="AB44" s="69">
        <v>0.0</v>
      </c>
      <c r="AC44" s="69">
        <v>3.65E8</v>
      </c>
      <c r="AD44" s="68" t="s">
        <v>2415</v>
      </c>
      <c r="AE44" s="68" t="str">
        <f>VLOOKUP(I:I,'TOTAL POR PROYECTOS'!B:I,8,0)</f>
        <v>Secretaría de Salud</v>
      </c>
    </row>
    <row r="45" hidden="1">
      <c r="A45" s="67" t="str">
        <f t="shared" si="1"/>
        <v>190501420245400100531.2.3.2.28.12.3.2.02.01.003.051.2.3.2.28</v>
      </c>
      <c r="B45" s="67" t="str">
        <f>VLOOKUP(A:A,POAI!A:H,8,0)</f>
        <v>03060101|262</v>
      </c>
      <c r="C45" s="67" t="str">
        <f t="shared" si="2"/>
        <v>190501420245400100531.2.3.2.28.12.3.2.02.01.003.051.2.3.2.2803060101|262</v>
      </c>
      <c r="D45" s="68" t="s">
        <v>2428</v>
      </c>
      <c r="E45" s="68" t="s">
        <v>121</v>
      </c>
      <c r="F45" s="68" t="s">
        <v>123</v>
      </c>
      <c r="G45" s="68" t="s">
        <v>125</v>
      </c>
      <c r="H45" s="68" t="s">
        <v>2432</v>
      </c>
      <c r="I45" s="68" t="s">
        <v>128</v>
      </c>
      <c r="J45" s="68" t="s">
        <v>2433</v>
      </c>
      <c r="K45" s="68" t="s">
        <v>129</v>
      </c>
      <c r="L45" s="68" t="s">
        <v>130</v>
      </c>
      <c r="M45" s="68" t="s">
        <v>740</v>
      </c>
      <c r="N45" s="68" t="s">
        <v>741</v>
      </c>
      <c r="O45" s="68" t="s">
        <v>133</v>
      </c>
      <c r="P45" s="68" t="s">
        <v>2272</v>
      </c>
      <c r="Q45" s="69">
        <v>1.0E8</v>
      </c>
      <c r="R45" s="69">
        <v>0.0</v>
      </c>
      <c r="S45" s="69">
        <v>0.0</v>
      </c>
      <c r="T45" s="69">
        <v>0.0</v>
      </c>
      <c r="U45" s="69">
        <v>0.0</v>
      </c>
      <c r="V45" s="69">
        <v>0.0</v>
      </c>
      <c r="W45" s="69">
        <v>0.0</v>
      </c>
      <c r="X45" s="69">
        <v>1.0E8</v>
      </c>
      <c r="Y45" s="69">
        <v>1.0E8</v>
      </c>
      <c r="Z45" s="69">
        <v>9.9205E7</v>
      </c>
      <c r="AA45" s="69">
        <v>0.0</v>
      </c>
      <c r="AB45" s="69">
        <v>0.0</v>
      </c>
      <c r="AC45" s="69">
        <v>795000.0</v>
      </c>
      <c r="AD45" s="68" t="s">
        <v>2434</v>
      </c>
      <c r="AE45" s="68" t="str">
        <f>VLOOKUP(I:I,'TOTAL POR PROYECTOS'!B:I,8,0)</f>
        <v>Secretaría de Salud</v>
      </c>
    </row>
    <row r="46" hidden="1">
      <c r="A46" s="67" t="str">
        <f t="shared" si="1"/>
        <v>450102520245400101281.3.3.1.00.42.3.2.02.01.0041.3.3.1.00</v>
      </c>
      <c r="B46" s="67" t="str">
        <f>VLOOKUP(A:A,POAI!A:H,8,0)</f>
        <v>01030108|38</v>
      </c>
      <c r="C46" s="67" t="str">
        <f t="shared" si="2"/>
        <v>450102520245400101281.3.3.1.00.42.3.2.02.01.0041.3.3.1.0001030108|38</v>
      </c>
      <c r="D46" s="68" t="s">
        <v>2401</v>
      </c>
      <c r="E46" s="68" t="s">
        <v>184</v>
      </c>
      <c r="F46" s="68" t="s">
        <v>186</v>
      </c>
      <c r="G46" s="68" t="s">
        <v>2287</v>
      </c>
      <c r="H46" s="68" t="s">
        <v>2405</v>
      </c>
      <c r="I46" s="68" t="s">
        <v>1378</v>
      </c>
      <c r="J46" s="68" t="s">
        <v>2406</v>
      </c>
      <c r="K46" s="68" t="s">
        <v>2279</v>
      </c>
      <c r="L46" s="68" t="s">
        <v>2280</v>
      </c>
      <c r="M46" s="68" t="s">
        <v>2312</v>
      </c>
      <c r="N46" s="68" t="s">
        <v>2313</v>
      </c>
      <c r="O46" s="68" t="s">
        <v>2283</v>
      </c>
      <c r="P46" s="68" t="s">
        <v>2284</v>
      </c>
      <c r="Q46" s="69">
        <v>0.0</v>
      </c>
      <c r="R46" s="69">
        <v>4.0E7</v>
      </c>
      <c r="S46" s="69">
        <v>0.0</v>
      </c>
      <c r="T46" s="69">
        <v>0.0</v>
      </c>
      <c r="U46" s="69">
        <v>0.0</v>
      </c>
      <c r="V46" s="69">
        <v>0.0</v>
      </c>
      <c r="W46" s="69">
        <v>0.0</v>
      </c>
      <c r="X46" s="69">
        <v>4.0E7</v>
      </c>
      <c r="Y46" s="69">
        <v>4.0E7</v>
      </c>
      <c r="Z46" s="69">
        <v>4.0E7</v>
      </c>
      <c r="AA46" s="69">
        <v>0.0</v>
      </c>
      <c r="AB46" s="69">
        <v>0.0</v>
      </c>
      <c r="AC46" s="69">
        <v>0.0</v>
      </c>
      <c r="AD46" s="68" t="s">
        <v>2404</v>
      </c>
      <c r="AE46" s="68" t="str">
        <f>VLOOKUP(I:I,'TOTAL POR PROYECTOS'!B:I,8,0)</f>
        <v>Secretaría de Gobierno</v>
      </c>
    </row>
    <row r="47" hidden="1">
      <c r="A47" s="67" t="str">
        <f t="shared" si="1"/>
        <v>459901120245400101291.3.3.1.00.42.3.2.02.01.0041.3.3.1.00</v>
      </c>
      <c r="B47" s="67" t="str">
        <f>VLOOKUP(A:A,POAI!A:H,8,0)</f>
        <v>01030104|34</v>
      </c>
      <c r="C47" s="67" t="str">
        <f t="shared" si="2"/>
        <v>459901120245400101291.3.3.1.00.42.3.2.02.01.0041.3.3.1.0001030104|34</v>
      </c>
      <c r="D47" s="68" t="s">
        <v>2401</v>
      </c>
      <c r="E47" s="68" t="s">
        <v>184</v>
      </c>
      <c r="F47" s="68" t="s">
        <v>1043</v>
      </c>
      <c r="G47" s="68" t="s">
        <v>2276</v>
      </c>
      <c r="H47" s="68" t="s">
        <v>2402</v>
      </c>
      <c r="I47" s="68" t="s">
        <v>2278</v>
      </c>
      <c r="J47" s="68" t="s">
        <v>2403</v>
      </c>
      <c r="K47" s="68" t="s">
        <v>2279</v>
      </c>
      <c r="L47" s="68" t="s">
        <v>2280</v>
      </c>
      <c r="M47" s="68" t="s">
        <v>2312</v>
      </c>
      <c r="N47" s="68" t="s">
        <v>2313</v>
      </c>
      <c r="O47" s="68" t="s">
        <v>2283</v>
      </c>
      <c r="P47" s="68" t="s">
        <v>2284</v>
      </c>
      <c r="Q47" s="69">
        <v>0.0</v>
      </c>
      <c r="R47" s="69">
        <v>7.79688E7</v>
      </c>
      <c r="S47" s="69">
        <v>0.0</v>
      </c>
      <c r="T47" s="69">
        <v>0.0</v>
      </c>
      <c r="U47" s="69">
        <v>0.0</v>
      </c>
      <c r="V47" s="69">
        <v>0.0</v>
      </c>
      <c r="W47" s="69">
        <v>0.0</v>
      </c>
      <c r="X47" s="69">
        <v>7.79688E7</v>
      </c>
      <c r="Y47" s="69">
        <v>7.79688E7</v>
      </c>
      <c r="Z47" s="69">
        <v>7.79688E7</v>
      </c>
      <c r="AA47" s="69">
        <v>0.0</v>
      </c>
      <c r="AB47" s="69">
        <v>0.0</v>
      </c>
      <c r="AC47" s="69">
        <v>0.0</v>
      </c>
      <c r="AD47" s="68" t="s">
        <v>2404</v>
      </c>
      <c r="AE47" s="68" t="str">
        <f>VLOOKUP(I:I,'TOTAL POR PROYECTOS'!B:I,8,0)</f>
        <v>Secretaría de Gobierno</v>
      </c>
    </row>
    <row r="48" hidden="1">
      <c r="A48" s="67" t="str">
        <f t="shared" si="1"/>
        <v>190500920245400100331.2.3.2.28.12.3.2.02.01.004.011.2.3.2.28</v>
      </c>
      <c r="B48" s="67" t="str">
        <f>VLOOKUP(A:A,POAI!A:H,8,0)</f>
        <v>03060301|280</v>
      </c>
      <c r="C48" s="67" t="str">
        <f t="shared" si="2"/>
        <v>190500920245400100331.2.3.2.28.12.3.2.02.01.004.011.2.3.2.2803060301|280</v>
      </c>
      <c r="D48" s="68" t="s">
        <v>2428</v>
      </c>
      <c r="E48" s="68" t="s">
        <v>121</v>
      </c>
      <c r="F48" s="68" t="s">
        <v>123</v>
      </c>
      <c r="G48" s="68" t="s">
        <v>707</v>
      </c>
      <c r="H48" s="68" t="s">
        <v>2435</v>
      </c>
      <c r="I48" s="68" t="s">
        <v>709</v>
      </c>
      <c r="J48" s="68" t="s">
        <v>2436</v>
      </c>
      <c r="K48" s="68" t="s">
        <v>129</v>
      </c>
      <c r="L48" s="68" t="s">
        <v>130</v>
      </c>
      <c r="M48" s="68" t="s">
        <v>710</v>
      </c>
      <c r="N48" s="68" t="s">
        <v>711</v>
      </c>
      <c r="O48" s="68" t="s">
        <v>133</v>
      </c>
      <c r="P48" s="68" t="s">
        <v>2272</v>
      </c>
      <c r="Q48" s="69">
        <v>3.84E8</v>
      </c>
      <c r="R48" s="69">
        <v>0.0</v>
      </c>
      <c r="S48" s="69">
        <v>0.0</v>
      </c>
      <c r="T48" s="69">
        <v>0.0</v>
      </c>
      <c r="U48" s="69">
        <v>0.0</v>
      </c>
      <c r="V48" s="69">
        <v>0.0</v>
      </c>
      <c r="W48" s="69">
        <v>0.0</v>
      </c>
      <c r="X48" s="69">
        <v>3.84E8</v>
      </c>
      <c r="Y48" s="69">
        <v>3.83998E8</v>
      </c>
      <c r="Z48" s="69">
        <v>1.00398E8</v>
      </c>
      <c r="AA48" s="69">
        <v>0.0</v>
      </c>
      <c r="AB48" s="69">
        <v>0.0</v>
      </c>
      <c r="AC48" s="69">
        <v>2.83602E8</v>
      </c>
      <c r="AD48" s="68" t="s">
        <v>2437</v>
      </c>
      <c r="AE48" s="68" t="str">
        <f>VLOOKUP(I:I,'TOTAL POR PROYECTOS'!B:I,8,0)</f>
        <v>Secretaría de Salud</v>
      </c>
    </row>
    <row r="49" hidden="1">
      <c r="A49" s="67" t="str">
        <f t="shared" si="1"/>
        <v>190500320245400100451.2.4.3.032.3.2.02.02.0051.2.4.3.03</v>
      </c>
      <c r="B49" s="67" t="str">
        <f>VLOOKUP(A:A,POAI!A:H,8,0)</f>
        <v>01030205|45</v>
      </c>
      <c r="C49" s="67" t="str">
        <f t="shared" si="2"/>
        <v>190500320245400100451.2.4.3.032.3.2.02.02.0051.2.4.3.0301030205|45</v>
      </c>
      <c r="D49" s="68" t="s">
        <v>2428</v>
      </c>
      <c r="E49" s="68" t="s">
        <v>121</v>
      </c>
      <c r="F49" s="68" t="s">
        <v>123</v>
      </c>
      <c r="G49" s="68" t="s">
        <v>1349</v>
      </c>
      <c r="H49" s="68" t="s">
        <v>2438</v>
      </c>
      <c r="I49" s="68" t="s">
        <v>1351</v>
      </c>
      <c r="J49" s="68" t="s">
        <v>2439</v>
      </c>
      <c r="K49" s="68" t="s">
        <v>333</v>
      </c>
      <c r="L49" s="68" t="s">
        <v>334</v>
      </c>
      <c r="M49" s="68" t="s">
        <v>627</v>
      </c>
      <c r="N49" s="68" t="s">
        <v>628</v>
      </c>
      <c r="O49" s="68" t="s">
        <v>333</v>
      </c>
      <c r="P49" s="68" t="s">
        <v>334</v>
      </c>
      <c r="Q49" s="69">
        <v>2.5E8</v>
      </c>
      <c r="R49" s="69">
        <v>0.0</v>
      </c>
      <c r="S49" s="69">
        <v>0.0</v>
      </c>
      <c r="T49" s="69">
        <v>0.0</v>
      </c>
      <c r="U49" s="69">
        <v>0.0</v>
      </c>
      <c r="V49" s="69">
        <v>0.0</v>
      </c>
      <c r="W49" s="69">
        <v>0.0</v>
      </c>
      <c r="X49" s="69">
        <v>2.5E8</v>
      </c>
      <c r="Y49" s="69">
        <v>0.0</v>
      </c>
      <c r="Z49" s="69">
        <v>0.0</v>
      </c>
      <c r="AA49" s="69">
        <v>0.0</v>
      </c>
      <c r="AB49" s="69">
        <v>0.0</v>
      </c>
      <c r="AC49" s="69">
        <v>2.5E8</v>
      </c>
      <c r="AD49" s="68" t="s">
        <v>2415</v>
      </c>
      <c r="AE49" s="68" t="str">
        <f>VLOOKUP(I:I,'TOTAL POR PROYECTOS'!B:I,8,0)</f>
        <v>Secretaría de Gobierno</v>
      </c>
    </row>
    <row r="50" hidden="1">
      <c r="A50" s="67" t="str">
        <f t="shared" si="1"/>
        <v>190500320245400100451.3.3.1.00.42.3.2.02.02.0051.3.3.1.00</v>
      </c>
      <c r="B50" s="67" t="str">
        <f>VLOOKUP(A:A,POAI!A:H,8,0)</f>
        <v>01030205|45</v>
      </c>
      <c r="C50" s="67" t="str">
        <f t="shared" si="2"/>
        <v>190500320245400100451.3.3.1.00.42.3.2.02.02.0051.3.3.1.0001030205|45</v>
      </c>
      <c r="D50" s="68" t="s">
        <v>2428</v>
      </c>
      <c r="E50" s="68" t="s">
        <v>121</v>
      </c>
      <c r="F50" s="68" t="s">
        <v>123</v>
      </c>
      <c r="G50" s="68" t="s">
        <v>1349</v>
      </c>
      <c r="H50" s="68" t="s">
        <v>2438</v>
      </c>
      <c r="I50" s="68" t="s">
        <v>1351</v>
      </c>
      <c r="J50" s="68" t="s">
        <v>2439</v>
      </c>
      <c r="K50" s="68" t="s">
        <v>2279</v>
      </c>
      <c r="L50" s="68" t="s">
        <v>2280</v>
      </c>
      <c r="M50" s="68" t="s">
        <v>627</v>
      </c>
      <c r="N50" s="68" t="s">
        <v>628</v>
      </c>
      <c r="O50" s="68" t="s">
        <v>2283</v>
      </c>
      <c r="P50" s="68" t="s">
        <v>2284</v>
      </c>
      <c r="Q50" s="69">
        <v>0.0</v>
      </c>
      <c r="R50" s="69">
        <v>2.0E8</v>
      </c>
      <c r="S50" s="69">
        <v>0.0</v>
      </c>
      <c r="T50" s="69">
        <v>0.0</v>
      </c>
      <c r="U50" s="69">
        <v>0.0</v>
      </c>
      <c r="V50" s="69">
        <v>0.0</v>
      </c>
      <c r="W50" s="69">
        <v>0.0</v>
      </c>
      <c r="X50" s="69">
        <v>2.0E8</v>
      </c>
      <c r="Y50" s="69">
        <v>1.98657E8</v>
      </c>
      <c r="Z50" s="69">
        <v>1.98657E8</v>
      </c>
      <c r="AA50" s="69">
        <v>0.0</v>
      </c>
      <c r="AB50" s="69">
        <v>0.0</v>
      </c>
      <c r="AC50" s="69">
        <v>1343000.0</v>
      </c>
      <c r="AD50" s="68" t="s">
        <v>2440</v>
      </c>
      <c r="AE50" s="68" t="str">
        <f>VLOOKUP(I:I,'TOTAL POR PROYECTOS'!B:I,8,0)</f>
        <v>Secretaría de Gobierno</v>
      </c>
    </row>
    <row r="51" hidden="1">
      <c r="A51" s="67" t="str">
        <f t="shared" si="1"/>
        <v>210206920245400102251.2.3.1.052.3.2.02.02.0051.2.3.1.05</v>
      </c>
      <c r="B51" s="67" t="str">
        <f>VLOOKUP(A:A,POAI!A:H,8,0)</f>
        <v>04040301|406</v>
      </c>
      <c r="C51" s="67" t="str">
        <f t="shared" si="2"/>
        <v>210206920245400102251.2.3.1.052.3.2.02.02.0051.2.3.1.0504040301|406</v>
      </c>
      <c r="D51" s="68" t="s">
        <v>2441</v>
      </c>
      <c r="E51" s="68" t="s">
        <v>2104</v>
      </c>
      <c r="F51" s="68" t="s">
        <v>2106</v>
      </c>
      <c r="G51" s="68" t="s">
        <v>2108</v>
      </c>
      <c r="H51" s="68" t="s">
        <v>2442</v>
      </c>
      <c r="I51" s="68" t="s">
        <v>2110</v>
      </c>
      <c r="J51" s="68" t="s">
        <v>2443</v>
      </c>
      <c r="K51" s="68" t="s">
        <v>2111</v>
      </c>
      <c r="L51" s="68" t="s">
        <v>2112</v>
      </c>
      <c r="M51" s="68" t="s">
        <v>627</v>
      </c>
      <c r="N51" s="68" t="s">
        <v>628</v>
      </c>
      <c r="O51" s="68" t="s">
        <v>2111</v>
      </c>
      <c r="P51" s="68" t="s">
        <v>2112</v>
      </c>
      <c r="Q51" s="69">
        <v>7.338223555E10</v>
      </c>
      <c r="R51" s="69">
        <v>0.0</v>
      </c>
      <c r="S51" s="69">
        <v>0.0</v>
      </c>
      <c r="T51" s="69">
        <v>0.0</v>
      </c>
      <c r="U51" s="69">
        <v>0.0</v>
      </c>
      <c r="V51" s="69">
        <v>0.0</v>
      </c>
      <c r="W51" s="69">
        <v>0.0</v>
      </c>
      <c r="X51" s="69">
        <v>7.338223555E10</v>
      </c>
      <c r="Y51" s="69">
        <v>0.0</v>
      </c>
      <c r="Z51" s="69">
        <v>0.0</v>
      </c>
      <c r="AA51" s="69">
        <v>0.0</v>
      </c>
      <c r="AB51" s="69">
        <v>0.0</v>
      </c>
      <c r="AC51" s="69">
        <v>7.338223555E10</v>
      </c>
      <c r="AD51" s="68" t="s">
        <v>2415</v>
      </c>
      <c r="AE51" s="68" t="str">
        <f>VLOOKUP(I:I,'TOTAL POR PROYECTOS'!B:I,8,0)</f>
        <v>Secretaría de Planeación y Desarrollo Teritorial</v>
      </c>
    </row>
    <row r="52" hidden="1">
      <c r="A52" s="67" t="str">
        <f t="shared" si="1"/>
        <v>220105220245400101091.2.1.0.00.12.3.2.02.02.0051.2.1.0.00</v>
      </c>
      <c r="B52" s="67" t="str">
        <f>VLOOKUP(A:A,POAI!A:H,8,0)</f>
        <v>02020105|73</v>
      </c>
      <c r="C52" s="67" t="str">
        <f t="shared" si="2"/>
        <v>220105220245400101091.2.1.0.00.12.3.2.02.02.0051.2.1.0.0002020105|73</v>
      </c>
      <c r="D52" s="68" t="s">
        <v>2371</v>
      </c>
      <c r="E52" s="68" t="s">
        <v>56</v>
      </c>
      <c r="F52" s="68" t="s">
        <v>58</v>
      </c>
      <c r="G52" s="68" t="s">
        <v>625</v>
      </c>
      <c r="H52" s="68" t="s">
        <v>2444</v>
      </c>
      <c r="I52" s="68" t="s">
        <v>983</v>
      </c>
      <c r="J52" s="68" t="s">
        <v>2445</v>
      </c>
      <c r="K52" s="68" t="s">
        <v>106</v>
      </c>
      <c r="L52" s="68" t="s">
        <v>107</v>
      </c>
      <c r="M52" s="68" t="s">
        <v>627</v>
      </c>
      <c r="N52" s="68" t="s">
        <v>628</v>
      </c>
      <c r="O52" s="68" t="s">
        <v>108</v>
      </c>
      <c r="P52" s="68" t="s">
        <v>2257</v>
      </c>
      <c r="Q52" s="69">
        <v>3.35E7</v>
      </c>
      <c r="R52" s="69">
        <v>0.0</v>
      </c>
      <c r="S52" s="69">
        <v>0.0</v>
      </c>
      <c r="T52" s="69">
        <v>0.0</v>
      </c>
      <c r="U52" s="69">
        <v>0.0</v>
      </c>
      <c r="V52" s="69">
        <v>0.0</v>
      </c>
      <c r="W52" s="69">
        <v>0.0</v>
      </c>
      <c r="X52" s="69">
        <v>3.35E7</v>
      </c>
      <c r="Y52" s="69">
        <v>3.35E7</v>
      </c>
      <c r="Z52" s="69">
        <v>3.35E7</v>
      </c>
      <c r="AA52" s="69">
        <v>3.35E7</v>
      </c>
      <c r="AB52" s="69">
        <v>3.35E7</v>
      </c>
      <c r="AC52" s="69">
        <v>0.0</v>
      </c>
      <c r="AD52" s="68" t="s">
        <v>2404</v>
      </c>
      <c r="AE52" s="68" t="str">
        <f>VLOOKUP(I:I,'TOTAL POR PROYECTOS'!B:I,8,0)</f>
        <v>Centro Tecnológico de Cúcuta</v>
      </c>
    </row>
    <row r="53" hidden="1">
      <c r="A53" s="67" t="str">
        <f t="shared" si="1"/>
        <v>220105220245400101571.2.4.3.032.3.2.02.02.0051.2.4.3.03</v>
      </c>
      <c r="B53" s="67" t="str">
        <f>VLOOKUP(A:A,POAI!A:H,8,0)</f>
        <v>03020107|185</v>
      </c>
      <c r="C53" s="67" t="str">
        <f t="shared" si="2"/>
        <v>220105220245400101571.2.4.3.032.3.2.02.02.0051.2.4.3.0303020107|185</v>
      </c>
      <c r="D53" s="68" t="s">
        <v>2371</v>
      </c>
      <c r="E53" s="68" t="s">
        <v>56</v>
      </c>
      <c r="F53" s="68" t="s">
        <v>58</v>
      </c>
      <c r="G53" s="68" t="s">
        <v>625</v>
      </c>
      <c r="H53" s="68" t="s">
        <v>2444</v>
      </c>
      <c r="I53" s="68" t="s">
        <v>563</v>
      </c>
      <c r="J53" s="68" t="s">
        <v>2413</v>
      </c>
      <c r="K53" s="68" t="s">
        <v>333</v>
      </c>
      <c r="L53" s="68" t="s">
        <v>334</v>
      </c>
      <c r="M53" s="68" t="s">
        <v>627</v>
      </c>
      <c r="N53" s="68" t="s">
        <v>628</v>
      </c>
      <c r="O53" s="68" t="s">
        <v>333</v>
      </c>
      <c r="P53" s="68" t="s">
        <v>334</v>
      </c>
      <c r="Q53" s="69">
        <v>2.0E8</v>
      </c>
      <c r="R53" s="69">
        <v>0.0</v>
      </c>
      <c r="S53" s="69">
        <v>0.0</v>
      </c>
      <c r="T53" s="69">
        <v>0.0</v>
      </c>
      <c r="U53" s="69">
        <v>0.0</v>
      </c>
      <c r="V53" s="69">
        <v>0.0</v>
      </c>
      <c r="W53" s="69">
        <v>0.0</v>
      </c>
      <c r="X53" s="69">
        <v>2.0E8</v>
      </c>
      <c r="Y53" s="69">
        <v>0.0</v>
      </c>
      <c r="Z53" s="69">
        <v>0.0</v>
      </c>
      <c r="AA53" s="69">
        <v>0.0</v>
      </c>
      <c r="AB53" s="69">
        <v>0.0</v>
      </c>
      <c r="AC53" s="69">
        <v>2.0E8</v>
      </c>
      <c r="AD53" s="68" t="s">
        <v>2415</v>
      </c>
      <c r="AE53" s="68" t="str">
        <f>VLOOKUP(I:I,'TOTAL POR PROYECTOS'!B:I,8,0)</f>
        <v>Secretaría de Educación</v>
      </c>
    </row>
    <row r="54" hidden="1">
      <c r="A54" s="67" t="str">
        <f t="shared" si="1"/>
        <v>240211220245400100431.2.4.3.032.3.2.02.02.0051.2.4.3.03</v>
      </c>
      <c r="B54" s="67" t="str">
        <f>VLOOKUP(A:A,POAI!A:H,8,0)</f>
        <v>05020102|429</v>
      </c>
      <c r="C54" s="67" t="str">
        <f t="shared" si="2"/>
        <v>240211220245400100431.2.4.3.032.3.2.02.02.0051.2.4.3.0305020102|429</v>
      </c>
      <c r="D54" s="68" t="s">
        <v>2422</v>
      </c>
      <c r="E54" s="68" t="s">
        <v>170</v>
      </c>
      <c r="F54" s="68" t="s">
        <v>1694</v>
      </c>
      <c r="G54" s="68" t="s">
        <v>1723</v>
      </c>
      <c r="H54" s="68" t="s">
        <v>2446</v>
      </c>
      <c r="I54" s="68" t="s">
        <v>1725</v>
      </c>
      <c r="J54" s="68" t="s">
        <v>2447</v>
      </c>
      <c r="K54" s="68" t="s">
        <v>333</v>
      </c>
      <c r="L54" s="68" t="s">
        <v>334</v>
      </c>
      <c r="M54" s="68" t="s">
        <v>627</v>
      </c>
      <c r="N54" s="68" t="s">
        <v>628</v>
      </c>
      <c r="O54" s="68" t="s">
        <v>333</v>
      </c>
      <c r="P54" s="68" t="s">
        <v>334</v>
      </c>
      <c r="Q54" s="69">
        <v>1.41378E9</v>
      </c>
      <c r="R54" s="69">
        <v>0.0</v>
      </c>
      <c r="S54" s="69">
        <v>0.0</v>
      </c>
      <c r="T54" s="69">
        <v>0.0</v>
      </c>
      <c r="U54" s="69">
        <v>0.0</v>
      </c>
      <c r="V54" s="69">
        <v>0.0</v>
      </c>
      <c r="W54" s="69">
        <v>0.0</v>
      </c>
      <c r="X54" s="69">
        <v>1.41378E9</v>
      </c>
      <c r="Y54" s="69">
        <v>0.0</v>
      </c>
      <c r="Z54" s="69">
        <v>0.0</v>
      </c>
      <c r="AA54" s="69">
        <v>0.0</v>
      </c>
      <c r="AB54" s="69">
        <v>0.0</v>
      </c>
      <c r="AC54" s="69">
        <v>1.41378E9</v>
      </c>
      <c r="AD54" s="68" t="s">
        <v>2415</v>
      </c>
      <c r="AE54" s="68" t="str">
        <f>VLOOKUP(I:I,'TOTAL POR PROYECTOS'!B:I,8,0)</f>
        <v>Secretaría de Infraestructura</v>
      </c>
    </row>
    <row r="55" hidden="1">
      <c r="A55" s="67" t="str">
        <f t="shared" si="1"/>
        <v>240211620245400100411.3.2.2.082.3.2.02.02.0051.3.2.2.08</v>
      </c>
      <c r="B55" s="67" t="str">
        <f>VLOOKUP(A:A,POAI!A:H,8,0)</f>
        <v>05020101|428</v>
      </c>
      <c r="C55" s="67" t="str">
        <f t="shared" si="2"/>
        <v>240211620245400100411.3.2.2.082.3.2.02.02.0051.3.2.2.0805020101|428</v>
      </c>
      <c r="D55" s="68" t="s">
        <v>2422</v>
      </c>
      <c r="E55" s="68" t="s">
        <v>170</v>
      </c>
      <c r="F55" s="68" t="s">
        <v>1694</v>
      </c>
      <c r="G55" s="68" t="s">
        <v>1696</v>
      </c>
      <c r="H55" s="68" t="s">
        <v>2448</v>
      </c>
      <c r="I55" s="68" t="s">
        <v>1707</v>
      </c>
      <c r="J55" s="68" t="s">
        <v>2449</v>
      </c>
      <c r="K55" s="68" t="s">
        <v>1708</v>
      </c>
      <c r="L55" s="68" t="s">
        <v>1709</v>
      </c>
      <c r="M55" s="68" t="s">
        <v>627</v>
      </c>
      <c r="N55" s="68" t="s">
        <v>628</v>
      </c>
      <c r="O55" s="68" t="s">
        <v>1708</v>
      </c>
      <c r="P55" s="68" t="s">
        <v>2258</v>
      </c>
      <c r="Q55" s="69">
        <v>1.9258633678E8</v>
      </c>
      <c r="R55" s="69">
        <v>0.0</v>
      </c>
      <c r="S55" s="69">
        <v>0.0</v>
      </c>
      <c r="T55" s="69">
        <v>0.0</v>
      </c>
      <c r="U55" s="69">
        <v>1.9258633678E8</v>
      </c>
      <c r="V55" s="69">
        <v>0.0</v>
      </c>
      <c r="W55" s="69">
        <v>0.0</v>
      </c>
      <c r="X55" s="69">
        <v>0.0</v>
      </c>
      <c r="Y55" s="69">
        <v>0.0</v>
      </c>
      <c r="Z55" s="69">
        <v>0.0</v>
      </c>
      <c r="AA55" s="69">
        <v>0.0</v>
      </c>
      <c r="AB55" s="69">
        <v>0.0</v>
      </c>
      <c r="AC55" s="69">
        <v>0.0</v>
      </c>
      <c r="AD55" s="68" t="s">
        <v>2415</v>
      </c>
      <c r="AE55" s="68" t="str">
        <f>VLOOKUP(I:I,'TOTAL POR PROYECTOS'!B:I,8,0)</f>
        <v>Secretaría de Infraestructura</v>
      </c>
    </row>
    <row r="56" hidden="1">
      <c r="A56" s="67" t="str">
        <f t="shared" si="1"/>
        <v>240211620245400100411.2.3.1.162.3.2.02.02.0051.2.3.1.16</v>
      </c>
      <c r="B56" s="67" t="str">
        <f>VLOOKUP(A:A,POAI!A:H,8,0)</f>
        <v>05020101|428</v>
      </c>
      <c r="C56" s="67" t="str">
        <f t="shared" si="2"/>
        <v>240211620245400100411.2.3.1.162.3.2.02.02.0051.2.3.1.1605020101|428</v>
      </c>
      <c r="D56" s="68" t="s">
        <v>2422</v>
      </c>
      <c r="E56" s="68" t="s">
        <v>170</v>
      </c>
      <c r="F56" s="68" t="s">
        <v>1694</v>
      </c>
      <c r="G56" s="68" t="s">
        <v>1696</v>
      </c>
      <c r="H56" s="68" t="s">
        <v>2448</v>
      </c>
      <c r="I56" s="68" t="s">
        <v>1707</v>
      </c>
      <c r="J56" s="68" t="s">
        <v>2449</v>
      </c>
      <c r="K56" s="68" t="s">
        <v>1711</v>
      </c>
      <c r="L56" s="68" t="s">
        <v>2450</v>
      </c>
      <c r="M56" s="68" t="s">
        <v>627</v>
      </c>
      <c r="N56" s="68" t="s">
        <v>628</v>
      </c>
      <c r="O56" s="68" t="s">
        <v>1711</v>
      </c>
      <c r="P56" s="68" t="s">
        <v>2450</v>
      </c>
      <c r="Q56" s="69">
        <v>1.89565473537E9</v>
      </c>
      <c r="R56" s="69">
        <v>0.0</v>
      </c>
      <c r="S56" s="69">
        <v>0.0</v>
      </c>
      <c r="T56" s="69">
        <v>0.0</v>
      </c>
      <c r="U56" s="69">
        <v>0.0</v>
      </c>
      <c r="V56" s="69">
        <v>0.0</v>
      </c>
      <c r="W56" s="69">
        <v>0.0</v>
      </c>
      <c r="X56" s="69">
        <v>1.89565473537E9</v>
      </c>
      <c r="Y56" s="69">
        <v>0.0</v>
      </c>
      <c r="Z56" s="69">
        <v>0.0</v>
      </c>
      <c r="AA56" s="69">
        <v>0.0</v>
      </c>
      <c r="AB56" s="69">
        <v>0.0</v>
      </c>
      <c r="AC56" s="69">
        <v>1.89565473537E9</v>
      </c>
      <c r="AD56" s="68" t="s">
        <v>2415</v>
      </c>
      <c r="AE56" s="68" t="str">
        <f>VLOOKUP(I:I,'TOTAL POR PROYECTOS'!B:I,8,0)</f>
        <v>Secretaría de Infraestructura</v>
      </c>
    </row>
    <row r="57" hidden="1">
      <c r="A57" s="67" t="str">
        <f t="shared" si="1"/>
        <v>240211620245400100411.2.4.3.032.3.2.02.02.0051.2.4.3.03</v>
      </c>
      <c r="B57" s="67" t="str">
        <f>VLOOKUP(A:A,POAI!A:H,8,0)</f>
        <v>05020101|428</v>
      </c>
      <c r="C57" s="67" t="str">
        <f t="shared" si="2"/>
        <v>240211620245400100411.2.4.3.032.3.2.02.02.0051.2.4.3.0305020101|428</v>
      </c>
      <c r="D57" s="68" t="s">
        <v>2422</v>
      </c>
      <c r="E57" s="68" t="s">
        <v>170</v>
      </c>
      <c r="F57" s="68" t="s">
        <v>1694</v>
      </c>
      <c r="G57" s="68" t="s">
        <v>1696</v>
      </c>
      <c r="H57" s="68" t="s">
        <v>2448</v>
      </c>
      <c r="I57" s="68" t="s">
        <v>1707</v>
      </c>
      <c r="J57" s="68" t="s">
        <v>2449</v>
      </c>
      <c r="K57" s="68" t="s">
        <v>333</v>
      </c>
      <c r="L57" s="68" t="s">
        <v>334</v>
      </c>
      <c r="M57" s="68" t="s">
        <v>627</v>
      </c>
      <c r="N57" s="68" t="s">
        <v>628</v>
      </c>
      <c r="O57" s="68" t="s">
        <v>333</v>
      </c>
      <c r="P57" s="68" t="s">
        <v>334</v>
      </c>
      <c r="Q57" s="69">
        <v>2.34E8</v>
      </c>
      <c r="R57" s="69">
        <v>0.0</v>
      </c>
      <c r="S57" s="69">
        <v>0.0</v>
      </c>
      <c r="T57" s="69">
        <v>0.0</v>
      </c>
      <c r="U57" s="69">
        <v>4.141366322E7</v>
      </c>
      <c r="V57" s="69">
        <v>0.0</v>
      </c>
      <c r="W57" s="69">
        <v>0.0</v>
      </c>
      <c r="X57" s="69">
        <v>1.9258633678E8</v>
      </c>
      <c r="Y57" s="69">
        <v>0.0</v>
      </c>
      <c r="Z57" s="69">
        <v>0.0</v>
      </c>
      <c r="AA57" s="69">
        <v>0.0</v>
      </c>
      <c r="AB57" s="69">
        <v>0.0</v>
      </c>
      <c r="AC57" s="69">
        <v>1.9258633678E8</v>
      </c>
      <c r="AD57" s="68" t="s">
        <v>2415</v>
      </c>
      <c r="AE57" s="68" t="str">
        <f>VLOOKUP(I:I,'TOTAL POR PROYECTOS'!B:I,8,0)</f>
        <v>Secretaría de Infraestructura</v>
      </c>
    </row>
    <row r="58" hidden="1">
      <c r="A58" s="67" t="str">
        <f t="shared" si="1"/>
        <v>24090032025000000323571.2.3.2.252.3.2.02.02.0051.2.3.2.25</v>
      </c>
      <c r="B58" s="67" t="str">
        <f>VLOOKUP(A:A,POAI!A:H,8,0)</f>
        <v>05010103|421</v>
      </c>
      <c r="C58" s="67" t="str">
        <f t="shared" si="2"/>
        <v>24090032025000000323571.2.3.2.252.3.2.02.02.0051.2.3.2.2505010103|421</v>
      </c>
      <c r="D58" s="68" t="s">
        <v>2422</v>
      </c>
      <c r="E58" s="68" t="s">
        <v>170</v>
      </c>
      <c r="F58" s="68" t="s">
        <v>172</v>
      </c>
      <c r="G58" s="68" t="s">
        <v>1090</v>
      </c>
      <c r="H58" s="68" t="s">
        <v>2423</v>
      </c>
      <c r="I58" s="68" t="s">
        <v>1092</v>
      </c>
      <c r="J58" s="68" t="s">
        <v>2424</v>
      </c>
      <c r="K58" s="68" t="s">
        <v>425</v>
      </c>
      <c r="L58" s="68" t="s">
        <v>426</v>
      </c>
      <c r="M58" s="68" t="s">
        <v>627</v>
      </c>
      <c r="N58" s="68" t="s">
        <v>628</v>
      </c>
      <c r="O58" s="68" t="s">
        <v>425</v>
      </c>
      <c r="P58" s="68" t="s">
        <v>2259</v>
      </c>
      <c r="Q58" s="69">
        <v>5.0E8</v>
      </c>
      <c r="R58" s="69">
        <v>0.0</v>
      </c>
      <c r="S58" s="69">
        <v>0.0</v>
      </c>
      <c r="T58" s="69">
        <v>0.0</v>
      </c>
      <c r="U58" s="69">
        <v>5.0E8</v>
      </c>
      <c r="V58" s="69">
        <v>0.0</v>
      </c>
      <c r="W58" s="69">
        <v>0.0</v>
      </c>
      <c r="X58" s="69">
        <v>0.0</v>
      </c>
      <c r="Y58" s="69">
        <v>0.0</v>
      </c>
      <c r="Z58" s="69">
        <v>0.0</v>
      </c>
      <c r="AA58" s="69">
        <v>0.0</v>
      </c>
      <c r="AB58" s="69">
        <v>0.0</v>
      </c>
      <c r="AC58" s="69">
        <v>0.0</v>
      </c>
      <c r="AD58" s="68" t="s">
        <v>2415</v>
      </c>
      <c r="AE58" s="68" t="str">
        <f>VLOOKUP(I:I,'TOTAL POR PROYECTOS'!B:I,8,0)</f>
        <v>Secretaría de Movilidad</v>
      </c>
    </row>
    <row r="59" hidden="1">
      <c r="A59" s="67" t="str">
        <f t="shared" si="1"/>
        <v>330106820245400102561.2.3.1.19.22.3.2.02.02.0051.2.3.1.19</v>
      </c>
      <c r="B59" s="67" t="str">
        <f>VLOOKUP(A:A,POAI!A:H,8,0)</f>
        <v>03030301|221</v>
      </c>
      <c r="C59" s="67" t="str">
        <f t="shared" si="2"/>
        <v>330106820245400102561.2.3.1.19.22.3.2.02.02.0051.2.3.1.1903030301|221</v>
      </c>
      <c r="D59" s="68" t="s">
        <v>2425</v>
      </c>
      <c r="E59" s="68" t="s">
        <v>76</v>
      </c>
      <c r="F59" s="68" t="s">
        <v>78</v>
      </c>
      <c r="G59" s="68" t="s">
        <v>1481</v>
      </c>
      <c r="H59" s="68" t="s">
        <v>2451</v>
      </c>
      <c r="I59" s="68" t="s">
        <v>1483</v>
      </c>
      <c r="J59" s="68" t="s">
        <v>2452</v>
      </c>
      <c r="K59" s="68" t="s">
        <v>207</v>
      </c>
      <c r="L59" s="68" t="s">
        <v>208</v>
      </c>
      <c r="M59" s="68" t="s">
        <v>627</v>
      </c>
      <c r="N59" s="68" t="s">
        <v>628</v>
      </c>
      <c r="O59" s="68" t="s">
        <v>209</v>
      </c>
      <c r="P59" s="68" t="s">
        <v>2342</v>
      </c>
      <c r="Q59" s="69">
        <v>4.4E7</v>
      </c>
      <c r="R59" s="69">
        <v>0.0</v>
      </c>
      <c r="S59" s="69">
        <v>0.0</v>
      </c>
      <c r="T59" s="69">
        <v>0.0</v>
      </c>
      <c r="U59" s="69">
        <v>0.0</v>
      </c>
      <c r="V59" s="69">
        <v>0.0</v>
      </c>
      <c r="W59" s="69">
        <v>0.0</v>
      </c>
      <c r="X59" s="69">
        <v>4.4E7</v>
      </c>
      <c r="Y59" s="69">
        <v>3.85E7</v>
      </c>
      <c r="Z59" s="69">
        <v>3.85E7</v>
      </c>
      <c r="AA59" s="69">
        <v>8000000.0</v>
      </c>
      <c r="AB59" s="69">
        <v>4000000.0</v>
      </c>
      <c r="AC59" s="69">
        <v>5500000.0</v>
      </c>
      <c r="AD59" s="68" t="s">
        <v>2453</v>
      </c>
      <c r="AE59" s="68" t="str">
        <f>VLOOKUP(I:I,'TOTAL POR PROYECTOS'!B:I,8,0)</f>
        <v>Secretaría de Cultura y Patrimonio</v>
      </c>
    </row>
    <row r="60" hidden="1">
      <c r="A60" s="67" t="str">
        <f t="shared" si="1"/>
        <v>330106820245400102561.2.4.3.022.3.2.02.02.0051.2.4.3.02</v>
      </c>
      <c r="B60" s="67" t="str">
        <f>VLOOKUP(A:A,POAI!A:H,8,0)</f>
        <v>03030301|221</v>
      </c>
      <c r="C60" s="67" t="str">
        <f t="shared" si="2"/>
        <v>330106820245400102561.2.4.3.022.3.2.02.02.0051.2.4.3.0203030301|221</v>
      </c>
      <c r="D60" s="68" t="s">
        <v>2425</v>
      </c>
      <c r="E60" s="68" t="s">
        <v>76</v>
      </c>
      <c r="F60" s="68" t="s">
        <v>78</v>
      </c>
      <c r="G60" s="68" t="s">
        <v>1481</v>
      </c>
      <c r="H60" s="68" t="s">
        <v>2451</v>
      </c>
      <c r="I60" s="68" t="s">
        <v>1483</v>
      </c>
      <c r="J60" s="68" t="s">
        <v>2452</v>
      </c>
      <c r="K60" s="68" t="s">
        <v>84</v>
      </c>
      <c r="L60" s="68" t="s">
        <v>85</v>
      </c>
      <c r="M60" s="68" t="s">
        <v>627</v>
      </c>
      <c r="N60" s="68" t="s">
        <v>628</v>
      </c>
      <c r="O60" s="68" t="s">
        <v>84</v>
      </c>
      <c r="P60" s="68" t="s">
        <v>85</v>
      </c>
      <c r="Q60" s="69">
        <v>3.0E8</v>
      </c>
      <c r="R60" s="69">
        <v>0.0</v>
      </c>
      <c r="S60" s="69">
        <v>0.0</v>
      </c>
      <c r="T60" s="69">
        <v>0.0</v>
      </c>
      <c r="U60" s="69">
        <v>0.0</v>
      </c>
      <c r="V60" s="69">
        <v>0.0</v>
      </c>
      <c r="W60" s="69">
        <v>0.0</v>
      </c>
      <c r="X60" s="69">
        <v>3.0E8</v>
      </c>
      <c r="Y60" s="69">
        <v>0.0</v>
      </c>
      <c r="Z60" s="69">
        <v>0.0</v>
      </c>
      <c r="AA60" s="69">
        <v>0.0</v>
      </c>
      <c r="AB60" s="69">
        <v>0.0</v>
      </c>
      <c r="AC60" s="69">
        <v>3.0E8</v>
      </c>
      <c r="AD60" s="68" t="s">
        <v>2415</v>
      </c>
      <c r="AE60" s="68" t="str">
        <f>VLOOKUP(I:I,'TOTAL POR PROYECTOS'!B:I,8,0)</f>
        <v>Secretaría de Cultura y Patrimonio</v>
      </c>
    </row>
    <row r="61" hidden="1">
      <c r="A61" s="67" t="str">
        <f t="shared" si="1"/>
        <v>400202020245400101151.2.4.3.032.3.2.02.02.0051.2.4.3.03</v>
      </c>
      <c r="B61" s="67" t="str">
        <f>VLOOKUP(A:A,POAI!A:H,8,0)</f>
        <v>01020201|25</v>
      </c>
      <c r="C61" s="67" t="str">
        <f t="shared" si="2"/>
        <v>400202020245400101151.2.4.3.032.3.2.02.02.0051.2.4.3.0301020201|25</v>
      </c>
      <c r="D61" s="68" t="s">
        <v>2454</v>
      </c>
      <c r="E61" s="68" t="s">
        <v>143</v>
      </c>
      <c r="F61" s="68" t="s">
        <v>448</v>
      </c>
      <c r="G61" s="68" t="s">
        <v>1354</v>
      </c>
      <c r="H61" s="68" t="s">
        <v>2455</v>
      </c>
      <c r="I61" s="68" t="s">
        <v>1357</v>
      </c>
      <c r="J61" s="68" t="s">
        <v>2456</v>
      </c>
      <c r="K61" s="68" t="s">
        <v>333</v>
      </c>
      <c r="L61" s="68" t="s">
        <v>334</v>
      </c>
      <c r="M61" s="68" t="s">
        <v>627</v>
      </c>
      <c r="N61" s="68" t="s">
        <v>628</v>
      </c>
      <c r="O61" s="68" t="s">
        <v>333</v>
      </c>
      <c r="P61" s="68" t="s">
        <v>334</v>
      </c>
      <c r="Q61" s="69">
        <v>0.0</v>
      </c>
      <c r="R61" s="69">
        <v>0.0</v>
      </c>
      <c r="S61" s="69">
        <v>0.0</v>
      </c>
      <c r="T61" s="69">
        <v>1.5E8</v>
      </c>
      <c r="U61" s="69">
        <v>0.0</v>
      </c>
      <c r="V61" s="69">
        <v>0.0</v>
      </c>
      <c r="W61" s="69">
        <v>0.0</v>
      </c>
      <c r="X61" s="69">
        <v>1.5E8</v>
      </c>
      <c r="Y61" s="69">
        <v>1.5E8</v>
      </c>
      <c r="Z61" s="69">
        <v>0.0</v>
      </c>
      <c r="AA61" s="69">
        <v>0.0</v>
      </c>
      <c r="AB61" s="69">
        <v>0.0</v>
      </c>
      <c r="AC61" s="69">
        <v>1.5E8</v>
      </c>
      <c r="AD61" s="68" t="s">
        <v>2415</v>
      </c>
      <c r="AE61" s="68" t="str">
        <f>VLOOKUP(I:I,'TOTAL POR PROYECTOS'!B:I,8,0)</f>
        <v>Secretaría de Gobierno</v>
      </c>
    </row>
    <row r="62" hidden="1">
      <c r="A62" s="67" t="str">
        <f t="shared" si="1"/>
        <v>40020202025000000228021.2.4.3.032.3.2.02.02.0051.2.4.3.03</v>
      </c>
      <c r="B62" s="67" t="str">
        <f>VLOOKUP(A:A,POAI!A:H,8,0)</f>
        <v>04030304|383</v>
      </c>
      <c r="C62" s="67" t="str">
        <f t="shared" si="2"/>
        <v>40020202025000000228021.2.4.3.032.3.2.02.02.0051.2.4.3.0304030304|383</v>
      </c>
      <c r="D62" s="68" t="s">
        <v>2454</v>
      </c>
      <c r="E62" s="68" t="s">
        <v>143</v>
      </c>
      <c r="F62" s="68" t="s">
        <v>448</v>
      </c>
      <c r="G62" s="68" t="s">
        <v>1354</v>
      </c>
      <c r="H62" s="68" t="s">
        <v>2455</v>
      </c>
      <c r="I62" s="68" t="s">
        <v>1744</v>
      </c>
      <c r="J62" s="68" t="s">
        <v>2457</v>
      </c>
      <c r="K62" s="68" t="s">
        <v>333</v>
      </c>
      <c r="L62" s="68" t="s">
        <v>334</v>
      </c>
      <c r="M62" s="68" t="s">
        <v>627</v>
      </c>
      <c r="N62" s="68" t="s">
        <v>628</v>
      </c>
      <c r="O62" s="68" t="s">
        <v>333</v>
      </c>
      <c r="P62" s="68" t="s">
        <v>334</v>
      </c>
      <c r="Q62" s="69">
        <v>0.0</v>
      </c>
      <c r="R62" s="69">
        <v>0.0</v>
      </c>
      <c r="S62" s="69">
        <v>0.0</v>
      </c>
      <c r="T62" s="69">
        <v>1.87E9</v>
      </c>
      <c r="U62" s="69">
        <v>0.0</v>
      </c>
      <c r="V62" s="69">
        <v>0.0</v>
      </c>
      <c r="W62" s="69">
        <v>0.0</v>
      </c>
      <c r="X62" s="69">
        <v>1.87E9</v>
      </c>
      <c r="Y62" s="69">
        <v>1.73E9</v>
      </c>
      <c r="Z62" s="69">
        <v>0.0</v>
      </c>
      <c r="AA62" s="69">
        <v>0.0</v>
      </c>
      <c r="AB62" s="69">
        <v>0.0</v>
      </c>
      <c r="AC62" s="69">
        <v>1.87E9</v>
      </c>
      <c r="AD62" s="68" t="s">
        <v>2415</v>
      </c>
      <c r="AE62" s="68" t="str">
        <f>VLOOKUP(I:I,'TOTAL POR PROYECTOS'!B:I,8,0)</f>
        <v>Secretaría de Infraestructura</v>
      </c>
    </row>
    <row r="63" hidden="1">
      <c r="A63" s="67" t="str">
        <f t="shared" si="1"/>
        <v>400301720245400101191.2.4.6.00.42.3.2.02.02.0051.2.4.6.00</v>
      </c>
      <c r="B63" s="67" t="str">
        <f>VLOOKUP(A:A,POAI!A:H,8,0)</f>
        <v>04040103|386</v>
      </c>
      <c r="C63" s="67" t="str">
        <f t="shared" si="2"/>
        <v>400301720245400101191.2.4.6.00.42.3.2.02.02.0051.2.4.6.0004040103|386</v>
      </c>
      <c r="D63" s="68" t="s">
        <v>2454</v>
      </c>
      <c r="E63" s="68" t="s">
        <v>143</v>
      </c>
      <c r="F63" s="68" t="s">
        <v>1674</v>
      </c>
      <c r="G63" s="68" t="s">
        <v>1676</v>
      </c>
      <c r="H63" s="68" t="s">
        <v>2458</v>
      </c>
      <c r="I63" s="68" t="s">
        <v>1679</v>
      </c>
      <c r="J63" s="68" t="s">
        <v>2459</v>
      </c>
      <c r="K63" s="68" t="s">
        <v>1680</v>
      </c>
      <c r="L63" s="68" t="s">
        <v>2266</v>
      </c>
      <c r="M63" s="68" t="s">
        <v>627</v>
      </c>
      <c r="N63" s="68" t="s">
        <v>628</v>
      </c>
      <c r="O63" s="68" t="s">
        <v>1682</v>
      </c>
      <c r="P63" s="68" t="s">
        <v>2267</v>
      </c>
      <c r="Q63" s="69">
        <v>2.913407635E9</v>
      </c>
      <c r="R63" s="69">
        <v>0.0</v>
      </c>
      <c r="S63" s="69">
        <v>0.0</v>
      </c>
      <c r="T63" s="69">
        <v>0.0</v>
      </c>
      <c r="U63" s="69">
        <v>3.5E8</v>
      </c>
      <c r="V63" s="69">
        <v>0.0</v>
      </c>
      <c r="W63" s="69">
        <v>0.0</v>
      </c>
      <c r="X63" s="69">
        <v>2.563407635E9</v>
      </c>
      <c r="Y63" s="69">
        <v>0.0</v>
      </c>
      <c r="Z63" s="69">
        <v>0.0</v>
      </c>
      <c r="AA63" s="69">
        <v>0.0</v>
      </c>
      <c r="AB63" s="69">
        <v>0.0</v>
      </c>
      <c r="AC63" s="69">
        <v>2.563407635E9</v>
      </c>
      <c r="AD63" s="68" t="s">
        <v>2415</v>
      </c>
      <c r="AE63" s="68" t="str">
        <f>VLOOKUP(I:I,'TOTAL POR PROYECTOS'!B:I,8,0)</f>
        <v>Secretaría de Infraestructura</v>
      </c>
    </row>
    <row r="64" hidden="1">
      <c r="A64" s="67" t="str">
        <f t="shared" si="1"/>
        <v>400302020245400101181.2.4.3.032.3.2.02.02.0051.2.4.3.03</v>
      </c>
      <c r="B64" s="67" t="str">
        <f>VLOOKUP(A:A,POAI!A:H,8,0)</f>
        <v>04040104|387</v>
      </c>
      <c r="C64" s="67" t="str">
        <f t="shared" si="2"/>
        <v>400302020245400101181.2.4.3.032.3.2.02.02.0051.2.4.3.0304040104|387</v>
      </c>
      <c r="D64" s="68" t="s">
        <v>2454</v>
      </c>
      <c r="E64" s="68" t="s">
        <v>143</v>
      </c>
      <c r="F64" s="68" t="s">
        <v>1674</v>
      </c>
      <c r="G64" s="68" t="s">
        <v>1686</v>
      </c>
      <c r="H64" s="68" t="s">
        <v>2460</v>
      </c>
      <c r="I64" s="68" t="s">
        <v>1689</v>
      </c>
      <c r="J64" s="68" t="s">
        <v>2461</v>
      </c>
      <c r="K64" s="68" t="s">
        <v>333</v>
      </c>
      <c r="L64" s="68" t="s">
        <v>334</v>
      </c>
      <c r="M64" s="68" t="s">
        <v>627</v>
      </c>
      <c r="N64" s="68" t="s">
        <v>628</v>
      </c>
      <c r="O64" s="68" t="s">
        <v>333</v>
      </c>
      <c r="P64" s="68" t="s">
        <v>334</v>
      </c>
      <c r="Q64" s="69">
        <v>3.0E9</v>
      </c>
      <c r="R64" s="69">
        <v>0.0</v>
      </c>
      <c r="S64" s="69">
        <v>0.0</v>
      </c>
      <c r="T64" s="69">
        <v>0.0</v>
      </c>
      <c r="U64" s="69">
        <v>0.0</v>
      </c>
      <c r="V64" s="69">
        <v>0.0</v>
      </c>
      <c r="W64" s="69">
        <v>0.0</v>
      </c>
      <c r="X64" s="69">
        <v>3.0E9</v>
      </c>
      <c r="Y64" s="69">
        <v>1.12E8</v>
      </c>
      <c r="Z64" s="69">
        <v>1.1199048828E8</v>
      </c>
      <c r="AA64" s="69">
        <v>0.0</v>
      </c>
      <c r="AB64" s="69">
        <v>0.0</v>
      </c>
      <c r="AC64" s="69">
        <v>2.88800951172E9</v>
      </c>
      <c r="AD64" s="68" t="s">
        <v>2462</v>
      </c>
      <c r="AE64" s="68" t="str">
        <f>VLOOKUP(I:I,'TOTAL POR PROYECTOS'!B:I,8,0)</f>
        <v>Secretaría de Infraestructura</v>
      </c>
    </row>
    <row r="65" hidden="1">
      <c r="A65" s="67" t="str">
        <f t="shared" si="1"/>
        <v>410200520245400102581.3.3.1.00.42.3.2.02.02.0051.3.3.1.00</v>
      </c>
      <c r="B65" s="67" t="str">
        <f>VLOOKUP(A:A,POAI!A:H,8,0)</f>
        <v>03010102|137</v>
      </c>
      <c r="C65" s="67" t="str">
        <f t="shared" si="2"/>
        <v>410200520245400102581.3.3.1.00.42.3.2.02.02.0051.3.3.1.0003010102|137</v>
      </c>
      <c r="D65" s="68" t="s">
        <v>2463</v>
      </c>
      <c r="E65" s="68" t="s">
        <v>304</v>
      </c>
      <c r="F65" s="68" t="s">
        <v>1143</v>
      </c>
      <c r="G65" s="68" t="s">
        <v>2316</v>
      </c>
      <c r="H65" s="68" t="s">
        <v>2464</v>
      </c>
      <c r="I65" s="68" t="s">
        <v>2318</v>
      </c>
      <c r="J65" s="68" t="s">
        <v>2465</v>
      </c>
      <c r="K65" s="68" t="s">
        <v>2279</v>
      </c>
      <c r="L65" s="68" t="s">
        <v>2280</v>
      </c>
      <c r="M65" s="68" t="s">
        <v>627</v>
      </c>
      <c r="N65" s="68" t="s">
        <v>628</v>
      </c>
      <c r="O65" s="68" t="s">
        <v>2283</v>
      </c>
      <c r="P65" s="68" t="s">
        <v>2284</v>
      </c>
      <c r="Q65" s="69">
        <v>0.0</v>
      </c>
      <c r="R65" s="69">
        <v>7.5E7</v>
      </c>
      <c r="S65" s="69">
        <v>0.0</v>
      </c>
      <c r="T65" s="69">
        <v>0.0</v>
      </c>
      <c r="U65" s="69">
        <v>0.0</v>
      </c>
      <c r="V65" s="69">
        <v>0.0</v>
      </c>
      <c r="W65" s="69">
        <v>0.0</v>
      </c>
      <c r="X65" s="69">
        <v>7.5E7</v>
      </c>
      <c r="Y65" s="69">
        <v>7.5E7</v>
      </c>
      <c r="Z65" s="69">
        <v>7.5E7</v>
      </c>
      <c r="AA65" s="69">
        <v>0.0</v>
      </c>
      <c r="AB65" s="69">
        <v>0.0</v>
      </c>
      <c r="AC65" s="69">
        <v>0.0</v>
      </c>
      <c r="AD65" s="68" t="s">
        <v>2404</v>
      </c>
      <c r="AE65" s="68" t="str">
        <f>VLOOKUP(I:I,'TOTAL POR PROYECTOS'!B:I,8,0)</f>
        <v>Secretaría de Bienestar Social</v>
      </c>
    </row>
    <row r="66" hidden="1">
      <c r="A66" s="67" t="str">
        <f t="shared" si="1"/>
        <v>410200520245400102581.3.3.8.03.2_20252.3.2.02.02.0051.3.3.8.03</v>
      </c>
      <c r="B66" s="67" t="str">
        <f>VLOOKUP(A:A,POAI!A:H,8,0)</f>
        <v>03010102|137</v>
      </c>
      <c r="C66" s="67" t="str">
        <f t="shared" si="2"/>
        <v>410200520245400102581.3.3.8.03.2_20252.3.2.02.02.0051.3.3.8.0303010102|137</v>
      </c>
      <c r="D66" s="68" t="s">
        <v>2463</v>
      </c>
      <c r="E66" s="68" t="s">
        <v>304</v>
      </c>
      <c r="F66" s="68" t="s">
        <v>1143</v>
      </c>
      <c r="G66" s="68" t="s">
        <v>2316</v>
      </c>
      <c r="H66" s="68" t="s">
        <v>2464</v>
      </c>
      <c r="I66" s="68" t="s">
        <v>2318</v>
      </c>
      <c r="J66" s="68" t="s">
        <v>2465</v>
      </c>
      <c r="K66" s="68" t="s">
        <v>2319</v>
      </c>
      <c r="L66" s="68" t="s">
        <v>2320</v>
      </c>
      <c r="M66" s="68" t="s">
        <v>627</v>
      </c>
      <c r="N66" s="68" t="s">
        <v>628</v>
      </c>
      <c r="O66" s="68" t="s">
        <v>2254</v>
      </c>
      <c r="P66" s="68" t="s">
        <v>2255</v>
      </c>
      <c r="Q66" s="69">
        <v>0.0</v>
      </c>
      <c r="R66" s="69">
        <v>1.7E8</v>
      </c>
      <c r="S66" s="69">
        <v>0.0</v>
      </c>
      <c r="T66" s="69">
        <v>0.0</v>
      </c>
      <c r="U66" s="69">
        <v>0.0</v>
      </c>
      <c r="V66" s="69">
        <v>0.0</v>
      </c>
      <c r="W66" s="69">
        <v>0.0</v>
      </c>
      <c r="X66" s="69">
        <v>1.7E8</v>
      </c>
      <c r="Y66" s="69">
        <v>1.7E8</v>
      </c>
      <c r="Z66" s="69">
        <v>1.67375497E8</v>
      </c>
      <c r="AA66" s="69">
        <v>0.0</v>
      </c>
      <c r="AB66" s="69">
        <v>0.0</v>
      </c>
      <c r="AC66" s="69">
        <v>2624503.0</v>
      </c>
      <c r="AD66" s="68" t="s">
        <v>2466</v>
      </c>
      <c r="AE66" s="68" t="str">
        <f>VLOOKUP(I:I,'TOTAL POR PROYECTOS'!B:I,8,0)</f>
        <v>Secretaría de Bienestar Social</v>
      </c>
    </row>
    <row r="67" hidden="1">
      <c r="A67" s="67" t="str">
        <f t="shared" si="1"/>
        <v>41040022025000000323101.3.3.3.20.132.3.2.02.02.0051.3.3.3.20</v>
      </c>
      <c r="B67" s="67" t="str">
        <f>VLOOKUP(A:A,POAI!A:H,8,0)</f>
        <v>03010203|146</v>
      </c>
      <c r="C67" s="67" t="str">
        <f t="shared" si="2"/>
        <v>41040022025000000323101.3.3.3.20.132.3.2.02.02.0051.3.3.3.2003010203|146</v>
      </c>
      <c r="D67" s="68" t="s">
        <v>2463</v>
      </c>
      <c r="E67" s="68" t="s">
        <v>304</v>
      </c>
      <c r="F67" s="68" t="s">
        <v>1173</v>
      </c>
      <c r="G67" s="68" t="s">
        <v>2323</v>
      </c>
      <c r="H67" s="68" t="s">
        <v>2467</v>
      </c>
      <c r="I67" s="68" t="s">
        <v>2325</v>
      </c>
      <c r="J67" s="68" t="s">
        <v>2468</v>
      </c>
      <c r="K67" s="68" t="s">
        <v>2326</v>
      </c>
      <c r="L67" s="68" t="s">
        <v>2327</v>
      </c>
      <c r="M67" s="68" t="s">
        <v>627</v>
      </c>
      <c r="N67" s="68" t="s">
        <v>628</v>
      </c>
      <c r="O67" s="68" t="s">
        <v>2328</v>
      </c>
      <c r="P67" s="68" t="s">
        <v>2329</v>
      </c>
      <c r="Q67" s="69">
        <v>0.0</v>
      </c>
      <c r="R67" s="69">
        <v>3.0E8</v>
      </c>
      <c r="S67" s="69">
        <v>0.0</v>
      </c>
      <c r="T67" s="69">
        <v>0.0</v>
      </c>
      <c r="U67" s="69">
        <v>0.0</v>
      </c>
      <c r="V67" s="69">
        <v>0.0</v>
      </c>
      <c r="W67" s="69">
        <v>0.0</v>
      </c>
      <c r="X67" s="69">
        <v>3.0E8</v>
      </c>
      <c r="Y67" s="69">
        <v>3.0E8</v>
      </c>
      <c r="Z67" s="69">
        <v>2.83080647E8</v>
      </c>
      <c r="AA67" s="69">
        <v>0.0</v>
      </c>
      <c r="AB67" s="69">
        <v>0.0</v>
      </c>
      <c r="AC67" s="69">
        <v>1.6919353E7</v>
      </c>
      <c r="AD67" s="68" t="s">
        <v>2469</v>
      </c>
      <c r="AE67" s="68" t="str">
        <f>VLOOKUP(I:I,'TOTAL POR PROYECTOS'!B:I,8,0)</f>
        <v>Secretaría de Bienestar Social</v>
      </c>
    </row>
    <row r="68" hidden="1">
      <c r="A68" s="67" t="str">
        <f t="shared" si="1"/>
        <v>43010092025000000321501.2.4.3.012.3.2.02.02.0051.2.4.3.01</v>
      </c>
      <c r="B68" s="67" t="str">
        <f>VLOOKUP(A:A,POAI!A:H,8,0)</f>
        <v>03050106|246</v>
      </c>
      <c r="C68" s="67" t="str">
        <f t="shared" si="2"/>
        <v>43010092025000000321501.2.4.3.012.3.2.02.02.0051.2.4.3.0103050106|246</v>
      </c>
      <c r="D68" s="68" t="s">
        <v>2470</v>
      </c>
      <c r="E68" s="68" t="s">
        <v>842</v>
      </c>
      <c r="F68" s="68" t="s">
        <v>844</v>
      </c>
      <c r="G68" s="68" t="s">
        <v>918</v>
      </c>
      <c r="H68" s="68" t="s">
        <v>2471</v>
      </c>
      <c r="I68" s="68" t="s">
        <v>884</v>
      </c>
      <c r="J68" s="68" t="s">
        <v>2472</v>
      </c>
      <c r="K68" s="68" t="s">
        <v>887</v>
      </c>
      <c r="L68" s="68" t="s">
        <v>888</v>
      </c>
      <c r="M68" s="68" t="s">
        <v>627</v>
      </c>
      <c r="N68" s="68" t="s">
        <v>628</v>
      </c>
      <c r="O68" s="68" t="s">
        <v>887</v>
      </c>
      <c r="P68" s="68" t="s">
        <v>2473</v>
      </c>
      <c r="Q68" s="69">
        <v>3.0E8</v>
      </c>
      <c r="R68" s="69">
        <v>0.0</v>
      </c>
      <c r="S68" s="69">
        <v>0.0</v>
      </c>
      <c r="T68" s="69">
        <v>0.0</v>
      </c>
      <c r="U68" s="69">
        <v>0.0</v>
      </c>
      <c r="V68" s="69">
        <v>0.0</v>
      </c>
      <c r="W68" s="69">
        <v>0.0</v>
      </c>
      <c r="X68" s="69">
        <v>3.0E8</v>
      </c>
      <c r="Y68" s="69">
        <v>6.0E7</v>
      </c>
      <c r="Z68" s="69">
        <v>6.0E7</v>
      </c>
      <c r="AA68" s="69">
        <v>6.0E7</v>
      </c>
      <c r="AB68" s="69">
        <v>6.0E7</v>
      </c>
      <c r="AC68" s="69">
        <v>2.4E8</v>
      </c>
      <c r="AD68" s="68" t="s">
        <v>2474</v>
      </c>
      <c r="AE68" s="68" t="str">
        <f>VLOOKUP(I:I,'TOTAL POR PROYECTOS'!B:I,8,0)</f>
        <v>Instituto Municipal para la Recreación y el Deporte de Cúcuta</v>
      </c>
    </row>
    <row r="69" hidden="1">
      <c r="A69" s="67" t="str">
        <f t="shared" si="1"/>
        <v>43010112025000000321501.2.4.3.012.3.2.02.02.0051.2.4.3.01</v>
      </c>
      <c r="B69" s="67" t="str">
        <f>VLOOKUP(A:A,POAI!A:H,8,0)</f>
        <v>03050108|248</v>
      </c>
      <c r="C69" s="67" t="str">
        <f t="shared" si="2"/>
        <v>43010112025000000321501.2.4.3.012.3.2.02.02.0051.2.4.3.0103050108|248</v>
      </c>
      <c r="D69" s="68" t="s">
        <v>2470</v>
      </c>
      <c r="E69" s="68" t="s">
        <v>842</v>
      </c>
      <c r="F69" s="68" t="s">
        <v>844</v>
      </c>
      <c r="G69" s="68" t="s">
        <v>902</v>
      </c>
      <c r="H69" s="68" t="s">
        <v>2475</v>
      </c>
      <c r="I69" s="68" t="s">
        <v>884</v>
      </c>
      <c r="J69" s="68" t="s">
        <v>2472</v>
      </c>
      <c r="K69" s="68" t="s">
        <v>887</v>
      </c>
      <c r="L69" s="68" t="s">
        <v>888</v>
      </c>
      <c r="M69" s="68" t="s">
        <v>627</v>
      </c>
      <c r="N69" s="68" t="s">
        <v>628</v>
      </c>
      <c r="O69" s="68" t="s">
        <v>887</v>
      </c>
      <c r="P69" s="68" t="s">
        <v>2473</v>
      </c>
      <c r="Q69" s="69">
        <v>3.0E8</v>
      </c>
      <c r="R69" s="69">
        <v>0.0</v>
      </c>
      <c r="S69" s="69">
        <v>0.0</v>
      </c>
      <c r="T69" s="69">
        <v>0.0</v>
      </c>
      <c r="U69" s="69">
        <v>0.0</v>
      </c>
      <c r="V69" s="69">
        <v>0.0</v>
      </c>
      <c r="W69" s="69">
        <v>0.0</v>
      </c>
      <c r="X69" s="69">
        <v>3.0E8</v>
      </c>
      <c r="Y69" s="69">
        <v>6.0E7</v>
      </c>
      <c r="Z69" s="69">
        <v>6.0E7</v>
      </c>
      <c r="AA69" s="69">
        <v>6.0E7</v>
      </c>
      <c r="AB69" s="69">
        <v>6.0E7</v>
      </c>
      <c r="AC69" s="69">
        <v>2.4E8</v>
      </c>
      <c r="AD69" s="68" t="s">
        <v>2474</v>
      </c>
      <c r="AE69" s="68" t="str">
        <f>VLOOKUP(I:I,'TOTAL POR PROYECTOS'!B:I,8,0)</f>
        <v>Instituto Municipal para la Recreación y el Deporte de Cúcuta</v>
      </c>
    </row>
    <row r="70" hidden="1">
      <c r="A70" s="67" t="str">
        <f t="shared" si="1"/>
        <v>43010122025000000321501.2.3.1.122.3.2.02.02.0051.2.3.1.12</v>
      </c>
      <c r="B70" s="67" t="str">
        <f>VLOOKUP(A:A,POAI!A:H,8,0)</f>
        <v>03050107|247</v>
      </c>
      <c r="C70" s="67" t="str">
        <f t="shared" si="2"/>
        <v>43010122025000000321501.2.3.1.122.3.2.02.02.0051.2.3.1.1203050107|247</v>
      </c>
      <c r="D70" s="68" t="s">
        <v>2470</v>
      </c>
      <c r="E70" s="68" t="s">
        <v>842</v>
      </c>
      <c r="F70" s="68" t="s">
        <v>844</v>
      </c>
      <c r="G70" s="68" t="s">
        <v>882</v>
      </c>
      <c r="H70" s="68" t="s">
        <v>2476</v>
      </c>
      <c r="I70" s="68" t="s">
        <v>884</v>
      </c>
      <c r="J70" s="68" t="s">
        <v>2472</v>
      </c>
      <c r="K70" s="68" t="s">
        <v>885</v>
      </c>
      <c r="L70" s="68" t="s">
        <v>886</v>
      </c>
      <c r="M70" s="68" t="s">
        <v>627</v>
      </c>
      <c r="N70" s="68" t="s">
        <v>628</v>
      </c>
      <c r="O70" s="68" t="s">
        <v>885</v>
      </c>
      <c r="P70" s="68" t="s">
        <v>886</v>
      </c>
      <c r="Q70" s="69">
        <v>4.16110475E7</v>
      </c>
      <c r="R70" s="69">
        <v>0.0</v>
      </c>
      <c r="S70" s="69">
        <v>0.0</v>
      </c>
      <c r="T70" s="69">
        <v>0.0</v>
      </c>
      <c r="U70" s="69">
        <v>0.0</v>
      </c>
      <c r="V70" s="69">
        <v>0.0</v>
      </c>
      <c r="W70" s="69">
        <v>0.0</v>
      </c>
      <c r="X70" s="69">
        <v>4.16110475E7</v>
      </c>
      <c r="Y70" s="69">
        <v>0.0</v>
      </c>
      <c r="Z70" s="69">
        <v>0.0</v>
      </c>
      <c r="AA70" s="69">
        <v>0.0</v>
      </c>
      <c r="AB70" s="69">
        <v>0.0</v>
      </c>
      <c r="AC70" s="69">
        <v>4.16110475E7</v>
      </c>
      <c r="AD70" s="68" t="s">
        <v>2415</v>
      </c>
      <c r="AE70" s="68" t="str">
        <f>VLOOKUP(I:I,'TOTAL POR PROYECTOS'!B:I,8,0)</f>
        <v>Instituto Municipal para la Recreación y el Deporte de Cúcuta</v>
      </c>
    </row>
    <row r="71" hidden="1">
      <c r="A71" s="67" t="str">
        <f t="shared" si="1"/>
        <v>43010122025000000321501.2.4.3.012.3.2.02.02.0051.2.4.3.01</v>
      </c>
      <c r="B71" s="67" t="str">
        <f>VLOOKUP(A:A,POAI!A:H,8,0)</f>
        <v>03050107|247</v>
      </c>
      <c r="C71" s="67" t="str">
        <f t="shared" si="2"/>
        <v>43010122025000000321501.2.4.3.012.3.2.02.02.0051.2.4.3.0103050107|247</v>
      </c>
      <c r="D71" s="68" t="s">
        <v>2470</v>
      </c>
      <c r="E71" s="68" t="s">
        <v>842</v>
      </c>
      <c r="F71" s="68" t="s">
        <v>844</v>
      </c>
      <c r="G71" s="68" t="s">
        <v>882</v>
      </c>
      <c r="H71" s="68" t="s">
        <v>2476</v>
      </c>
      <c r="I71" s="68" t="s">
        <v>884</v>
      </c>
      <c r="J71" s="68" t="s">
        <v>2472</v>
      </c>
      <c r="K71" s="68" t="s">
        <v>887</v>
      </c>
      <c r="L71" s="68" t="s">
        <v>888</v>
      </c>
      <c r="M71" s="68" t="s">
        <v>627</v>
      </c>
      <c r="N71" s="68" t="s">
        <v>628</v>
      </c>
      <c r="O71" s="68" t="s">
        <v>887</v>
      </c>
      <c r="P71" s="68" t="s">
        <v>2473</v>
      </c>
      <c r="Q71" s="69">
        <v>2.343151092E9</v>
      </c>
      <c r="R71" s="69">
        <v>0.0</v>
      </c>
      <c r="S71" s="69">
        <v>0.0</v>
      </c>
      <c r="T71" s="69">
        <v>0.0</v>
      </c>
      <c r="U71" s="69">
        <v>0.0</v>
      </c>
      <c r="V71" s="69">
        <v>0.0</v>
      </c>
      <c r="W71" s="69">
        <v>0.0</v>
      </c>
      <c r="X71" s="69">
        <v>2.343151092E9</v>
      </c>
      <c r="Y71" s="69">
        <v>3.7767201754E8</v>
      </c>
      <c r="Z71" s="69">
        <v>3.7767201754E8</v>
      </c>
      <c r="AA71" s="69">
        <v>3.7767201754E8</v>
      </c>
      <c r="AB71" s="69">
        <v>3.7767201754E8</v>
      </c>
      <c r="AC71" s="69">
        <v>1.96547907446E9</v>
      </c>
      <c r="AD71" s="68" t="s">
        <v>2477</v>
      </c>
      <c r="AE71" s="68" t="str">
        <f>VLOOKUP(I:I,'TOTAL POR PROYECTOS'!B:I,8,0)</f>
        <v>Instituto Municipal para la Recreación y el Deporte de Cúcuta</v>
      </c>
    </row>
    <row r="72" hidden="1">
      <c r="A72" s="67" t="str">
        <f t="shared" si="1"/>
        <v>43010122025000000321501.2.3.1.18.12.3.2.02.02.0051.2.3.1.18</v>
      </c>
      <c r="B72" s="67" t="str">
        <f>VLOOKUP(A:A,POAI!A:H,8,0)</f>
        <v>03050107|247</v>
      </c>
      <c r="C72" s="67" t="str">
        <f t="shared" si="2"/>
        <v>43010122025000000321501.2.3.1.18.12.3.2.02.02.0051.2.3.1.1803050107|247</v>
      </c>
      <c r="D72" s="68" t="s">
        <v>2470</v>
      </c>
      <c r="E72" s="68" t="s">
        <v>842</v>
      </c>
      <c r="F72" s="68" t="s">
        <v>844</v>
      </c>
      <c r="G72" s="68" t="s">
        <v>882</v>
      </c>
      <c r="H72" s="68" t="s">
        <v>2476</v>
      </c>
      <c r="I72" s="68" t="s">
        <v>884</v>
      </c>
      <c r="J72" s="68" t="s">
        <v>2472</v>
      </c>
      <c r="K72" s="68" t="s">
        <v>849</v>
      </c>
      <c r="L72" s="68" t="s">
        <v>850</v>
      </c>
      <c r="M72" s="68" t="s">
        <v>627</v>
      </c>
      <c r="N72" s="68" t="s">
        <v>628</v>
      </c>
      <c r="O72" s="68" t="s">
        <v>851</v>
      </c>
      <c r="P72" s="68" t="s">
        <v>2478</v>
      </c>
      <c r="Q72" s="69">
        <v>2.96848908E8</v>
      </c>
      <c r="R72" s="69">
        <v>0.0</v>
      </c>
      <c r="S72" s="69">
        <v>0.0</v>
      </c>
      <c r="T72" s="69">
        <v>0.0</v>
      </c>
      <c r="U72" s="69">
        <v>0.0</v>
      </c>
      <c r="V72" s="69">
        <v>0.0</v>
      </c>
      <c r="W72" s="69">
        <v>0.0</v>
      </c>
      <c r="X72" s="69">
        <v>2.96848908E8</v>
      </c>
      <c r="Y72" s="69">
        <v>2.9684891E7</v>
      </c>
      <c r="Z72" s="69">
        <v>2.9684891E7</v>
      </c>
      <c r="AA72" s="69">
        <v>2.9684891E7</v>
      </c>
      <c r="AB72" s="69">
        <v>2.9684891E7</v>
      </c>
      <c r="AC72" s="69">
        <v>2.67164017E8</v>
      </c>
      <c r="AD72" s="68" t="s">
        <v>2479</v>
      </c>
      <c r="AE72" s="68" t="str">
        <f>VLOOKUP(I:I,'TOTAL POR PROYECTOS'!B:I,8,0)</f>
        <v>Instituto Municipal para la Recreación y el Deporte de Cúcuta</v>
      </c>
    </row>
    <row r="73" hidden="1">
      <c r="A73" s="67" t="str">
        <f t="shared" si="1"/>
        <v>43010122025000000321501.3.2.3.01.62.3.2.02.02.0051.3.2.3.01</v>
      </c>
      <c r="B73" s="67" t="str">
        <f>VLOOKUP(A:A,POAI!A:H,8,0)</f>
        <v>03050107|247</v>
      </c>
      <c r="C73" s="67" t="str">
        <f t="shared" si="2"/>
        <v>43010122025000000321501.3.2.3.01.62.3.2.02.02.0051.3.2.3.0103050107|247</v>
      </c>
      <c r="D73" s="68" t="s">
        <v>2470</v>
      </c>
      <c r="E73" s="68" t="s">
        <v>842</v>
      </c>
      <c r="F73" s="68" t="s">
        <v>844</v>
      </c>
      <c r="G73" s="68" t="s">
        <v>882</v>
      </c>
      <c r="H73" s="68" t="s">
        <v>2476</v>
      </c>
      <c r="I73" s="68" t="s">
        <v>884</v>
      </c>
      <c r="J73" s="68" t="s">
        <v>2472</v>
      </c>
      <c r="K73" s="68" t="s">
        <v>890</v>
      </c>
      <c r="L73" s="68" t="s">
        <v>2480</v>
      </c>
      <c r="M73" s="68" t="s">
        <v>627</v>
      </c>
      <c r="N73" s="68" t="s">
        <v>628</v>
      </c>
      <c r="O73" s="68" t="s">
        <v>235</v>
      </c>
      <c r="P73" s="68" t="s">
        <v>1161</v>
      </c>
      <c r="Q73" s="69">
        <v>3.076747135E7</v>
      </c>
      <c r="R73" s="69">
        <v>0.0</v>
      </c>
      <c r="S73" s="69">
        <v>0.0</v>
      </c>
      <c r="T73" s="69">
        <v>0.0</v>
      </c>
      <c r="U73" s="69">
        <v>0.0</v>
      </c>
      <c r="V73" s="69">
        <v>0.0</v>
      </c>
      <c r="W73" s="69">
        <v>0.0</v>
      </c>
      <c r="X73" s="69">
        <v>3.076747135E7</v>
      </c>
      <c r="Y73" s="69">
        <v>0.0</v>
      </c>
      <c r="Z73" s="69">
        <v>0.0</v>
      </c>
      <c r="AA73" s="69">
        <v>0.0</v>
      </c>
      <c r="AB73" s="69">
        <v>0.0</v>
      </c>
      <c r="AC73" s="69">
        <v>3.076747135E7</v>
      </c>
      <c r="AD73" s="68" t="s">
        <v>2415</v>
      </c>
      <c r="AE73" s="68" t="str">
        <f>VLOOKUP(I:I,'TOTAL POR PROYECTOS'!B:I,8,0)</f>
        <v>Instituto Municipal para la Recreación y el Deporte de Cúcuta</v>
      </c>
    </row>
    <row r="74" hidden="1">
      <c r="A74" s="67" t="str">
        <f t="shared" si="1"/>
        <v>43010122025000000321501.2.4.3.032.3.2.02.02.0051.2.4.3.03</v>
      </c>
      <c r="B74" s="67" t="str">
        <f>VLOOKUP(A:A,POAI!A:H,8,0)</f>
        <v>03050107|247</v>
      </c>
      <c r="C74" s="67" t="str">
        <f t="shared" si="2"/>
        <v>43010122025000000321501.2.4.3.032.3.2.02.02.0051.2.4.3.0303050107|247</v>
      </c>
      <c r="D74" s="68" t="s">
        <v>2470</v>
      </c>
      <c r="E74" s="68" t="s">
        <v>842</v>
      </c>
      <c r="F74" s="68" t="s">
        <v>844</v>
      </c>
      <c r="G74" s="68" t="s">
        <v>882</v>
      </c>
      <c r="H74" s="68" t="s">
        <v>2476</v>
      </c>
      <c r="I74" s="68" t="s">
        <v>884</v>
      </c>
      <c r="J74" s="68" t="s">
        <v>2472</v>
      </c>
      <c r="K74" s="68" t="s">
        <v>333</v>
      </c>
      <c r="L74" s="68" t="s">
        <v>334</v>
      </c>
      <c r="M74" s="68" t="s">
        <v>627</v>
      </c>
      <c r="N74" s="68" t="s">
        <v>628</v>
      </c>
      <c r="O74" s="68" t="s">
        <v>333</v>
      </c>
      <c r="P74" s="68" t="s">
        <v>334</v>
      </c>
      <c r="Q74" s="69">
        <v>0.0</v>
      </c>
      <c r="R74" s="69">
        <v>0.0</v>
      </c>
      <c r="S74" s="69">
        <v>0.0</v>
      </c>
      <c r="T74" s="69">
        <v>2.3E9</v>
      </c>
      <c r="U74" s="69">
        <v>0.0</v>
      </c>
      <c r="V74" s="69">
        <v>0.0</v>
      </c>
      <c r="W74" s="69">
        <v>0.0</v>
      </c>
      <c r="X74" s="69">
        <v>2.3E9</v>
      </c>
      <c r="Y74" s="69">
        <v>2.3E9</v>
      </c>
      <c r="Z74" s="69">
        <v>2.3E9</v>
      </c>
      <c r="AA74" s="69">
        <v>2.3E9</v>
      </c>
      <c r="AB74" s="69">
        <v>2.3E9</v>
      </c>
      <c r="AC74" s="69">
        <v>0.0</v>
      </c>
      <c r="AD74" s="68" t="s">
        <v>2404</v>
      </c>
      <c r="AE74" s="68" t="str">
        <f>VLOOKUP(I:I,'TOTAL POR PROYECTOS'!B:I,8,0)</f>
        <v>Instituto Municipal para la Recreación y el Deporte de Cúcuta</v>
      </c>
    </row>
    <row r="75" hidden="1">
      <c r="A75" s="67" t="str">
        <f t="shared" si="1"/>
        <v>43010142025000000321501.2.4.3.012.3.2.02.02.0051.2.4.3.01</v>
      </c>
      <c r="B75" s="67" t="str">
        <f>VLOOKUP(A:A,POAI!A:H,8,0)</f>
        <v>03050104|244</v>
      </c>
      <c r="C75" s="67" t="str">
        <f t="shared" si="2"/>
        <v>43010142025000000321501.2.4.3.012.3.2.02.02.0051.2.4.3.0103050104|244</v>
      </c>
      <c r="D75" s="68" t="s">
        <v>2470</v>
      </c>
      <c r="E75" s="68" t="s">
        <v>842</v>
      </c>
      <c r="F75" s="68" t="s">
        <v>844</v>
      </c>
      <c r="G75" s="68" t="s">
        <v>913</v>
      </c>
      <c r="H75" s="68" t="s">
        <v>2481</v>
      </c>
      <c r="I75" s="68" t="s">
        <v>884</v>
      </c>
      <c r="J75" s="68" t="s">
        <v>2472</v>
      </c>
      <c r="K75" s="68" t="s">
        <v>887</v>
      </c>
      <c r="L75" s="68" t="s">
        <v>888</v>
      </c>
      <c r="M75" s="68" t="s">
        <v>627</v>
      </c>
      <c r="N75" s="68" t="s">
        <v>628</v>
      </c>
      <c r="O75" s="68" t="s">
        <v>887</v>
      </c>
      <c r="P75" s="68" t="s">
        <v>2473</v>
      </c>
      <c r="Q75" s="69">
        <v>2.0E8</v>
      </c>
      <c r="R75" s="69">
        <v>0.0</v>
      </c>
      <c r="S75" s="69">
        <v>0.0</v>
      </c>
      <c r="T75" s="69">
        <v>0.0</v>
      </c>
      <c r="U75" s="69">
        <v>0.0</v>
      </c>
      <c r="V75" s="69">
        <v>0.0</v>
      </c>
      <c r="W75" s="69">
        <v>0.0</v>
      </c>
      <c r="X75" s="69">
        <v>2.0E8</v>
      </c>
      <c r="Y75" s="69">
        <v>1.0E8</v>
      </c>
      <c r="Z75" s="69">
        <v>1.0E8</v>
      </c>
      <c r="AA75" s="69">
        <v>1.0E8</v>
      </c>
      <c r="AB75" s="69">
        <v>1.0E8</v>
      </c>
      <c r="AC75" s="69">
        <v>1.0E8</v>
      </c>
      <c r="AD75" s="68" t="s">
        <v>2482</v>
      </c>
      <c r="AE75" s="68" t="str">
        <f>VLOOKUP(I:I,'TOTAL POR PROYECTOS'!B:I,8,0)</f>
        <v>Instituto Municipal para la Recreación y el Deporte de Cúcuta</v>
      </c>
    </row>
    <row r="76" hidden="1">
      <c r="A76" s="67" t="str">
        <f t="shared" si="1"/>
        <v>43010162025000000321501.2.4.3.012.3.2.02.02.0051.2.4.3.01</v>
      </c>
      <c r="B76" s="67" t="str">
        <f>VLOOKUP(A:A,POAI!A:H,8,0)</f>
        <v>03050109|249</v>
      </c>
      <c r="C76" s="67" t="str">
        <f t="shared" si="2"/>
        <v>43010162025000000321501.2.4.3.012.3.2.02.02.0051.2.4.3.0103050109|249</v>
      </c>
      <c r="D76" s="68" t="s">
        <v>2470</v>
      </c>
      <c r="E76" s="68" t="s">
        <v>842</v>
      </c>
      <c r="F76" s="68" t="s">
        <v>844</v>
      </c>
      <c r="G76" s="68" t="s">
        <v>908</v>
      </c>
      <c r="H76" s="68" t="s">
        <v>2483</v>
      </c>
      <c r="I76" s="68" t="s">
        <v>884</v>
      </c>
      <c r="J76" s="68" t="s">
        <v>2472</v>
      </c>
      <c r="K76" s="68" t="s">
        <v>887</v>
      </c>
      <c r="L76" s="68" t="s">
        <v>888</v>
      </c>
      <c r="M76" s="68" t="s">
        <v>627</v>
      </c>
      <c r="N76" s="68" t="s">
        <v>628</v>
      </c>
      <c r="O76" s="68" t="s">
        <v>887</v>
      </c>
      <c r="P76" s="68" t="s">
        <v>2473</v>
      </c>
      <c r="Q76" s="69">
        <v>3.0E8</v>
      </c>
      <c r="R76" s="69">
        <v>0.0</v>
      </c>
      <c r="S76" s="69">
        <v>0.0</v>
      </c>
      <c r="T76" s="69">
        <v>0.0</v>
      </c>
      <c r="U76" s="69">
        <v>0.0</v>
      </c>
      <c r="V76" s="69">
        <v>0.0</v>
      </c>
      <c r="W76" s="69">
        <v>0.0</v>
      </c>
      <c r="X76" s="69">
        <v>3.0E8</v>
      </c>
      <c r="Y76" s="69">
        <v>9.0E7</v>
      </c>
      <c r="Z76" s="69">
        <v>9.0E7</v>
      </c>
      <c r="AA76" s="69">
        <v>9.0E7</v>
      </c>
      <c r="AB76" s="69">
        <v>9.0E7</v>
      </c>
      <c r="AC76" s="69">
        <v>2.1E8</v>
      </c>
      <c r="AD76" s="68" t="s">
        <v>2484</v>
      </c>
      <c r="AE76" s="68" t="str">
        <f>VLOOKUP(I:I,'TOTAL POR PROYECTOS'!B:I,8,0)</f>
        <v>Instituto Municipal para la Recreación y el Deporte de Cúcuta</v>
      </c>
    </row>
    <row r="77" hidden="1">
      <c r="A77" s="67" t="str">
        <f t="shared" si="1"/>
        <v>430201220245400102011.2.4.3.012.3.2.02.02.0051.2.4.3.01</v>
      </c>
      <c r="B77" s="67" t="str">
        <f>VLOOKUP(A:A,POAI!A:H,8,0)</f>
        <v>03050209|259</v>
      </c>
      <c r="C77" s="67" t="str">
        <f t="shared" si="2"/>
        <v>430201220245400102011.2.4.3.012.3.2.02.02.0051.2.4.3.0103050209|259</v>
      </c>
      <c r="D77" s="68" t="s">
        <v>2470</v>
      </c>
      <c r="E77" s="68" t="s">
        <v>842</v>
      </c>
      <c r="F77" s="68" t="s">
        <v>924</v>
      </c>
      <c r="G77" s="68" t="s">
        <v>950</v>
      </c>
      <c r="H77" s="68" t="s">
        <v>2485</v>
      </c>
      <c r="I77" s="68" t="s">
        <v>953</v>
      </c>
      <c r="J77" s="68" t="s">
        <v>2486</v>
      </c>
      <c r="K77" s="68" t="s">
        <v>887</v>
      </c>
      <c r="L77" s="68" t="s">
        <v>888</v>
      </c>
      <c r="M77" s="68" t="s">
        <v>627</v>
      </c>
      <c r="N77" s="68" t="s">
        <v>628</v>
      </c>
      <c r="O77" s="68" t="s">
        <v>887</v>
      </c>
      <c r="P77" s="68" t="s">
        <v>2473</v>
      </c>
      <c r="Q77" s="69">
        <v>3.0E8</v>
      </c>
      <c r="R77" s="69">
        <v>0.0</v>
      </c>
      <c r="S77" s="69">
        <v>0.0</v>
      </c>
      <c r="T77" s="69">
        <v>0.0</v>
      </c>
      <c r="U77" s="69">
        <v>0.0</v>
      </c>
      <c r="V77" s="69">
        <v>0.0</v>
      </c>
      <c r="W77" s="69">
        <v>0.0</v>
      </c>
      <c r="X77" s="69">
        <v>3.0E8</v>
      </c>
      <c r="Y77" s="69">
        <v>6.0E7</v>
      </c>
      <c r="Z77" s="69">
        <v>6.0E7</v>
      </c>
      <c r="AA77" s="69">
        <v>6.0E7</v>
      </c>
      <c r="AB77" s="69">
        <v>6.0E7</v>
      </c>
      <c r="AC77" s="69">
        <v>2.4E8</v>
      </c>
      <c r="AD77" s="68" t="s">
        <v>2474</v>
      </c>
      <c r="AE77" s="68" t="str">
        <f>VLOOKUP(I:I,'TOTAL POR PROYECTOS'!B:I,8,0)</f>
        <v>Instituto Municipal para la Recreación y el Deporte de Cúcuta</v>
      </c>
    </row>
    <row r="78" hidden="1">
      <c r="A78" s="67" t="str">
        <f t="shared" si="1"/>
        <v>430202620245400102011.2.4.3.012.3.2.02.02.0051.2.4.3.01</v>
      </c>
      <c r="B78" s="67" t="str">
        <f>VLOOKUP(A:A,POAI!A:H,8,0)</f>
        <v>03050207|257</v>
      </c>
      <c r="C78" s="67" t="str">
        <f t="shared" si="2"/>
        <v>430202620245400102011.2.4.3.012.3.2.02.02.0051.2.4.3.0103050207|257</v>
      </c>
      <c r="D78" s="68" t="s">
        <v>2470</v>
      </c>
      <c r="E78" s="68" t="s">
        <v>842</v>
      </c>
      <c r="F78" s="68" t="s">
        <v>924</v>
      </c>
      <c r="G78" s="68" t="s">
        <v>957</v>
      </c>
      <c r="H78" s="68" t="s">
        <v>2487</v>
      </c>
      <c r="I78" s="68" t="s">
        <v>953</v>
      </c>
      <c r="J78" s="68" t="s">
        <v>2486</v>
      </c>
      <c r="K78" s="68" t="s">
        <v>887</v>
      </c>
      <c r="L78" s="68" t="s">
        <v>888</v>
      </c>
      <c r="M78" s="68" t="s">
        <v>627</v>
      </c>
      <c r="N78" s="68" t="s">
        <v>628</v>
      </c>
      <c r="O78" s="68" t="s">
        <v>887</v>
      </c>
      <c r="P78" s="68" t="s">
        <v>2473</v>
      </c>
      <c r="Q78" s="69">
        <v>2.0E8</v>
      </c>
      <c r="R78" s="69">
        <v>0.0</v>
      </c>
      <c r="S78" s="69">
        <v>0.0</v>
      </c>
      <c r="T78" s="69">
        <v>0.0</v>
      </c>
      <c r="U78" s="69">
        <v>0.0</v>
      </c>
      <c r="V78" s="69">
        <v>0.0</v>
      </c>
      <c r="W78" s="69">
        <v>0.0</v>
      </c>
      <c r="X78" s="69">
        <v>2.0E8</v>
      </c>
      <c r="Y78" s="69">
        <v>1.0E8</v>
      </c>
      <c r="Z78" s="69">
        <v>1.0E8</v>
      </c>
      <c r="AA78" s="69">
        <v>1.0E8</v>
      </c>
      <c r="AB78" s="69">
        <v>1.0E8</v>
      </c>
      <c r="AC78" s="69">
        <v>1.0E8</v>
      </c>
      <c r="AD78" s="68" t="s">
        <v>2482</v>
      </c>
      <c r="AE78" s="68" t="str">
        <f>VLOOKUP(I:I,'TOTAL POR PROYECTOS'!B:I,8,0)</f>
        <v>Instituto Municipal para la Recreación y el Deporte de Cúcuta</v>
      </c>
    </row>
    <row r="79" hidden="1">
      <c r="A79" s="67" t="str">
        <f t="shared" si="1"/>
        <v>450302220245400100131.2.4.3.032.3.2.02.02.0051.2.4.3.03</v>
      </c>
      <c r="B79" s="67" t="str">
        <f>VLOOKUP(A:A,POAI!A:H,8,0)</f>
        <v>04010202|343</v>
      </c>
      <c r="C79" s="67" t="str">
        <f t="shared" si="2"/>
        <v>450302220245400100131.2.4.3.032.3.2.02.02.0051.2.4.3.0304010202|343</v>
      </c>
      <c r="D79" s="68" t="s">
        <v>2401</v>
      </c>
      <c r="E79" s="68" t="s">
        <v>184</v>
      </c>
      <c r="F79" s="68" t="s">
        <v>328</v>
      </c>
      <c r="G79" s="68" t="s">
        <v>2223</v>
      </c>
      <c r="H79" s="68" t="s">
        <v>2488</v>
      </c>
      <c r="I79" s="68" t="s">
        <v>2225</v>
      </c>
      <c r="J79" s="68" t="s">
        <v>2489</v>
      </c>
      <c r="K79" s="68" t="s">
        <v>333</v>
      </c>
      <c r="L79" s="68" t="s">
        <v>334</v>
      </c>
      <c r="M79" s="68" t="s">
        <v>627</v>
      </c>
      <c r="N79" s="68" t="s">
        <v>628</v>
      </c>
      <c r="O79" s="68" t="s">
        <v>333</v>
      </c>
      <c r="P79" s="68" t="s">
        <v>334</v>
      </c>
      <c r="Q79" s="69">
        <v>6.0E8</v>
      </c>
      <c r="R79" s="69">
        <v>0.0</v>
      </c>
      <c r="S79" s="69">
        <v>0.0</v>
      </c>
      <c r="T79" s="69">
        <v>0.0</v>
      </c>
      <c r="U79" s="69">
        <v>0.0</v>
      </c>
      <c r="V79" s="69">
        <v>0.0</v>
      </c>
      <c r="W79" s="69">
        <v>0.0</v>
      </c>
      <c r="X79" s="69">
        <v>6.0E8</v>
      </c>
      <c r="Y79" s="69">
        <v>1.54453562E8</v>
      </c>
      <c r="Z79" s="69">
        <v>1.54453562E8</v>
      </c>
      <c r="AA79" s="69">
        <v>0.0</v>
      </c>
      <c r="AB79" s="69">
        <v>0.0</v>
      </c>
      <c r="AC79" s="69">
        <v>4.45546438E8</v>
      </c>
      <c r="AD79" s="68" t="s">
        <v>2490</v>
      </c>
      <c r="AE79" s="68" t="str">
        <f>VLOOKUP(I:I,'TOTAL POR PROYECTOS'!B:I,8,0)</f>
        <v>Secretaría Gestión de Riesgo de Desastres</v>
      </c>
    </row>
    <row r="80" hidden="1">
      <c r="A80" s="67" t="str">
        <f t="shared" si="1"/>
        <v>040110520245400100481.2.1.0.00.12.3.2.02.02.0061.2.1.0.00</v>
      </c>
      <c r="B80" s="67" t="str">
        <f>VLOOKUP(A:A,POAI!A:H,8,0)</f>
        <v>04040110|393</v>
      </c>
      <c r="C80" s="67" t="str">
        <f t="shared" si="2"/>
        <v>040110520245400100481.2.1.0.00.12.3.2.02.02.0061.2.1.0.0004040110|393</v>
      </c>
      <c r="D80" s="68" t="s">
        <v>2491</v>
      </c>
      <c r="E80" s="68" t="s">
        <v>2014</v>
      </c>
      <c r="F80" s="68" t="s">
        <v>2055</v>
      </c>
      <c r="G80" s="68" t="s">
        <v>2057</v>
      </c>
      <c r="H80" s="68" t="s">
        <v>2492</v>
      </c>
      <c r="I80" s="68" t="s">
        <v>2061</v>
      </c>
      <c r="J80" s="68" t="s">
        <v>2493</v>
      </c>
      <c r="K80" s="68" t="s">
        <v>106</v>
      </c>
      <c r="L80" s="68" t="s">
        <v>107</v>
      </c>
      <c r="M80" s="68" t="s">
        <v>582</v>
      </c>
      <c r="N80" s="68" t="s">
        <v>583</v>
      </c>
      <c r="O80" s="68" t="s">
        <v>108</v>
      </c>
      <c r="P80" s="68" t="s">
        <v>2257</v>
      </c>
      <c r="Q80" s="69">
        <v>9.749461078E7</v>
      </c>
      <c r="R80" s="69">
        <v>0.0</v>
      </c>
      <c r="S80" s="69">
        <v>0.0</v>
      </c>
      <c r="T80" s="69">
        <v>0.0</v>
      </c>
      <c r="U80" s="69">
        <v>0.0</v>
      </c>
      <c r="V80" s="69">
        <v>0.0</v>
      </c>
      <c r="W80" s="69">
        <v>0.0</v>
      </c>
      <c r="X80" s="69">
        <v>9.749461078E7</v>
      </c>
      <c r="Y80" s="69">
        <v>9.74E7</v>
      </c>
      <c r="Z80" s="69">
        <v>9.733332E7</v>
      </c>
      <c r="AA80" s="69">
        <v>2.92E7</v>
      </c>
      <c r="AB80" s="69">
        <v>0.0</v>
      </c>
      <c r="AC80" s="69">
        <v>161290.78</v>
      </c>
      <c r="AD80" s="68" t="s">
        <v>2494</v>
      </c>
      <c r="AE80" s="68" t="str">
        <f>VLOOKUP(I:I,'TOTAL POR PROYECTOS'!B:I,8,0)</f>
        <v>Secretaría de Planeación y Desarrollo Teritorial</v>
      </c>
    </row>
    <row r="81" hidden="1">
      <c r="A81" s="67" t="str">
        <f t="shared" si="1"/>
        <v>170804120245400100921.2.1.0.00.12.3.2.02.02.0061.2.1.0.00</v>
      </c>
      <c r="B81" s="67" t="str">
        <f>VLOOKUP(A:A,POAI!A:H,8,0)</f>
        <v>02040108|128</v>
      </c>
      <c r="C81" s="67" t="str">
        <f t="shared" si="2"/>
        <v>170804120245400100921.2.1.0.00.12.3.2.02.02.0061.2.1.0.0002040108|128</v>
      </c>
      <c r="D81" s="68" t="s">
        <v>2495</v>
      </c>
      <c r="E81" s="68" t="s">
        <v>259</v>
      </c>
      <c r="F81" s="68" t="s">
        <v>269</v>
      </c>
      <c r="G81" s="68" t="s">
        <v>271</v>
      </c>
      <c r="H81" s="68" t="s">
        <v>2496</v>
      </c>
      <c r="I81" s="68" t="s">
        <v>273</v>
      </c>
      <c r="J81" s="68" t="s">
        <v>2497</v>
      </c>
      <c r="K81" s="68" t="s">
        <v>106</v>
      </c>
      <c r="L81" s="68" t="s">
        <v>107</v>
      </c>
      <c r="M81" s="68" t="s">
        <v>582</v>
      </c>
      <c r="N81" s="68" t="s">
        <v>583</v>
      </c>
      <c r="O81" s="68" t="s">
        <v>108</v>
      </c>
      <c r="P81" s="68" t="s">
        <v>2257</v>
      </c>
      <c r="Q81" s="69">
        <v>5.088E7</v>
      </c>
      <c r="R81" s="69">
        <v>0.0</v>
      </c>
      <c r="S81" s="69">
        <v>0.0</v>
      </c>
      <c r="T81" s="69">
        <v>0.0</v>
      </c>
      <c r="U81" s="69">
        <v>0.0</v>
      </c>
      <c r="V81" s="69">
        <v>0.0</v>
      </c>
      <c r="W81" s="69">
        <v>0.0</v>
      </c>
      <c r="X81" s="69">
        <v>5.088E7</v>
      </c>
      <c r="Y81" s="69">
        <v>0.0</v>
      </c>
      <c r="Z81" s="69">
        <v>0.0</v>
      </c>
      <c r="AA81" s="69">
        <v>0.0</v>
      </c>
      <c r="AB81" s="69">
        <v>0.0</v>
      </c>
      <c r="AC81" s="69">
        <v>5.088E7</v>
      </c>
      <c r="AD81" s="68" t="s">
        <v>2415</v>
      </c>
      <c r="AE81" s="68" t="str">
        <f>VLOOKUP(I:I,'TOTAL POR PROYECTOS'!B:I,8,0)</f>
        <v>Secretaría de Desarrollo Rural y Agropecuario</v>
      </c>
    </row>
    <row r="82" hidden="1">
      <c r="A82" s="67" t="str">
        <f t="shared" si="1"/>
        <v>190501420245400100531.2.1.0.00.12.3.2.02.02.0061.2.1.0.00</v>
      </c>
      <c r="B82" s="67" t="str">
        <f>VLOOKUP(A:A,POAI!A:H,8,0)</f>
        <v>03060101|262</v>
      </c>
      <c r="C82" s="67" t="str">
        <f t="shared" si="2"/>
        <v>190501420245400100531.2.1.0.00.12.3.2.02.02.0061.2.1.0.0003060101|262</v>
      </c>
      <c r="D82" s="68" t="s">
        <v>2428</v>
      </c>
      <c r="E82" s="68" t="s">
        <v>121</v>
      </c>
      <c r="F82" s="68" t="s">
        <v>123</v>
      </c>
      <c r="G82" s="68" t="s">
        <v>125</v>
      </c>
      <c r="H82" s="68" t="s">
        <v>2432</v>
      </c>
      <c r="I82" s="68" t="s">
        <v>128</v>
      </c>
      <c r="J82" s="68" t="s">
        <v>2433</v>
      </c>
      <c r="K82" s="68" t="s">
        <v>106</v>
      </c>
      <c r="L82" s="68" t="s">
        <v>107</v>
      </c>
      <c r="M82" s="68" t="s">
        <v>582</v>
      </c>
      <c r="N82" s="68" t="s">
        <v>583</v>
      </c>
      <c r="O82" s="68" t="s">
        <v>108</v>
      </c>
      <c r="P82" s="68" t="s">
        <v>2257</v>
      </c>
      <c r="Q82" s="69">
        <v>3.5616E8</v>
      </c>
      <c r="R82" s="69">
        <v>0.0</v>
      </c>
      <c r="S82" s="69">
        <v>0.0</v>
      </c>
      <c r="T82" s="69">
        <v>0.0</v>
      </c>
      <c r="U82" s="69">
        <v>0.0</v>
      </c>
      <c r="V82" s="69">
        <v>0.0</v>
      </c>
      <c r="W82" s="69">
        <v>0.0</v>
      </c>
      <c r="X82" s="69">
        <v>3.5616E8</v>
      </c>
      <c r="Y82" s="69">
        <v>3.5616E8</v>
      </c>
      <c r="Z82" s="69">
        <v>3.5469349E8</v>
      </c>
      <c r="AA82" s="69">
        <v>0.0</v>
      </c>
      <c r="AB82" s="69">
        <v>0.0</v>
      </c>
      <c r="AC82" s="69">
        <v>1466510.0</v>
      </c>
      <c r="AD82" s="68" t="s">
        <v>2498</v>
      </c>
      <c r="AE82" s="68" t="str">
        <f>VLOOKUP(I:I,'TOTAL POR PROYECTOS'!B:I,8,0)</f>
        <v>Secretaría de Salud</v>
      </c>
    </row>
    <row r="83" hidden="1">
      <c r="A83" s="67" t="str">
        <f t="shared" si="1"/>
        <v>220102620245400101571.2.1.0.00.12.3.2.02.02.0061.2.1.0.00</v>
      </c>
      <c r="B83" s="67" t="str">
        <f>VLOOKUP(A:A,POAI!A:H,8,0)</f>
        <v>03020206|194</v>
      </c>
      <c r="C83" s="67" t="str">
        <f t="shared" si="2"/>
        <v>220102620245400101571.2.1.0.00.12.3.2.02.02.0061.2.1.0.0003020206|194</v>
      </c>
      <c r="D83" s="68" t="s">
        <v>2371</v>
      </c>
      <c r="E83" s="68" t="s">
        <v>56</v>
      </c>
      <c r="F83" s="68" t="s">
        <v>58</v>
      </c>
      <c r="G83" s="68" t="s">
        <v>632</v>
      </c>
      <c r="H83" s="68" t="s">
        <v>2499</v>
      </c>
      <c r="I83" s="68" t="s">
        <v>563</v>
      </c>
      <c r="J83" s="68" t="s">
        <v>2413</v>
      </c>
      <c r="K83" s="68" t="s">
        <v>106</v>
      </c>
      <c r="L83" s="68" t="s">
        <v>107</v>
      </c>
      <c r="M83" s="68" t="s">
        <v>582</v>
      </c>
      <c r="N83" s="68" t="s">
        <v>583</v>
      </c>
      <c r="O83" s="68" t="s">
        <v>108</v>
      </c>
      <c r="P83" s="68" t="s">
        <v>2257</v>
      </c>
      <c r="Q83" s="69">
        <v>5.0E8</v>
      </c>
      <c r="R83" s="69">
        <v>0.0</v>
      </c>
      <c r="S83" s="69">
        <v>0.0</v>
      </c>
      <c r="T83" s="69">
        <v>0.0</v>
      </c>
      <c r="U83" s="69">
        <v>4.8935E8</v>
      </c>
      <c r="V83" s="69">
        <v>0.0</v>
      </c>
      <c r="W83" s="69">
        <v>0.0</v>
      </c>
      <c r="X83" s="69">
        <v>1.065E7</v>
      </c>
      <c r="Y83" s="69">
        <v>0.0</v>
      </c>
      <c r="Z83" s="69">
        <v>0.0</v>
      </c>
      <c r="AA83" s="69">
        <v>0.0</v>
      </c>
      <c r="AB83" s="69">
        <v>0.0</v>
      </c>
      <c r="AC83" s="69">
        <v>1.065E7</v>
      </c>
      <c r="AD83" s="68" t="s">
        <v>2415</v>
      </c>
      <c r="AE83" s="68" t="str">
        <f>VLOOKUP(I:I,'TOTAL POR PROYECTOS'!B:I,8,0)</f>
        <v>Secretaría de Educación</v>
      </c>
    </row>
    <row r="84" hidden="1">
      <c r="A84" s="67" t="str">
        <f t="shared" si="1"/>
        <v>220102920245400101341.2.4.1.012.3.2.02.02.0061.2.4.1.01</v>
      </c>
      <c r="B84" s="67" t="str">
        <f>VLOOKUP(A:A,POAI!A:H,8,0)</f>
        <v>03020104|182</v>
      </c>
      <c r="C84" s="67" t="str">
        <f t="shared" si="2"/>
        <v>220102920245400101341.2.4.1.012.3.2.02.02.0061.2.4.1.0103020104|182</v>
      </c>
      <c r="D84" s="68" t="s">
        <v>2371</v>
      </c>
      <c r="E84" s="68" t="s">
        <v>56</v>
      </c>
      <c r="F84" s="68" t="s">
        <v>58</v>
      </c>
      <c r="G84" s="68" t="s">
        <v>619</v>
      </c>
      <c r="H84" s="68" t="s">
        <v>2500</v>
      </c>
      <c r="I84" s="68" t="s">
        <v>621</v>
      </c>
      <c r="J84" s="68" t="s">
        <v>2501</v>
      </c>
      <c r="K84" s="68" t="s">
        <v>96</v>
      </c>
      <c r="L84" s="68" t="s">
        <v>97</v>
      </c>
      <c r="M84" s="68" t="s">
        <v>582</v>
      </c>
      <c r="N84" s="68" t="s">
        <v>583</v>
      </c>
      <c r="O84" s="68" t="s">
        <v>96</v>
      </c>
      <c r="P84" s="68" t="s">
        <v>97</v>
      </c>
      <c r="Q84" s="69">
        <v>2.0E9</v>
      </c>
      <c r="R84" s="69">
        <v>0.0</v>
      </c>
      <c r="S84" s="69">
        <v>0.0</v>
      </c>
      <c r="T84" s="69">
        <v>0.0</v>
      </c>
      <c r="U84" s="69">
        <v>0.0</v>
      </c>
      <c r="V84" s="69">
        <v>0.0</v>
      </c>
      <c r="W84" s="69">
        <v>0.0</v>
      </c>
      <c r="X84" s="69">
        <v>2.0E9</v>
      </c>
      <c r="Y84" s="69">
        <v>1.75068737445E9</v>
      </c>
      <c r="Z84" s="69">
        <v>1.75068737444E9</v>
      </c>
      <c r="AA84" s="69">
        <v>1.5744424639E8</v>
      </c>
      <c r="AB84" s="69">
        <v>1.5744424639E8</v>
      </c>
      <c r="AC84" s="69">
        <v>2.4931262556E8</v>
      </c>
      <c r="AD84" s="68" t="s">
        <v>2502</v>
      </c>
      <c r="AE84" s="68" t="str">
        <f>VLOOKUP(I:I,'TOTAL POR PROYECTOS'!B:I,8,0)</f>
        <v>Secretaría de Educación</v>
      </c>
    </row>
    <row r="85" hidden="1">
      <c r="A85" s="67" t="str">
        <f t="shared" si="1"/>
        <v>220102920245400101341.2.4.3.032.3.2.02.02.0061.2.4.3.03</v>
      </c>
      <c r="B85" s="67" t="str">
        <f>VLOOKUP(A:A,POAI!A:H,8,0)</f>
        <v>03020104|182</v>
      </c>
      <c r="C85" s="67" t="str">
        <f t="shared" si="2"/>
        <v>220102920245400101341.2.4.3.032.3.2.02.02.0061.2.4.3.0303020104|182</v>
      </c>
      <c r="D85" s="68" t="s">
        <v>2371</v>
      </c>
      <c r="E85" s="68" t="s">
        <v>56</v>
      </c>
      <c r="F85" s="68" t="s">
        <v>58</v>
      </c>
      <c r="G85" s="68" t="s">
        <v>619</v>
      </c>
      <c r="H85" s="68" t="s">
        <v>2500</v>
      </c>
      <c r="I85" s="68" t="s">
        <v>621</v>
      </c>
      <c r="J85" s="68" t="s">
        <v>2501</v>
      </c>
      <c r="K85" s="68" t="s">
        <v>333</v>
      </c>
      <c r="L85" s="68" t="s">
        <v>334</v>
      </c>
      <c r="M85" s="68" t="s">
        <v>582</v>
      </c>
      <c r="N85" s="68" t="s">
        <v>583</v>
      </c>
      <c r="O85" s="68" t="s">
        <v>333</v>
      </c>
      <c r="P85" s="68" t="s">
        <v>334</v>
      </c>
      <c r="Q85" s="69">
        <v>1.08622E9</v>
      </c>
      <c r="R85" s="69">
        <v>0.0</v>
      </c>
      <c r="S85" s="69">
        <v>0.0</v>
      </c>
      <c r="T85" s="69">
        <v>0.0</v>
      </c>
      <c r="U85" s="69">
        <v>0.0</v>
      </c>
      <c r="V85" s="69">
        <v>0.0</v>
      </c>
      <c r="W85" s="69">
        <v>0.0</v>
      </c>
      <c r="X85" s="69">
        <v>1.08622E9</v>
      </c>
      <c r="Y85" s="69">
        <v>8.7250804363E8</v>
      </c>
      <c r="Z85" s="69">
        <v>8.7209361131E8</v>
      </c>
      <c r="AA85" s="69">
        <v>6.445909301E7</v>
      </c>
      <c r="AB85" s="69">
        <v>6.445909301E7</v>
      </c>
      <c r="AC85" s="69">
        <v>2.1412638869E8</v>
      </c>
      <c r="AD85" s="68" t="s">
        <v>2503</v>
      </c>
      <c r="AE85" s="68" t="str">
        <f>VLOOKUP(I:I,'TOTAL POR PROYECTOS'!B:I,8,0)</f>
        <v>Secretaría de Educación</v>
      </c>
    </row>
    <row r="86" hidden="1">
      <c r="A86" s="67" t="str">
        <f t="shared" si="1"/>
        <v>220102920245400101341.2.4.1.032.3.2.02.02.0061.2.4.1.03</v>
      </c>
      <c r="B86" s="67" t="str">
        <f>VLOOKUP(A:A,POAI!A:H,8,0)</f>
        <v>03020104|182</v>
      </c>
      <c r="C86" s="67" t="str">
        <f t="shared" si="2"/>
        <v>220102920245400101341.2.4.1.032.3.2.02.02.0061.2.4.1.0303020104|182</v>
      </c>
      <c r="D86" s="68" t="s">
        <v>2371</v>
      </c>
      <c r="E86" s="68" t="s">
        <v>56</v>
      </c>
      <c r="F86" s="68" t="s">
        <v>58</v>
      </c>
      <c r="G86" s="68" t="s">
        <v>619</v>
      </c>
      <c r="H86" s="68" t="s">
        <v>2500</v>
      </c>
      <c r="I86" s="68" t="s">
        <v>621</v>
      </c>
      <c r="J86" s="68" t="s">
        <v>2501</v>
      </c>
      <c r="K86" s="68" t="s">
        <v>555</v>
      </c>
      <c r="L86" s="68" t="s">
        <v>556</v>
      </c>
      <c r="M86" s="68" t="s">
        <v>582</v>
      </c>
      <c r="N86" s="68" t="s">
        <v>583</v>
      </c>
      <c r="O86" s="68" t="s">
        <v>555</v>
      </c>
      <c r="P86" s="68" t="s">
        <v>2414</v>
      </c>
      <c r="Q86" s="69">
        <v>5.340803589E9</v>
      </c>
      <c r="R86" s="69">
        <v>0.0</v>
      </c>
      <c r="S86" s="69">
        <v>0.0</v>
      </c>
      <c r="T86" s="69">
        <v>0.0</v>
      </c>
      <c r="U86" s="69">
        <v>0.0</v>
      </c>
      <c r="V86" s="69">
        <v>0.0</v>
      </c>
      <c r="W86" s="69">
        <v>0.0</v>
      </c>
      <c r="X86" s="69">
        <v>5.340803589E9</v>
      </c>
      <c r="Y86" s="69">
        <v>4.79142304911E9</v>
      </c>
      <c r="Z86" s="69">
        <v>4.79142304911E9</v>
      </c>
      <c r="AA86" s="69">
        <v>1.27326841711E9</v>
      </c>
      <c r="AB86" s="69">
        <v>1.27326841711E9</v>
      </c>
      <c r="AC86" s="69">
        <v>5.4938053989E8</v>
      </c>
      <c r="AD86" s="68" t="s">
        <v>2504</v>
      </c>
      <c r="AE86" s="68" t="str">
        <f>VLOOKUP(I:I,'TOTAL POR PROYECTOS'!B:I,8,0)</f>
        <v>Secretaría de Educación</v>
      </c>
    </row>
    <row r="87" hidden="1">
      <c r="A87" s="67" t="str">
        <f t="shared" si="1"/>
        <v>220103020245400101131.2.1.0.00.12.3.2.02.02.0061.2.1.0.00</v>
      </c>
      <c r="B87" s="67" t="str">
        <f>VLOOKUP(A:A,POAI!A:H,8,0)</f>
        <v>03020105|183</v>
      </c>
      <c r="C87" s="67" t="str">
        <f t="shared" si="2"/>
        <v>220103020245400101131.2.1.0.00.12.3.2.02.02.0061.2.1.0.0003020105|183</v>
      </c>
      <c r="D87" s="68" t="s">
        <v>2371</v>
      </c>
      <c r="E87" s="68" t="s">
        <v>56</v>
      </c>
      <c r="F87" s="68" t="s">
        <v>58</v>
      </c>
      <c r="G87" s="68" t="s">
        <v>614</v>
      </c>
      <c r="H87" s="68" t="s">
        <v>2505</v>
      </c>
      <c r="I87" s="68" t="s">
        <v>105</v>
      </c>
      <c r="J87" s="68" t="s">
        <v>2506</v>
      </c>
      <c r="K87" s="68" t="s">
        <v>106</v>
      </c>
      <c r="L87" s="68" t="s">
        <v>107</v>
      </c>
      <c r="M87" s="68" t="s">
        <v>582</v>
      </c>
      <c r="N87" s="68" t="s">
        <v>583</v>
      </c>
      <c r="O87" s="68" t="s">
        <v>108</v>
      </c>
      <c r="P87" s="68" t="s">
        <v>2257</v>
      </c>
      <c r="Q87" s="69">
        <v>5.086781E7</v>
      </c>
      <c r="R87" s="69">
        <v>0.0</v>
      </c>
      <c r="S87" s="69">
        <v>0.0</v>
      </c>
      <c r="T87" s="69">
        <v>0.0</v>
      </c>
      <c r="U87" s="69">
        <v>0.0</v>
      </c>
      <c r="V87" s="69">
        <v>0.0</v>
      </c>
      <c r="W87" s="69">
        <v>0.0</v>
      </c>
      <c r="X87" s="69">
        <v>5.086781E7</v>
      </c>
      <c r="Y87" s="69">
        <v>0.0</v>
      </c>
      <c r="Z87" s="69">
        <v>0.0</v>
      </c>
      <c r="AA87" s="69">
        <v>0.0</v>
      </c>
      <c r="AB87" s="69">
        <v>0.0</v>
      </c>
      <c r="AC87" s="69">
        <v>5.086781E7</v>
      </c>
      <c r="AD87" s="68" t="s">
        <v>2415</v>
      </c>
      <c r="AE87" s="68" t="str">
        <f>VLOOKUP(I:I,'TOTAL POR PROYECTOS'!B:I,8,0)</f>
        <v>Secretaría de Educación</v>
      </c>
    </row>
    <row r="88" hidden="1">
      <c r="A88" s="67" t="str">
        <f t="shared" si="1"/>
        <v>220104420245400101691.2.4.1.012.3.2.02.02.0061.2.4.1.01</v>
      </c>
      <c r="B88" s="67" t="str">
        <f>VLOOKUP(A:A,POAI!A:H,8,0)</f>
        <v>03020209|197</v>
      </c>
      <c r="C88" s="67" t="str">
        <f t="shared" si="2"/>
        <v>220104420245400101691.2.4.1.012.3.2.02.02.0061.2.4.1.0103020209|197</v>
      </c>
      <c r="D88" s="68" t="s">
        <v>2371</v>
      </c>
      <c r="E88" s="68" t="s">
        <v>56</v>
      </c>
      <c r="F88" s="68" t="s">
        <v>58</v>
      </c>
      <c r="G88" s="68" t="s">
        <v>595</v>
      </c>
      <c r="H88" s="68" t="s">
        <v>2507</v>
      </c>
      <c r="I88" s="68" t="s">
        <v>585</v>
      </c>
      <c r="J88" s="68" t="s">
        <v>2508</v>
      </c>
      <c r="K88" s="68" t="s">
        <v>96</v>
      </c>
      <c r="L88" s="68" t="s">
        <v>97</v>
      </c>
      <c r="M88" s="68" t="s">
        <v>582</v>
      </c>
      <c r="N88" s="68" t="s">
        <v>583</v>
      </c>
      <c r="O88" s="68" t="s">
        <v>96</v>
      </c>
      <c r="P88" s="68" t="s">
        <v>97</v>
      </c>
      <c r="Q88" s="69">
        <v>1.8634E8</v>
      </c>
      <c r="R88" s="69">
        <v>0.0</v>
      </c>
      <c r="S88" s="69">
        <v>0.0</v>
      </c>
      <c r="T88" s="69">
        <v>0.0</v>
      </c>
      <c r="U88" s="69">
        <v>0.0</v>
      </c>
      <c r="V88" s="69">
        <v>0.0</v>
      </c>
      <c r="W88" s="69">
        <v>0.0</v>
      </c>
      <c r="X88" s="69">
        <v>1.8634E8</v>
      </c>
      <c r="Y88" s="69">
        <v>1.750905E8</v>
      </c>
      <c r="Z88" s="69">
        <v>0.0</v>
      </c>
      <c r="AA88" s="69">
        <v>0.0</v>
      </c>
      <c r="AB88" s="69">
        <v>0.0</v>
      </c>
      <c r="AC88" s="69">
        <v>1.8634E8</v>
      </c>
      <c r="AD88" s="68" t="s">
        <v>2415</v>
      </c>
      <c r="AE88" s="68" t="str">
        <f>VLOOKUP(I:I,'TOTAL POR PROYECTOS'!B:I,8,0)</f>
        <v>Secretaría de Educación</v>
      </c>
    </row>
    <row r="89" hidden="1">
      <c r="A89" s="67" t="str">
        <f t="shared" si="1"/>
        <v>220105520245400101711.2.4.1.012.3.2.02.02.0061.2.4.1.01</v>
      </c>
      <c r="B89" s="67" t="str">
        <f>VLOOKUP(A:A,POAI!A:H,8,0)</f>
        <v>03020108|186</v>
      </c>
      <c r="C89" s="67" t="str">
        <f t="shared" si="2"/>
        <v>220105520245400101711.2.4.1.012.3.2.02.02.0061.2.4.1.0103020108|186</v>
      </c>
      <c r="D89" s="68" t="s">
        <v>2371</v>
      </c>
      <c r="E89" s="68" t="s">
        <v>56</v>
      </c>
      <c r="F89" s="68" t="s">
        <v>58</v>
      </c>
      <c r="G89" s="68" t="s">
        <v>580</v>
      </c>
      <c r="H89" s="68" t="s">
        <v>2509</v>
      </c>
      <c r="I89" s="68" t="s">
        <v>95</v>
      </c>
      <c r="J89" s="68" t="s">
        <v>2510</v>
      </c>
      <c r="K89" s="68" t="s">
        <v>96</v>
      </c>
      <c r="L89" s="68" t="s">
        <v>97</v>
      </c>
      <c r="M89" s="68" t="s">
        <v>582</v>
      </c>
      <c r="N89" s="68" t="s">
        <v>583</v>
      </c>
      <c r="O89" s="68" t="s">
        <v>96</v>
      </c>
      <c r="P89" s="68" t="s">
        <v>97</v>
      </c>
      <c r="Q89" s="69">
        <v>2.6295031E7</v>
      </c>
      <c r="R89" s="69">
        <v>0.0</v>
      </c>
      <c r="S89" s="69">
        <v>0.0</v>
      </c>
      <c r="T89" s="69">
        <v>0.0</v>
      </c>
      <c r="U89" s="69">
        <v>0.0</v>
      </c>
      <c r="V89" s="69">
        <v>0.0</v>
      </c>
      <c r="W89" s="69">
        <v>0.0</v>
      </c>
      <c r="X89" s="69">
        <v>2.6295031E7</v>
      </c>
      <c r="Y89" s="69">
        <v>0.0</v>
      </c>
      <c r="Z89" s="69">
        <v>0.0</v>
      </c>
      <c r="AA89" s="69">
        <v>0.0</v>
      </c>
      <c r="AB89" s="69">
        <v>0.0</v>
      </c>
      <c r="AC89" s="69">
        <v>2.6295031E7</v>
      </c>
      <c r="AD89" s="68" t="s">
        <v>2415</v>
      </c>
      <c r="AE89" s="68" t="str">
        <f>VLOOKUP(I:I,'TOTAL POR PROYECTOS'!B:I,8,0)</f>
        <v>Secretaría de Educación</v>
      </c>
    </row>
    <row r="90" hidden="1">
      <c r="A90" s="67" t="str">
        <f t="shared" si="1"/>
        <v>240211220245400100431.2.1.0.00.12.3.2.02.02.0061.2.1.0.00</v>
      </c>
      <c r="B90" s="67" t="str">
        <f>VLOOKUP(A:A,POAI!A:H,8,0)</f>
        <v>05020102|429</v>
      </c>
      <c r="C90" s="67" t="str">
        <f t="shared" si="2"/>
        <v>240211220245400100431.2.1.0.00.12.3.2.02.02.0061.2.1.0.0005020102|429</v>
      </c>
      <c r="D90" s="68" t="s">
        <v>2422</v>
      </c>
      <c r="E90" s="68" t="s">
        <v>170</v>
      </c>
      <c r="F90" s="68" t="s">
        <v>1694</v>
      </c>
      <c r="G90" s="68" t="s">
        <v>1723</v>
      </c>
      <c r="H90" s="68" t="s">
        <v>2446</v>
      </c>
      <c r="I90" s="68" t="s">
        <v>1725</v>
      </c>
      <c r="J90" s="68" t="s">
        <v>2447</v>
      </c>
      <c r="K90" s="68" t="s">
        <v>106</v>
      </c>
      <c r="L90" s="68" t="s">
        <v>107</v>
      </c>
      <c r="M90" s="68" t="s">
        <v>582</v>
      </c>
      <c r="N90" s="68" t="s">
        <v>583</v>
      </c>
      <c r="O90" s="68" t="s">
        <v>108</v>
      </c>
      <c r="P90" s="68" t="s">
        <v>2257</v>
      </c>
      <c r="Q90" s="69">
        <v>1.097312E8</v>
      </c>
      <c r="R90" s="69">
        <v>0.0</v>
      </c>
      <c r="S90" s="69">
        <v>0.0</v>
      </c>
      <c r="T90" s="69">
        <v>7229000.0</v>
      </c>
      <c r="U90" s="69">
        <v>0.0</v>
      </c>
      <c r="V90" s="69">
        <v>0.0</v>
      </c>
      <c r="W90" s="69">
        <v>0.0</v>
      </c>
      <c r="X90" s="69">
        <v>1.169602E8</v>
      </c>
      <c r="Y90" s="69">
        <v>1.169602E8</v>
      </c>
      <c r="Z90" s="69">
        <v>0.0</v>
      </c>
      <c r="AA90" s="69">
        <v>0.0</v>
      </c>
      <c r="AB90" s="69">
        <v>0.0</v>
      </c>
      <c r="AC90" s="69">
        <v>1.169602E8</v>
      </c>
      <c r="AD90" s="68" t="s">
        <v>2415</v>
      </c>
      <c r="AE90" s="68" t="str">
        <f>VLOOKUP(I:I,'TOTAL POR PROYECTOS'!B:I,8,0)</f>
        <v>Secretaría de Infraestructura</v>
      </c>
    </row>
    <row r="91" hidden="1">
      <c r="A91" s="67" t="str">
        <f t="shared" si="1"/>
        <v>240901120245400100911.2.1.0.00.12.3.2.02.02.0061.2.1.0.00</v>
      </c>
      <c r="B91" s="67" t="str">
        <f>VLOOKUP(A:A,POAI!A:H,8,0)</f>
        <v>05010204|427</v>
      </c>
      <c r="C91" s="67" t="str">
        <f t="shared" si="2"/>
        <v>240901120245400100911.2.1.0.00.12.3.2.02.02.0061.2.1.0.0005010204|427</v>
      </c>
      <c r="D91" s="68" t="s">
        <v>2422</v>
      </c>
      <c r="E91" s="68" t="s">
        <v>170</v>
      </c>
      <c r="F91" s="68" t="s">
        <v>172</v>
      </c>
      <c r="G91" s="68" t="s">
        <v>422</v>
      </c>
      <c r="H91" s="68" t="s">
        <v>2511</v>
      </c>
      <c r="I91" s="68" t="s">
        <v>424</v>
      </c>
      <c r="J91" s="68" t="s">
        <v>2512</v>
      </c>
      <c r="K91" s="68" t="s">
        <v>106</v>
      </c>
      <c r="L91" s="68" t="s">
        <v>107</v>
      </c>
      <c r="M91" s="68" t="s">
        <v>582</v>
      </c>
      <c r="N91" s="68" t="s">
        <v>583</v>
      </c>
      <c r="O91" s="68" t="s">
        <v>108</v>
      </c>
      <c r="P91" s="68" t="s">
        <v>2257</v>
      </c>
      <c r="Q91" s="69">
        <v>2.226E8</v>
      </c>
      <c r="R91" s="69">
        <v>0.0</v>
      </c>
      <c r="S91" s="69">
        <v>0.0</v>
      </c>
      <c r="T91" s="69">
        <v>5.0E8</v>
      </c>
      <c r="U91" s="69">
        <v>0.0</v>
      </c>
      <c r="V91" s="69">
        <v>0.0</v>
      </c>
      <c r="W91" s="69">
        <v>0.0</v>
      </c>
      <c r="X91" s="69">
        <v>7.226E8</v>
      </c>
      <c r="Y91" s="69">
        <v>1.75E8</v>
      </c>
      <c r="Z91" s="69">
        <v>0.0</v>
      </c>
      <c r="AA91" s="69">
        <v>0.0</v>
      </c>
      <c r="AB91" s="69">
        <v>0.0</v>
      </c>
      <c r="AC91" s="69">
        <v>7.226E8</v>
      </c>
      <c r="AD91" s="68" t="s">
        <v>2415</v>
      </c>
      <c r="AE91" s="68" t="str">
        <f>VLOOKUP(I:I,'TOTAL POR PROYECTOS'!B:I,8,0)</f>
        <v>Secretaría de Movilidad</v>
      </c>
    </row>
    <row r="92" hidden="1">
      <c r="A92" s="67" t="str">
        <f t="shared" si="1"/>
        <v>24090542025000000322601.2.1.0.00.12.3.2.02.02.0061.2.1.0.00</v>
      </c>
      <c r="B92" s="67" t="str">
        <f>VLOOKUP(A:A,POAI!A:H,8,0)</f>
        <v>05020107|434</v>
      </c>
      <c r="C92" s="67" t="str">
        <f t="shared" si="2"/>
        <v>24090542025000000322601.2.1.0.00.12.3.2.02.02.0061.2.1.0.0005020107|434</v>
      </c>
      <c r="D92" s="68" t="s">
        <v>2422</v>
      </c>
      <c r="E92" s="68" t="s">
        <v>170</v>
      </c>
      <c r="F92" s="68" t="s">
        <v>172</v>
      </c>
      <c r="G92" s="68" t="s">
        <v>1731</v>
      </c>
      <c r="H92" s="68" t="s">
        <v>2513</v>
      </c>
      <c r="I92" s="68" t="s">
        <v>1733</v>
      </c>
      <c r="J92" s="68" t="s">
        <v>2514</v>
      </c>
      <c r="K92" s="68" t="s">
        <v>106</v>
      </c>
      <c r="L92" s="68" t="s">
        <v>107</v>
      </c>
      <c r="M92" s="68" t="s">
        <v>582</v>
      </c>
      <c r="N92" s="68" t="s">
        <v>583</v>
      </c>
      <c r="O92" s="68" t="s">
        <v>108</v>
      </c>
      <c r="P92" s="68" t="s">
        <v>2257</v>
      </c>
      <c r="Q92" s="69">
        <v>5.512E7</v>
      </c>
      <c r="R92" s="69">
        <v>0.0</v>
      </c>
      <c r="S92" s="69">
        <v>0.0</v>
      </c>
      <c r="T92" s="69">
        <v>0.0</v>
      </c>
      <c r="U92" s="69">
        <v>0.0</v>
      </c>
      <c r="V92" s="69">
        <v>0.0</v>
      </c>
      <c r="W92" s="69">
        <v>0.0</v>
      </c>
      <c r="X92" s="69">
        <v>5.512E7</v>
      </c>
      <c r="Y92" s="69">
        <v>5.512E7</v>
      </c>
      <c r="Z92" s="69">
        <v>0.0</v>
      </c>
      <c r="AA92" s="69">
        <v>0.0</v>
      </c>
      <c r="AB92" s="69">
        <v>0.0</v>
      </c>
      <c r="AC92" s="69">
        <v>5.512E7</v>
      </c>
      <c r="AD92" s="68" t="s">
        <v>2415</v>
      </c>
      <c r="AE92" s="68" t="str">
        <f>VLOOKUP(I:I,'TOTAL POR PROYECTOS'!B:I,8,0)</f>
        <v>Secretaría de Infraestructura</v>
      </c>
    </row>
    <row r="93" hidden="1">
      <c r="A93" s="67" t="str">
        <f t="shared" si="1"/>
        <v>320801020245400101731.2.1.0.00.12.3.2.02.02.0061.2.1.0.00</v>
      </c>
      <c r="B93" s="67" t="str">
        <f>VLOOKUP(A:A,POAI!A:H,8,0)</f>
        <v>04020201|353</v>
      </c>
      <c r="C93" s="67" t="str">
        <f t="shared" si="2"/>
        <v>320801020245400101731.2.1.0.00.12.3.2.02.02.0061.2.1.0.0004020201|353</v>
      </c>
      <c r="D93" s="68" t="s">
        <v>2418</v>
      </c>
      <c r="E93" s="68" t="s">
        <v>1810</v>
      </c>
      <c r="F93" s="68" t="s">
        <v>1822</v>
      </c>
      <c r="G93" s="68" t="s">
        <v>1824</v>
      </c>
      <c r="H93" s="68" t="s">
        <v>2515</v>
      </c>
      <c r="I93" s="68" t="s">
        <v>1826</v>
      </c>
      <c r="J93" s="68" t="s">
        <v>2516</v>
      </c>
      <c r="K93" s="68" t="s">
        <v>106</v>
      </c>
      <c r="L93" s="68" t="s">
        <v>107</v>
      </c>
      <c r="M93" s="68" t="s">
        <v>582</v>
      </c>
      <c r="N93" s="68" t="s">
        <v>583</v>
      </c>
      <c r="O93" s="68" t="s">
        <v>108</v>
      </c>
      <c r="P93" s="68" t="s">
        <v>2257</v>
      </c>
      <c r="Q93" s="69">
        <v>5.08E7</v>
      </c>
      <c r="R93" s="69">
        <v>0.0</v>
      </c>
      <c r="S93" s="69">
        <v>0.0</v>
      </c>
      <c r="T93" s="69">
        <v>0.0</v>
      </c>
      <c r="U93" s="69">
        <v>0.0</v>
      </c>
      <c r="V93" s="69">
        <v>0.0</v>
      </c>
      <c r="W93" s="69">
        <v>0.0</v>
      </c>
      <c r="X93" s="69">
        <v>5.08E7</v>
      </c>
      <c r="Y93" s="69">
        <v>5.075E7</v>
      </c>
      <c r="Z93" s="69">
        <v>5.005E7</v>
      </c>
      <c r="AA93" s="69">
        <v>0.0</v>
      </c>
      <c r="AB93" s="69">
        <v>0.0</v>
      </c>
      <c r="AC93" s="69">
        <v>750000.0</v>
      </c>
      <c r="AD93" s="68" t="s">
        <v>2517</v>
      </c>
      <c r="AE93" s="68" t="str">
        <f>VLOOKUP(I:I,'TOTAL POR PROYECTOS'!B:I,8,0)</f>
        <v>Secretaría de Ambiente y Sostenibilidad</v>
      </c>
    </row>
    <row r="94" hidden="1">
      <c r="A94" s="67" t="str">
        <f t="shared" si="1"/>
        <v>390500720245400101591.2.1.0.00.12.3.2.02.02.0061.2.1.0.00</v>
      </c>
      <c r="B94" s="67" t="str">
        <f>VLOOKUP(A:A,POAI!A:H,8,0)</f>
        <v>06040707|534</v>
      </c>
      <c r="C94" s="67" t="str">
        <f t="shared" si="2"/>
        <v>390500720245400101591.2.1.0.00.12.3.2.02.02.0061.2.1.0.0006040707|534</v>
      </c>
      <c r="D94" s="68" t="s">
        <v>2518</v>
      </c>
      <c r="E94" s="68" t="s">
        <v>184</v>
      </c>
      <c r="F94" s="68" t="s">
        <v>1632</v>
      </c>
      <c r="G94" s="68" t="s">
        <v>1634</v>
      </c>
      <c r="H94" s="68" t="s">
        <v>2519</v>
      </c>
      <c r="I94" s="68" t="s">
        <v>1636</v>
      </c>
      <c r="J94" s="68" t="s">
        <v>2520</v>
      </c>
      <c r="K94" s="68" t="s">
        <v>106</v>
      </c>
      <c r="L94" s="68" t="s">
        <v>107</v>
      </c>
      <c r="M94" s="68" t="s">
        <v>582</v>
      </c>
      <c r="N94" s="68" t="s">
        <v>583</v>
      </c>
      <c r="O94" s="68" t="s">
        <v>108</v>
      </c>
      <c r="P94" s="68" t="s">
        <v>2257</v>
      </c>
      <c r="Q94" s="69">
        <v>1.26E8</v>
      </c>
      <c r="R94" s="69">
        <v>0.0</v>
      </c>
      <c r="S94" s="69">
        <v>0.0</v>
      </c>
      <c r="T94" s="69">
        <v>0.0</v>
      </c>
      <c r="U94" s="69">
        <v>1.26E8</v>
      </c>
      <c r="V94" s="69">
        <v>0.0</v>
      </c>
      <c r="W94" s="69">
        <v>0.0</v>
      </c>
      <c r="X94" s="69">
        <v>0.0</v>
      </c>
      <c r="Y94" s="69">
        <v>0.0</v>
      </c>
      <c r="Z94" s="69">
        <v>0.0</v>
      </c>
      <c r="AA94" s="69">
        <v>0.0</v>
      </c>
      <c r="AB94" s="69">
        <v>0.0</v>
      </c>
      <c r="AC94" s="69">
        <v>0.0</v>
      </c>
      <c r="AD94" s="68" t="s">
        <v>2415</v>
      </c>
      <c r="AE94" s="68" t="str">
        <f>VLOOKUP(I:I,'TOTAL POR PROYECTOS'!B:I,8,0)</f>
        <v>Oficina de Migración y Frontera</v>
      </c>
    </row>
    <row r="95" hidden="1">
      <c r="A95" s="67" t="str">
        <f t="shared" si="1"/>
        <v>400100120245400102271.2.1.0.00.12.3.2.02.02.0061.2.1.0.00</v>
      </c>
      <c r="B95" s="67" t="str">
        <f>VLOOKUP(A:A,POAI!A:H,8,0)</f>
        <v>04050104|413</v>
      </c>
      <c r="C95" s="67" t="str">
        <f t="shared" si="2"/>
        <v>400100120245400102271.2.1.0.00.12.3.2.02.02.0061.2.1.0.0004050104|413</v>
      </c>
      <c r="D95" s="68" t="s">
        <v>2454</v>
      </c>
      <c r="E95" s="68" t="s">
        <v>143</v>
      </c>
      <c r="F95" s="68" t="s">
        <v>145</v>
      </c>
      <c r="G95" s="68" t="s">
        <v>159</v>
      </c>
      <c r="H95" s="68" t="s">
        <v>2521</v>
      </c>
      <c r="I95" s="68" t="s">
        <v>149</v>
      </c>
      <c r="J95" s="68" t="s">
        <v>2522</v>
      </c>
      <c r="K95" s="68" t="s">
        <v>106</v>
      </c>
      <c r="L95" s="68" t="s">
        <v>107</v>
      </c>
      <c r="M95" s="68" t="s">
        <v>582</v>
      </c>
      <c r="N95" s="68" t="s">
        <v>583</v>
      </c>
      <c r="O95" s="68" t="s">
        <v>108</v>
      </c>
      <c r="P95" s="68" t="s">
        <v>2257</v>
      </c>
      <c r="Q95" s="69">
        <v>5.08E7</v>
      </c>
      <c r="R95" s="69">
        <v>0.0</v>
      </c>
      <c r="S95" s="69">
        <v>0.0</v>
      </c>
      <c r="T95" s="69">
        <v>0.0</v>
      </c>
      <c r="U95" s="69">
        <v>5.08E7</v>
      </c>
      <c r="V95" s="69">
        <v>0.0</v>
      </c>
      <c r="W95" s="69">
        <v>0.0</v>
      </c>
      <c r="X95" s="69">
        <v>0.0</v>
      </c>
      <c r="Y95" s="69">
        <v>0.0</v>
      </c>
      <c r="Z95" s="69">
        <v>0.0</v>
      </c>
      <c r="AA95" s="69">
        <v>0.0</v>
      </c>
      <c r="AB95" s="69">
        <v>0.0</v>
      </c>
      <c r="AC95" s="69">
        <v>0.0</v>
      </c>
      <c r="AD95" s="68" t="s">
        <v>2415</v>
      </c>
      <c r="AE95" s="68" t="str">
        <f>VLOOKUP(I:I,'TOTAL POR PROYECTOS'!B:I,8,0)</f>
        <v>Secretaría de Hábitat</v>
      </c>
    </row>
    <row r="96" hidden="1">
      <c r="A96" s="67" t="str">
        <f t="shared" si="1"/>
        <v>400202020245400101151.2.1.0.00.12.3.2.02.02.0061.2.1.0.00</v>
      </c>
      <c r="B96" s="67" t="str">
        <f>VLOOKUP(A:A,POAI!A:H,8,0)</f>
        <v>01020201|25</v>
      </c>
      <c r="C96" s="67" t="str">
        <f t="shared" si="2"/>
        <v>400202020245400101151.2.1.0.00.12.3.2.02.02.0061.2.1.0.0001020201|25</v>
      </c>
      <c r="D96" s="68" t="s">
        <v>2454</v>
      </c>
      <c r="E96" s="68" t="s">
        <v>143</v>
      </c>
      <c r="F96" s="68" t="s">
        <v>448</v>
      </c>
      <c r="G96" s="68" t="s">
        <v>1354</v>
      </c>
      <c r="H96" s="68" t="s">
        <v>2455</v>
      </c>
      <c r="I96" s="68" t="s">
        <v>1357</v>
      </c>
      <c r="J96" s="68" t="s">
        <v>2456</v>
      </c>
      <c r="K96" s="68" t="s">
        <v>106</v>
      </c>
      <c r="L96" s="68" t="s">
        <v>107</v>
      </c>
      <c r="M96" s="68" t="s">
        <v>582</v>
      </c>
      <c r="N96" s="68" t="s">
        <v>583</v>
      </c>
      <c r="O96" s="68" t="s">
        <v>108</v>
      </c>
      <c r="P96" s="68" t="s">
        <v>2257</v>
      </c>
      <c r="Q96" s="69">
        <v>5.512E7</v>
      </c>
      <c r="R96" s="69">
        <v>0.0</v>
      </c>
      <c r="S96" s="69">
        <v>0.0</v>
      </c>
      <c r="T96" s="69">
        <v>0.0</v>
      </c>
      <c r="U96" s="69">
        <v>5.512E7</v>
      </c>
      <c r="V96" s="69">
        <v>0.0</v>
      </c>
      <c r="W96" s="69">
        <v>0.0</v>
      </c>
      <c r="X96" s="69">
        <v>0.0</v>
      </c>
      <c r="Y96" s="69">
        <v>0.0</v>
      </c>
      <c r="Z96" s="69">
        <v>0.0</v>
      </c>
      <c r="AA96" s="69">
        <v>0.0</v>
      </c>
      <c r="AB96" s="69">
        <v>0.0</v>
      </c>
      <c r="AC96" s="69">
        <v>0.0</v>
      </c>
      <c r="AD96" s="68" t="s">
        <v>2415</v>
      </c>
      <c r="AE96" s="68" t="str">
        <f>VLOOKUP(I:I,'TOTAL POR PROYECTOS'!B:I,8,0)</f>
        <v>Secretaría de Gobierno</v>
      </c>
    </row>
    <row r="97" hidden="1">
      <c r="A97" s="67" t="str">
        <f t="shared" si="1"/>
        <v>410102520245400100991.2.1.0.00.12.3.2.02.02.0061.2.1.0.00</v>
      </c>
      <c r="B97" s="67" t="str">
        <f>VLOOKUP(A:A,POAI!A:H,8,0)</f>
        <v>03070302|300</v>
      </c>
      <c r="C97" s="67" t="str">
        <f t="shared" si="2"/>
        <v>410102520245400100991.2.1.0.00.12.3.2.02.02.0061.2.1.0.0003070302|300</v>
      </c>
      <c r="D97" s="68" t="s">
        <v>2463</v>
      </c>
      <c r="E97" s="68" t="s">
        <v>304</v>
      </c>
      <c r="F97" s="68" t="s">
        <v>1920</v>
      </c>
      <c r="G97" s="68" t="s">
        <v>1975</v>
      </c>
      <c r="H97" s="68" t="s">
        <v>2523</v>
      </c>
      <c r="I97" s="68" t="s">
        <v>1977</v>
      </c>
      <c r="J97" s="68" t="s">
        <v>2524</v>
      </c>
      <c r="K97" s="68" t="s">
        <v>106</v>
      </c>
      <c r="L97" s="68" t="s">
        <v>107</v>
      </c>
      <c r="M97" s="68" t="s">
        <v>582</v>
      </c>
      <c r="N97" s="68" t="s">
        <v>583</v>
      </c>
      <c r="O97" s="68" t="s">
        <v>108</v>
      </c>
      <c r="P97" s="68" t="s">
        <v>2257</v>
      </c>
      <c r="Q97" s="69">
        <v>2.0E8</v>
      </c>
      <c r="R97" s="69">
        <v>0.0</v>
      </c>
      <c r="S97" s="69">
        <v>0.0</v>
      </c>
      <c r="T97" s="69">
        <v>0.0</v>
      </c>
      <c r="U97" s="69">
        <v>2.0E8</v>
      </c>
      <c r="V97" s="69">
        <v>0.0</v>
      </c>
      <c r="W97" s="69">
        <v>0.0</v>
      </c>
      <c r="X97" s="69">
        <v>0.0</v>
      </c>
      <c r="Y97" s="69">
        <v>0.0</v>
      </c>
      <c r="Z97" s="69">
        <v>0.0</v>
      </c>
      <c r="AA97" s="69">
        <v>0.0</v>
      </c>
      <c r="AB97" s="69">
        <v>0.0</v>
      </c>
      <c r="AC97" s="69">
        <v>0.0</v>
      </c>
      <c r="AD97" s="68" t="s">
        <v>2415</v>
      </c>
      <c r="AE97" s="68" t="str">
        <f>VLOOKUP(I:I,'TOTAL POR PROYECTOS'!B:I,8,0)</f>
        <v>Secretaría de Víctimas, Paz y Posconflicto</v>
      </c>
    </row>
    <row r="98" hidden="1">
      <c r="A98" s="67" t="str">
        <f t="shared" si="1"/>
        <v>410203820245400102581.3.3.1.00.32.3.2.02.02.0061.3.3.1.00</v>
      </c>
      <c r="B98" s="67" t="str">
        <f>VLOOKUP(A:A,POAI!A:H,8,0)</f>
        <v>03010103|138</v>
      </c>
      <c r="C98" s="67" t="str">
        <f t="shared" si="2"/>
        <v>410203820245400102581.3.3.1.00.32.3.2.02.02.0061.3.3.1.0003010103|138</v>
      </c>
      <c r="D98" s="68" t="s">
        <v>2463</v>
      </c>
      <c r="E98" s="68" t="s">
        <v>304</v>
      </c>
      <c r="F98" s="68" t="s">
        <v>1143</v>
      </c>
      <c r="G98" s="68" t="s">
        <v>1151</v>
      </c>
      <c r="H98" s="68" t="s">
        <v>2525</v>
      </c>
      <c r="I98" s="68" t="s">
        <v>2318</v>
      </c>
      <c r="J98" s="68" t="s">
        <v>2465</v>
      </c>
      <c r="K98" s="68" t="s">
        <v>2332</v>
      </c>
      <c r="L98" s="68" t="s">
        <v>2333</v>
      </c>
      <c r="M98" s="68" t="s">
        <v>582</v>
      </c>
      <c r="N98" s="68" t="s">
        <v>583</v>
      </c>
      <c r="O98" s="68" t="s">
        <v>2283</v>
      </c>
      <c r="P98" s="68" t="s">
        <v>2284</v>
      </c>
      <c r="Q98" s="69">
        <v>0.0</v>
      </c>
      <c r="R98" s="69">
        <v>4.0E7</v>
      </c>
      <c r="S98" s="69">
        <v>0.0</v>
      </c>
      <c r="T98" s="69">
        <v>0.0</v>
      </c>
      <c r="U98" s="69">
        <v>0.0</v>
      </c>
      <c r="V98" s="69">
        <v>0.0</v>
      </c>
      <c r="W98" s="69">
        <v>0.0</v>
      </c>
      <c r="X98" s="69">
        <v>4.0E7</v>
      </c>
      <c r="Y98" s="69">
        <v>4.0E7</v>
      </c>
      <c r="Z98" s="69">
        <v>4.0E7</v>
      </c>
      <c r="AA98" s="69">
        <v>0.0</v>
      </c>
      <c r="AB98" s="69">
        <v>0.0</v>
      </c>
      <c r="AC98" s="69">
        <v>0.0</v>
      </c>
      <c r="AD98" s="68" t="s">
        <v>2404</v>
      </c>
      <c r="AE98" s="68" t="str">
        <f>VLOOKUP(I:I,'TOTAL POR PROYECTOS'!B:I,8,0)</f>
        <v>Secretaría de Bienestar Social</v>
      </c>
    </row>
    <row r="99" hidden="1">
      <c r="A99" s="67" t="str">
        <f t="shared" si="1"/>
        <v>41020382025000000323351.2.1.0.00.12.3.2.02.02.0061.2.1.0.00</v>
      </c>
      <c r="B99" s="67" t="str">
        <f>VLOOKUP(A:A,POAI!A:H,8,0)</f>
        <v>03010103|138</v>
      </c>
      <c r="C99" s="67" t="str">
        <f t="shared" si="2"/>
        <v>41020382025000000323351.2.1.0.00.12.3.2.02.02.0061.2.1.0.0003010103|138</v>
      </c>
      <c r="D99" s="68" t="s">
        <v>2463</v>
      </c>
      <c r="E99" s="68" t="s">
        <v>304</v>
      </c>
      <c r="F99" s="68" t="s">
        <v>1143</v>
      </c>
      <c r="G99" s="68" t="s">
        <v>1151</v>
      </c>
      <c r="H99" s="68" t="s">
        <v>2525</v>
      </c>
      <c r="I99" s="68" t="s">
        <v>1147</v>
      </c>
      <c r="J99" s="68" t="s">
        <v>2526</v>
      </c>
      <c r="K99" s="68" t="s">
        <v>106</v>
      </c>
      <c r="L99" s="68" t="s">
        <v>107</v>
      </c>
      <c r="M99" s="68" t="s">
        <v>582</v>
      </c>
      <c r="N99" s="68" t="s">
        <v>583</v>
      </c>
      <c r="O99" s="68" t="s">
        <v>108</v>
      </c>
      <c r="P99" s="68" t="s">
        <v>2257</v>
      </c>
      <c r="Q99" s="69">
        <v>1.42E8</v>
      </c>
      <c r="R99" s="69">
        <v>0.0</v>
      </c>
      <c r="S99" s="69">
        <v>0.0</v>
      </c>
      <c r="T99" s="69">
        <v>0.0</v>
      </c>
      <c r="U99" s="69">
        <v>1.42E8</v>
      </c>
      <c r="V99" s="69">
        <v>0.0</v>
      </c>
      <c r="W99" s="69">
        <v>0.0</v>
      </c>
      <c r="X99" s="69">
        <v>0.0</v>
      </c>
      <c r="Y99" s="69">
        <v>0.0</v>
      </c>
      <c r="Z99" s="69">
        <v>0.0</v>
      </c>
      <c r="AA99" s="69">
        <v>0.0</v>
      </c>
      <c r="AB99" s="69">
        <v>0.0</v>
      </c>
      <c r="AC99" s="69">
        <v>0.0</v>
      </c>
      <c r="AD99" s="68" t="s">
        <v>2415</v>
      </c>
      <c r="AE99" s="68" t="str">
        <f>VLOOKUP(I:I,'TOTAL POR PROYECTOS'!B:I,8,0)</f>
        <v>Secretaría de Bienestar Social</v>
      </c>
    </row>
    <row r="100" hidden="1">
      <c r="A100" s="67" t="str">
        <f t="shared" si="1"/>
        <v>41020462025000000323351.2.1.0.00.12.3.2.02.02.0061.2.1.0.00</v>
      </c>
      <c r="B100" s="67" t="str">
        <f>VLOOKUP(A:A,POAI!A:H,8,0)</f>
        <v>03010101|136</v>
      </c>
      <c r="C100" s="67" t="str">
        <f t="shared" si="2"/>
        <v>41020462025000000323351.2.1.0.00.12.3.2.02.02.0061.2.1.0.0003010101|136</v>
      </c>
      <c r="D100" s="68" t="s">
        <v>2463</v>
      </c>
      <c r="E100" s="68" t="s">
        <v>304</v>
      </c>
      <c r="F100" s="68" t="s">
        <v>1143</v>
      </c>
      <c r="G100" s="68" t="s">
        <v>1145</v>
      </c>
      <c r="H100" s="68" t="s">
        <v>2527</v>
      </c>
      <c r="I100" s="68" t="s">
        <v>1147</v>
      </c>
      <c r="J100" s="68" t="s">
        <v>2526</v>
      </c>
      <c r="K100" s="68" t="s">
        <v>106</v>
      </c>
      <c r="L100" s="68" t="s">
        <v>107</v>
      </c>
      <c r="M100" s="68" t="s">
        <v>582</v>
      </c>
      <c r="N100" s="68" t="s">
        <v>583</v>
      </c>
      <c r="O100" s="68" t="s">
        <v>108</v>
      </c>
      <c r="P100" s="68" t="s">
        <v>2257</v>
      </c>
      <c r="Q100" s="69">
        <v>7.5E7</v>
      </c>
      <c r="R100" s="69">
        <v>0.0</v>
      </c>
      <c r="S100" s="69">
        <v>0.0</v>
      </c>
      <c r="T100" s="69">
        <v>0.0</v>
      </c>
      <c r="U100" s="69">
        <v>0.0</v>
      </c>
      <c r="V100" s="69">
        <v>0.0</v>
      </c>
      <c r="W100" s="69">
        <v>0.0</v>
      </c>
      <c r="X100" s="69">
        <v>7.5E7</v>
      </c>
      <c r="Y100" s="69">
        <v>7.5E7</v>
      </c>
      <c r="Z100" s="69">
        <v>0.0</v>
      </c>
      <c r="AA100" s="69">
        <v>0.0</v>
      </c>
      <c r="AB100" s="69">
        <v>0.0</v>
      </c>
      <c r="AC100" s="69">
        <v>7.5E7</v>
      </c>
      <c r="AD100" s="68" t="s">
        <v>2415</v>
      </c>
      <c r="AE100" s="68" t="str">
        <f>VLOOKUP(I:I,'TOTAL POR PROYECTOS'!B:I,8,0)</f>
        <v>Secretaría de Bienestar Social</v>
      </c>
    </row>
    <row r="101" hidden="1">
      <c r="A101" s="67" t="str">
        <f t="shared" si="1"/>
        <v>410301720245400102571.2.1.0.00.12.3.2.02.02.0061.2.1.0.00</v>
      </c>
      <c r="B101" s="67" t="str">
        <f>VLOOKUP(A:A,POAI!A:H,8,0)</f>
        <v>03010701|174</v>
      </c>
      <c r="C101" s="67" t="str">
        <f t="shared" si="2"/>
        <v>410301720245400102571.2.1.0.00.12.3.2.02.02.0061.2.1.0.0003010701|174</v>
      </c>
      <c r="D101" s="68" t="s">
        <v>2463</v>
      </c>
      <c r="E101" s="68" t="s">
        <v>304</v>
      </c>
      <c r="F101" s="68" t="s">
        <v>306</v>
      </c>
      <c r="G101" s="68" t="s">
        <v>1223</v>
      </c>
      <c r="H101" s="68" t="s">
        <v>2528</v>
      </c>
      <c r="I101" s="68" t="s">
        <v>1225</v>
      </c>
      <c r="J101" s="68" t="s">
        <v>2529</v>
      </c>
      <c r="K101" s="68" t="s">
        <v>106</v>
      </c>
      <c r="L101" s="68" t="s">
        <v>107</v>
      </c>
      <c r="M101" s="68" t="s">
        <v>582</v>
      </c>
      <c r="N101" s="68" t="s">
        <v>583</v>
      </c>
      <c r="O101" s="68" t="s">
        <v>108</v>
      </c>
      <c r="P101" s="68" t="s">
        <v>2257</v>
      </c>
      <c r="Q101" s="69">
        <v>1.5E9</v>
      </c>
      <c r="R101" s="69">
        <v>0.0</v>
      </c>
      <c r="S101" s="69">
        <v>0.0</v>
      </c>
      <c r="T101" s="69">
        <v>0.0</v>
      </c>
      <c r="U101" s="69">
        <v>0.0</v>
      </c>
      <c r="V101" s="69">
        <v>0.0</v>
      </c>
      <c r="W101" s="69">
        <v>0.0</v>
      </c>
      <c r="X101" s="69">
        <v>1.5E9</v>
      </c>
      <c r="Y101" s="69">
        <v>1.5E9</v>
      </c>
      <c r="Z101" s="69">
        <v>1.5E9</v>
      </c>
      <c r="AA101" s="69">
        <v>4.5E8</v>
      </c>
      <c r="AB101" s="69">
        <v>4.5E8</v>
      </c>
      <c r="AC101" s="69">
        <v>0.0</v>
      </c>
      <c r="AD101" s="68" t="s">
        <v>2404</v>
      </c>
      <c r="AE101" s="68" t="str">
        <f>VLOOKUP(I:I,'TOTAL POR PROYECTOS'!B:I,8,0)</f>
        <v>Secretaría de Bienestar Social</v>
      </c>
    </row>
    <row r="102" hidden="1">
      <c r="A102" s="67" t="str">
        <f t="shared" si="1"/>
        <v>41030522025000000323541.2.1.0.00.12.3.2.02.02.0061.2.1.0.00</v>
      </c>
      <c r="B102" s="67" t="str">
        <f>VLOOKUP(A:A,POAI!A:H,8,0)</f>
        <v>03010601|169</v>
      </c>
      <c r="C102" s="67" t="str">
        <f t="shared" si="2"/>
        <v>41030522025000000323541.2.1.0.00.12.3.2.02.02.0061.2.1.0.0003010601|169</v>
      </c>
      <c r="D102" s="68" t="s">
        <v>2463</v>
      </c>
      <c r="E102" s="68" t="s">
        <v>304</v>
      </c>
      <c r="F102" s="68" t="s">
        <v>306</v>
      </c>
      <c r="G102" s="68" t="s">
        <v>342</v>
      </c>
      <c r="H102" s="68" t="s">
        <v>2530</v>
      </c>
      <c r="I102" s="68" t="s">
        <v>1218</v>
      </c>
      <c r="J102" s="68" t="s">
        <v>2531</v>
      </c>
      <c r="K102" s="68" t="s">
        <v>106</v>
      </c>
      <c r="L102" s="68" t="s">
        <v>107</v>
      </c>
      <c r="M102" s="68" t="s">
        <v>582</v>
      </c>
      <c r="N102" s="68" t="s">
        <v>583</v>
      </c>
      <c r="O102" s="68" t="s">
        <v>108</v>
      </c>
      <c r="P102" s="68" t="s">
        <v>2257</v>
      </c>
      <c r="Q102" s="69">
        <v>7.5E7</v>
      </c>
      <c r="R102" s="69">
        <v>0.0</v>
      </c>
      <c r="S102" s="69">
        <v>0.0</v>
      </c>
      <c r="T102" s="69">
        <v>0.0</v>
      </c>
      <c r="U102" s="69">
        <v>0.0</v>
      </c>
      <c r="V102" s="69">
        <v>0.0</v>
      </c>
      <c r="W102" s="69">
        <v>0.0</v>
      </c>
      <c r="X102" s="69">
        <v>7.5E7</v>
      </c>
      <c r="Y102" s="69">
        <v>7.5E7</v>
      </c>
      <c r="Z102" s="69">
        <v>0.0</v>
      </c>
      <c r="AA102" s="69">
        <v>0.0</v>
      </c>
      <c r="AB102" s="69">
        <v>0.0</v>
      </c>
      <c r="AC102" s="69">
        <v>7.5E7</v>
      </c>
      <c r="AD102" s="68" t="s">
        <v>2415</v>
      </c>
      <c r="AE102" s="68" t="str">
        <f>VLOOKUP(I:I,'TOTAL POR PROYECTOS'!B:I,8,0)</f>
        <v>Secretaría de Bienestar Social</v>
      </c>
    </row>
    <row r="103" hidden="1">
      <c r="A103" s="67" t="str">
        <f t="shared" si="1"/>
        <v>410305720245400102401.3.3.1.00.42.3.2.02.02.0061.3.3.1.00</v>
      </c>
      <c r="B103" s="67" t="str">
        <f>VLOOKUP(A:A,POAI!A:H,8,0)</f>
        <v>03010403|159</v>
      </c>
      <c r="C103" s="67" t="str">
        <f t="shared" si="2"/>
        <v>410305720245400102401.3.3.1.00.42.3.2.02.02.0061.3.3.1.0003010403|159</v>
      </c>
      <c r="D103" s="68" t="s">
        <v>2463</v>
      </c>
      <c r="E103" s="68" t="s">
        <v>304</v>
      </c>
      <c r="F103" s="68" t="s">
        <v>306</v>
      </c>
      <c r="G103" s="68" t="s">
        <v>1165</v>
      </c>
      <c r="H103" s="68" t="s">
        <v>2532</v>
      </c>
      <c r="I103" s="68" t="s">
        <v>2331</v>
      </c>
      <c r="J103" s="68" t="s">
        <v>2533</v>
      </c>
      <c r="K103" s="68" t="s">
        <v>2279</v>
      </c>
      <c r="L103" s="68" t="s">
        <v>2280</v>
      </c>
      <c r="M103" s="68" t="s">
        <v>582</v>
      </c>
      <c r="N103" s="68" t="s">
        <v>583</v>
      </c>
      <c r="O103" s="68" t="s">
        <v>2283</v>
      </c>
      <c r="P103" s="68" t="s">
        <v>2284</v>
      </c>
      <c r="Q103" s="69">
        <v>0.0</v>
      </c>
      <c r="R103" s="69">
        <v>1.1E8</v>
      </c>
      <c r="S103" s="69">
        <v>0.0</v>
      </c>
      <c r="T103" s="69">
        <v>0.0</v>
      </c>
      <c r="U103" s="69">
        <v>0.0</v>
      </c>
      <c r="V103" s="69">
        <v>0.0</v>
      </c>
      <c r="W103" s="69">
        <v>0.0</v>
      </c>
      <c r="X103" s="69">
        <v>1.1E8</v>
      </c>
      <c r="Y103" s="69">
        <v>1.1E8</v>
      </c>
      <c r="Z103" s="69">
        <v>1.1E8</v>
      </c>
      <c r="AA103" s="69">
        <v>0.0</v>
      </c>
      <c r="AB103" s="69">
        <v>0.0</v>
      </c>
      <c r="AC103" s="69">
        <v>0.0</v>
      </c>
      <c r="AD103" s="68" t="s">
        <v>2404</v>
      </c>
      <c r="AE103" s="68" t="str">
        <f>VLOOKUP(I:I,'TOTAL POR PROYECTOS'!B:I,8,0)</f>
        <v>Secretaría de Bienestar Social</v>
      </c>
    </row>
    <row r="104" hidden="1">
      <c r="A104" s="67" t="str">
        <f t="shared" si="1"/>
        <v>410305720245400102401.3.3.8.03.2_20252.3.2.02.02.0061.3.3.8.03</v>
      </c>
      <c r="B104" s="67" t="str">
        <f>VLOOKUP(A:A,POAI!A:H,8,0)</f>
        <v>03010403|159</v>
      </c>
      <c r="C104" s="67" t="str">
        <f t="shared" si="2"/>
        <v>410305720245400102401.3.3.8.03.2_20252.3.2.02.02.0061.3.3.8.0303010403|159</v>
      </c>
      <c r="D104" s="68" t="s">
        <v>2463</v>
      </c>
      <c r="E104" s="68" t="s">
        <v>304</v>
      </c>
      <c r="F104" s="68" t="s">
        <v>306</v>
      </c>
      <c r="G104" s="68" t="s">
        <v>1165</v>
      </c>
      <c r="H104" s="68" t="s">
        <v>2532</v>
      </c>
      <c r="I104" s="68" t="s">
        <v>2331</v>
      </c>
      <c r="J104" s="68" t="s">
        <v>2533</v>
      </c>
      <c r="K104" s="68" t="s">
        <v>2319</v>
      </c>
      <c r="L104" s="68" t="s">
        <v>2320</v>
      </c>
      <c r="M104" s="68" t="s">
        <v>582</v>
      </c>
      <c r="N104" s="68" t="s">
        <v>583</v>
      </c>
      <c r="O104" s="68" t="s">
        <v>2254</v>
      </c>
      <c r="P104" s="68" t="s">
        <v>2255</v>
      </c>
      <c r="Q104" s="69">
        <v>0.0</v>
      </c>
      <c r="R104" s="69">
        <v>8.0E7</v>
      </c>
      <c r="S104" s="69">
        <v>0.0</v>
      </c>
      <c r="T104" s="69">
        <v>0.0</v>
      </c>
      <c r="U104" s="69">
        <v>0.0</v>
      </c>
      <c r="V104" s="69">
        <v>0.0</v>
      </c>
      <c r="W104" s="69">
        <v>0.0</v>
      </c>
      <c r="X104" s="69">
        <v>8.0E7</v>
      </c>
      <c r="Y104" s="69">
        <v>8.0E7</v>
      </c>
      <c r="Z104" s="69">
        <v>8.0E7</v>
      </c>
      <c r="AA104" s="69">
        <v>0.0</v>
      </c>
      <c r="AB104" s="69">
        <v>0.0</v>
      </c>
      <c r="AC104" s="69">
        <v>0.0</v>
      </c>
      <c r="AD104" s="68" t="s">
        <v>2404</v>
      </c>
      <c r="AE104" s="68" t="str">
        <f>VLOOKUP(I:I,'TOTAL POR PROYECTOS'!B:I,8,0)</f>
        <v>Secretaría de Bienestar Social</v>
      </c>
    </row>
    <row r="105" hidden="1">
      <c r="A105" s="67" t="str">
        <f t="shared" si="1"/>
        <v>410400820245400102551.2.3.1.19.12.3.2.02.02.0061.2.3.1.19</v>
      </c>
      <c r="B105" s="67" t="str">
        <f>VLOOKUP(A:A,POAI!A:H,8,0)</f>
        <v>03010201|144</v>
      </c>
      <c r="C105" s="67" t="str">
        <f t="shared" si="2"/>
        <v>410400820245400102551.2.3.1.19.12.3.2.02.02.0061.2.3.1.1903010201|144</v>
      </c>
      <c r="D105" s="68" t="s">
        <v>2463</v>
      </c>
      <c r="E105" s="68" t="s">
        <v>304</v>
      </c>
      <c r="F105" s="68" t="s">
        <v>1173</v>
      </c>
      <c r="G105" s="68" t="s">
        <v>1175</v>
      </c>
      <c r="H105" s="68" t="s">
        <v>2534</v>
      </c>
      <c r="I105" s="68" t="s">
        <v>1177</v>
      </c>
      <c r="J105" s="68" t="s">
        <v>2535</v>
      </c>
      <c r="K105" s="68" t="s">
        <v>1178</v>
      </c>
      <c r="L105" s="68" t="s">
        <v>1179</v>
      </c>
      <c r="M105" s="68" t="s">
        <v>582</v>
      </c>
      <c r="N105" s="68" t="s">
        <v>583</v>
      </c>
      <c r="O105" s="68" t="s">
        <v>209</v>
      </c>
      <c r="P105" s="68" t="s">
        <v>2342</v>
      </c>
      <c r="Q105" s="69">
        <v>2.28066843906E9</v>
      </c>
      <c r="R105" s="69">
        <v>0.0</v>
      </c>
      <c r="S105" s="69">
        <v>0.0</v>
      </c>
      <c r="T105" s="69">
        <v>0.0</v>
      </c>
      <c r="U105" s="69">
        <v>0.0</v>
      </c>
      <c r="V105" s="69">
        <v>0.0</v>
      </c>
      <c r="W105" s="69">
        <v>0.0</v>
      </c>
      <c r="X105" s="69">
        <v>2.28066843906E9</v>
      </c>
      <c r="Y105" s="69">
        <v>1.97E9</v>
      </c>
      <c r="Z105" s="69">
        <v>1.97E9</v>
      </c>
      <c r="AA105" s="69">
        <v>0.0</v>
      </c>
      <c r="AB105" s="69">
        <v>0.0</v>
      </c>
      <c r="AC105" s="69">
        <v>3.1066843906E8</v>
      </c>
      <c r="AD105" s="68" t="s">
        <v>2536</v>
      </c>
      <c r="AE105" s="68" t="str">
        <f>VLOOKUP(I:I,'TOTAL POR PROYECTOS'!B:I,8,0)</f>
        <v>Secretaría de Bienestar Social</v>
      </c>
    </row>
    <row r="106" hidden="1">
      <c r="A106" s="67" t="str">
        <f t="shared" si="1"/>
        <v>410400820245400102551.3.3.3.20.142.3.2.02.02.0061.3.3.3.20</v>
      </c>
      <c r="B106" s="67" t="str">
        <f>VLOOKUP(A:A,POAI!A:H,8,0)</f>
        <v>03010201|144</v>
      </c>
      <c r="C106" s="67" t="str">
        <f t="shared" si="2"/>
        <v>410400820245400102551.3.3.3.20.142.3.2.02.02.0061.3.3.3.2003010201|144</v>
      </c>
      <c r="D106" s="68" t="s">
        <v>2463</v>
      </c>
      <c r="E106" s="68" t="s">
        <v>304</v>
      </c>
      <c r="F106" s="68" t="s">
        <v>1173</v>
      </c>
      <c r="G106" s="68" t="s">
        <v>1175</v>
      </c>
      <c r="H106" s="68" t="s">
        <v>2534</v>
      </c>
      <c r="I106" s="68" t="s">
        <v>1177</v>
      </c>
      <c r="J106" s="68" t="s">
        <v>2535</v>
      </c>
      <c r="K106" s="68" t="s">
        <v>2334</v>
      </c>
      <c r="L106" s="68" t="s">
        <v>2335</v>
      </c>
      <c r="M106" s="68" t="s">
        <v>582</v>
      </c>
      <c r="N106" s="68" t="s">
        <v>583</v>
      </c>
      <c r="O106" s="68" t="s">
        <v>2328</v>
      </c>
      <c r="P106" s="68" t="s">
        <v>2329</v>
      </c>
      <c r="Q106" s="69">
        <v>0.0</v>
      </c>
      <c r="R106" s="69">
        <v>6.07E8</v>
      </c>
      <c r="S106" s="69">
        <v>0.0</v>
      </c>
      <c r="T106" s="69">
        <v>0.0</v>
      </c>
      <c r="U106" s="69">
        <v>0.0</v>
      </c>
      <c r="V106" s="69">
        <v>0.0</v>
      </c>
      <c r="W106" s="69">
        <v>0.0</v>
      </c>
      <c r="X106" s="69">
        <v>6.07E8</v>
      </c>
      <c r="Y106" s="69">
        <v>6.07E8</v>
      </c>
      <c r="Z106" s="69">
        <v>6.07E8</v>
      </c>
      <c r="AA106" s="69">
        <v>6.07E8</v>
      </c>
      <c r="AB106" s="69">
        <v>0.0</v>
      </c>
      <c r="AC106" s="69">
        <v>0.0</v>
      </c>
      <c r="AD106" s="68" t="s">
        <v>2404</v>
      </c>
      <c r="AE106" s="68" t="str">
        <f>VLOOKUP(I:I,'TOTAL POR PROYECTOS'!B:I,8,0)</f>
        <v>Secretaría de Bienestar Social</v>
      </c>
    </row>
    <row r="107" hidden="1">
      <c r="A107" s="67" t="str">
        <f t="shared" si="1"/>
        <v>410402020245400101831.2.1.0.00.12.3.2.02.02.0061.2.1.0.00</v>
      </c>
      <c r="B107" s="67" t="str">
        <f>VLOOKUP(A:A,POAI!A:H,8,0)</f>
        <v>03010401|157</v>
      </c>
      <c r="C107" s="67" t="str">
        <f t="shared" si="2"/>
        <v>410402020245400101831.2.1.0.00.12.3.2.02.02.0061.2.1.0.0003010401|157</v>
      </c>
      <c r="D107" s="68" t="s">
        <v>2463</v>
      </c>
      <c r="E107" s="68" t="s">
        <v>304</v>
      </c>
      <c r="F107" s="68" t="s">
        <v>1173</v>
      </c>
      <c r="G107" s="68" t="s">
        <v>1194</v>
      </c>
      <c r="H107" s="68" t="s">
        <v>2537</v>
      </c>
      <c r="I107" s="68" t="s">
        <v>1196</v>
      </c>
      <c r="J107" s="68" t="s">
        <v>2538</v>
      </c>
      <c r="K107" s="68" t="s">
        <v>106</v>
      </c>
      <c r="L107" s="68" t="s">
        <v>107</v>
      </c>
      <c r="M107" s="68" t="s">
        <v>582</v>
      </c>
      <c r="N107" s="68" t="s">
        <v>583</v>
      </c>
      <c r="O107" s="68" t="s">
        <v>108</v>
      </c>
      <c r="P107" s="68" t="s">
        <v>2257</v>
      </c>
      <c r="Q107" s="69">
        <v>2.0E7</v>
      </c>
      <c r="R107" s="69">
        <v>0.0</v>
      </c>
      <c r="S107" s="69">
        <v>0.0</v>
      </c>
      <c r="T107" s="69">
        <v>0.0</v>
      </c>
      <c r="U107" s="69">
        <v>0.0</v>
      </c>
      <c r="V107" s="69">
        <v>0.0</v>
      </c>
      <c r="W107" s="69">
        <v>0.0</v>
      </c>
      <c r="X107" s="69">
        <v>2.0E7</v>
      </c>
      <c r="Y107" s="69">
        <v>0.0</v>
      </c>
      <c r="Z107" s="69">
        <v>0.0</v>
      </c>
      <c r="AA107" s="69">
        <v>0.0</v>
      </c>
      <c r="AB107" s="69">
        <v>0.0</v>
      </c>
      <c r="AC107" s="69">
        <v>2.0E7</v>
      </c>
      <c r="AD107" s="68" t="s">
        <v>2415</v>
      </c>
      <c r="AE107" s="68" t="str">
        <f>VLOOKUP(I:I,'TOTAL POR PROYECTOS'!B:I,8,0)</f>
        <v>Secretaría de Bienestar Social</v>
      </c>
    </row>
    <row r="108" hidden="1">
      <c r="A108" s="67" t="str">
        <f t="shared" si="1"/>
        <v>410402620245400101841.2.4.3.032.3.2.02.02.0061.2.4.3.03</v>
      </c>
      <c r="B108" s="67" t="str">
        <f>VLOOKUP(A:A,POAI!A:H,8,0)</f>
        <v>03010502|164</v>
      </c>
      <c r="C108" s="67" t="str">
        <f t="shared" si="2"/>
        <v>410402620245400101841.2.4.3.032.3.2.02.02.0061.2.4.3.0303010502|164</v>
      </c>
      <c r="D108" s="68" t="s">
        <v>2463</v>
      </c>
      <c r="E108" s="68" t="s">
        <v>304</v>
      </c>
      <c r="F108" s="68" t="s">
        <v>1173</v>
      </c>
      <c r="G108" s="68" t="s">
        <v>1207</v>
      </c>
      <c r="H108" s="68" t="s">
        <v>2539</v>
      </c>
      <c r="I108" s="68" t="s">
        <v>1203</v>
      </c>
      <c r="J108" s="68" t="s">
        <v>2540</v>
      </c>
      <c r="K108" s="68" t="s">
        <v>333</v>
      </c>
      <c r="L108" s="68" t="s">
        <v>334</v>
      </c>
      <c r="M108" s="68" t="s">
        <v>582</v>
      </c>
      <c r="N108" s="68" t="s">
        <v>583</v>
      </c>
      <c r="O108" s="68" t="s">
        <v>333</v>
      </c>
      <c r="P108" s="68" t="s">
        <v>334</v>
      </c>
      <c r="Q108" s="69">
        <v>1.0616E9</v>
      </c>
      <c r="R108" s="69">
        <v>0.0</v>
      </c>
      <c r="S108" s="69">
        <v>0.0</v>
      </c>
      <c r="T108" s="69">
        <v>0.0</v>
      </c>
      <c r="U108" s="69">
        <v>0.0</v>
      </c>
      <c r="V108" s="69">
        <v>0.0</v>
      </c>
      <c r="W108" s="69">
        <v>0.0</v>
      </c>
      <c r="X108" s="69">
        <v>1.0616E9</v>
      </c>
      <c r="Y108" s="69">
        <v>1.061E9</v>
      </c>
      <c r="Z108" s="69">
        <v>0.0</v>
      </c>
      <c r="AA108" s="69">
        <v>0.0</v>
      </c>
      <c r="AB108" s="69">
        <v>0.0</v>
      </c>
      <c r="AC108" s="69">
        <v>1.0616E9</v>
      </c>
      <c r="AD108" s="68" t="s">
        <v>2415</v>
      </c>
      <c r="AE108" s="68" t="str">
        <f>VLOOKUP(I:I,'TOTAL POR PROYECTOS'!B:I,8,0)</f>
        <v>Secretaría de Bienestar Social</v>
      </c>
    </row>
    <row r="109" hidden="1">
      <c r="A109" s="67" t="str">
        <f t="shared" si="1"/>
        <v>410402720245400101841.3.3.8.03.22.3.2.02.02.0061.3.3.8.03</v>
      </c>
      <c r="B109" s="67" t="str">
        <f>VLOOKUP(A:A,POAI!A:H,8,0)</f>
        <v>03010501|163</v>
      </c>
      <c r="C109" s="67" t="str">
        <f t="shared" si="2"/>
        <v>410402720245400101841.3.3.8.03.22.3.2.02.02.0061.3.3.8.0303010501|163</v>
      </c>
      <c r="D109" s="68" t="s">
        <v>2463</v>
      </c>
      <c r="E109" s="68" t="s">
        <v>304</v>
      </c>
      <c r="F109" s="68" t="s">
        <v>1173</v>
      </c>
      <c r="G109" s="68" t="s">
        <v>1201</v>
      </c>
      <c r="H109" s="68" t="s">
        <v>2541</v>
      </c>
      <c r="I109" s="68" t="s">
        <v>1203</v>
      </c>
      <c r="J109" s="68" t="s">
        <v>2540</v>
      </c>
      <c r="K109" s="68" t="s">
        <v>2336</v>
      </c>
      <c r="L109" s="68" t="s">
        <v>2337</v>
      </c>
      <c r="M109" s="68" t="s">
        <v>582</v>
      </c>
      <c r="N109" s="68" t="s">
        <v>583</v>
      </c>
      <c r="O109" s="68" t="s">
        <v>2254</v>
      </c>
      <c r="P109" s="68" t="s">
        <v>2255</v>
      </c>
      <c r="Q109" s="69">
        <v>0.0</v>
      </c>
      <c r="R109" s="69">
        <v>1.284406E8</v>
      </c>
      <c r="S109" s="69">
        <v>0.0</v>
      </c>
      <c r="T109" s="69">
        <v>0.0</v>
      </c>
      <c r="U109" s="69">
        <v>0.0</v>
      </c>
      <c r="V109" s="69">
        <v>0.0</v>
      </c>
      <c r="W109" s="69">
        <v>0.0</v>
      </c>
      <c r="X109" s="69">
        <v>1.284406E8</v>
      </c>
      <c r="Y109" s="69">
        <v>1.284406E8</v>
      </c>
      <c r="Z109" s="69">
        <v>1.284406E8</v>
      </c>
      <c r="AA109" s="69">
        <v>4.4381E7</v>
      </c>
      <c r="AB109" s="69">
        <v>0.0</v>
      </c>
      <c r="AC109" s="69">
        <v>0.0</v>
      </c>
      <c r="AD109" s="68" t="s">
        <v>2404</v>
      </c>
      <c r="AE109" s="68" t="str">
        <f>VLOOKUP(I:I,'TOTAL POR PROYECTOS'!B:I,8,0)</f>
        <v>Secretaría de Bienestar Social</v>
      </c>
    </row>
    <row r="110" hidden="1">
      <c r="A110" s="67" t="str">
        <f t="shared" si="1"/>
        <v>450105020245400100871.2.1.0.00.12.3.2.02.02.0061.2.1.0.00</v>
      </c>
      <c r="B110" s="67" t="str">
        <f>VLOOKUP(A:A,POAI!A:H,8,0)</f>
        <v>03080107|318</v>
      </c>
      <c r="C110" s="67" t="str">
        <f t="shared" si="2"/>
        <v>450105020245400100871.2.1.0.00.12.3.2.02.02.0061.2.1.0.0003080107|318</v>
      </c>
      <c r="D110" s="68" t="s">
        <v>2401</v>
      </c>
      <c r="E110" s="68" t="s">
        <v>184</v>
      </c>
      <c r="F110" s="68" t="s">
        <v>186</v>
      </c>
      <c r="G110" s="68" t="s">
        <v>1507</v>
      </c>
      <c r="H110" s="68" t="s">
        <v>2542</v>
      </c>
      <c r="I110" s="68" t="s">
        <v>1509</v>
      </c>
      <c r="J110" s="68" t="s">
        <v>2543</v>
      </c>
      <c r="K110" s="68" t="s">
        <v>106</v>
      </c>
      <c r="L110" s="68" t="s">
        <v>107</v>
      </c>
      <c r="M110" s="68" t="s">
        <v>582</v>
      </c>
      <c r="N110" s="68" t="s">
        <v>583</v>
      </c>
      <c r="O110" s="68" t="s">
        <v>108</v>
      </c>
      <c r="P110" s="68" t="s">
        <v>2257</v>
      </c>
      <c r="Q110" s="69">
        <v>1.72480807E8</v>
      </c>
      <c r="R110" s="69">
        <v>0.0</v>
      </c>
      <c r="S110" s="69">
        <v>0.0</v>
      </c>
      <c r="T110" s="69">
        <v>0.0</v>
      </c>
      <c r="U110" s="69">
        <v>0.0</v>
      </c>
      <c r="V110" s="69">
        <v>0.0</v>
      </c>
      <c r="W110" s="69">
        <v>0.0</v>
      </c>
      <c r="X110" s="69">
        <v>1.72480807E8</v>
      </c>
      <c r="Y110" s="69">
        <v>1.72E8</v>
      </c>
      <c r="Z110" s="69">
        <v>0.0</v>
      </c>
      <c r="AA110" s="69">
        <v>0.0</v>
      </c>
      <c r="AB110" s="69">
        <v>0.0</v>
      </c>
      <c r="AC110" s="69">
        <v>1.72480807E8</v>
      </c>
      <c r="AD110" s="68" t="s">
        <v>2415</v>
      </c>
      <c r="AE110" s="68" t="str">
        <f>VLOOKUP(I:I,'TOTAL POR PROYECTOS'!B:I,8,0)</f>
        <v>Secretaría de Equidad, Género y Mujer</v>
      </c>
    </row>
    <row r="111" hidden="1">
      <c r="A111" s="67" t="str">
        <f t="shared" si="1"/>
        <v>45010772026000000097791.2.3.2.062.3.2.02.02.0061.2.3.2.06</v>
      </c>
      <c r="B111" s="67" t="str">
        <f>VLOOKUP(A:A,POAI!A:H,8,0)</f>
        <v>01010103|03</v>
      </c>
      <c r="C111" s="67" t="str">
        <f t="shared" si="2"/>
        <v>45010772026000000097791.2.3.2.062.3.2.02.02.0061.2.3.2.0601010103|03</v>
      </c>
      <c r="D111" s="68" t="s">
        <v>2401</v>
      </c>
      <c r="E111" s="68" t="s">
        <v>184</v>
      </c>
      <c r="F111" s="68" t="s">
        <v>186</v>
      </c>
      <c r="G111" s="68" t="s">
        <v>1333</v>
      </c>
      <c r="H111" s="68" t="s">
        <v>1330</v>
      </c>
      <c r="I111" s="68" t="s">
        <v>2340</v>
      </c>
      <c r="J111" s="68" t="s">
        <v>2544</v>
      </c>
      <c r="K111" s="68" t="s">
        <v>1296</v>
      </c>
      <c r="L111" s="68" t="s">
        <v>1297</v>
      </c>
      <c r="M111" s="68" t="s">
        <v>582</v>
      </c>
      <c r="N111" s="68" t="s">
        <v>583</v>
      </c>
      <c r="O111" s="68" t="s">
        <v>1296</v>
      </c>
      <c r="P111" s="68" t="s">
        <v>2269</v>
      </c>
      <c r="Q111" s="69">
        <v>0.0</v>
      </c>
      <c r="R111" s="69">
        <v>0.0</v>
      </c>
      <c r="S111" s="69">
        <v>0.0</v>
      </c>
      <c r="T111" s="69">
        <v>6.0E8</v>
      </c>
      <c r="U111" s="69">
        <v>0.0</v>
      </c>
      <c r="V111" s="69">
        <v>0.0</v>
      </c>
      <c r="W111" s="69">
        <v>0.0</v>
      </c>
      <c r="X111" s="69">
        <v>6.0E8</v>
      </c>
      <c r="Y111" s="69">
        <v>0.0</v>
      </c>
      <c r="Z111" s="69">
        <v>0.0</v>
      </c>
      <c r="AA111" s="69">
        <v>0.0</v>
      </c>
      <c r="AB111" s="69">
        <v>0.0</v>
      </c>
      <c r="AC111" s="69">
        <v>6.0E8</v>
      </c>
      <c r="AD111" s="68" t="s">
        <v>2415</v>
      </c>
      <c r="AE111" s="68" t="str">
        <f>VLOOKUP(I:I,'TOTAL POR PROYECTOS'!B:I,8,0)</f>
        <v>Secretaría de Seguridad Ciudadana</v>
      </c>
    </row>
    <row r="112" hidden="1">
      <c r="A112" s="67" t="str">
        <f t="shared" si="1"/>
        <v>450300420245400101671.2.1.0.00.12.3.2.02.02.0061.2.1.0.00</v>
      </c>
      <c r="B112" s="67" t="str">
        <f>VLOOKUP(A:A,POAI!A:H,8,0)</f>
        <v>04010302|345</v>
      </c>
      <c r="C112" s="67" t="str">
        <f t="shared" si="2"/>
        <v>450300420245400101671.2.1.0.00.12.3.2.02.02.0061.2.1.0.0004010302|345</v>
      </c>
      <c r="D112" s="68" t="s">
        <v>2401</v>
      </c>
      <c r="E112" s="68" t="s">
        <v>184</v>
      </c>
      <c r="F112" s="68" t="s">
        <v>328</v>
      </c>
      <c r="G112" s="68" t="s">
        <v>2230</v>
      </c>
      <c r="H112" s="68" t="s">
        <v>2545</v>
      </c>
      <c r="I112" s="68" t="s">
        <v>2232</v>
      </c>
      <c r="J112" s="68" t="s">
        <v>2546</v>
      </c>
      <c r="K112" s="68" t="s">
        <v>106</v>
      </c>
      <c r="L112" s="68" t="s">
        <v>107</v>
      </c>
      <c r="M112" s="68" t="s">
        <v>582</v>
      </c>
      <c r="N112" s="68" t="s">
        <v>583</v>
      </c>
      <c r="O112" s="68" t="s">
        <v>108</v>
      </c>
      <c r="P112" s="68" t="s">
        <v>2257</v>
      </c>
      <c r="Q112" s="69">
        <v>1.984E8</v>
      </c>
      <c r="R112" s="69">
        <v>0.0</v>
      </c>
      <c r="S112" s="69">
        <v>0.0</v>
      </c>
      <c r="T112" s="69">
        <v>0.0</v>
      </c>
      <c r="U112" s="69">
        <v>0.0</v>
      </c>
      <c r="V112" s="69">
        <v>0.0</v>
      </c>
      <c r="W112" s="69">
        <v>0.0</v>
      </c>
      <c r="X112" s="69">
        <v>1.984E8</v>
      </c>
      <c r="Y112" s="69">
        <v>1.984E8</v>
      </c>
      <c r="Z112" s="69">
        <v>1.984E8</v>
      </c>
      <c r="AA112" s="69">
        <v>7.986E7</v>
      </c>
      <c r="AB112" s="69">
        <v>7.986E7</v>
      </c>
      <c r="AC112" s="69">
        <v>0.0</v>
      </c>
      <c r="AD112" s="68" t="s">
        <v>2404</v>
      </c>
      <c r="AE112" s="68" t="str">
        <f>VLOOKUP(I:I,'TOTAL POR PROYECTOS'!B:I,8,0)</f>
        <v>Secretaría Gestión de Riesgo de Desastres</v>
      </c>
    </row>
    <row r="113" hidden="1">
      <c r="A113" s="67" t="str">
        <f t="shared" si="1"/>
        <v>459903320245400102721.2.1.0.00.12.3.2.02.02.0061.2.1.0.00</v>
      </c>
      <c r="B113" s="67" t="str">
        <f>VLOOKUP(A:A,POAI!A:H,8,0)</f>
        <v>06040501|510</v>
      </c>
      <c r="C113" s="67" t="str">
        <f t="shared" si="2"/>
        <v>459903320245400102721.2.1.0.00.12.3.2.02.02.0061.2.1.0.0006040501|510</v>
      </c>
      <c r="D113" s="68" t="s">
        <v>2401</v>
      </c>
      <c r="E113" s="68" t="s">
        <v>184</v>
      </c>
      <c r="F113" s="68" t="s">
        <v>1043</v>
      </c>
      <c r="G113" s="68" t="s">
        <v>2181</v>
      </c>
      <c r="H113" s="68" t="s">
        <v>2547</v>
      </c>
      <c r="I113" s="68" t="s">
        <v>2184</v>
      </c>
      <c r="J113" s="68" t="s">
        <v>2548</v>
      </c>
      <c r="K113" s="68" t="s">
        <v>106</v>
      </c>
      <c r="L113" s="68" t="s">
        <v>107</v>
      </c>
      <c r="M113" s="68" t="s">
        <v>582</v>
      </c>
      <c r="N113" s="68" t="s">
        <v>583</v>
      </c>
      <c r="O113" s="68" t="s">
        <v>108</v>
      </c>
      <c r="P113" s="68" t="s">
        <v>2257</v>
      </c>
      <c r="Q113" s="69">
        <v>1.0898563709E8</v>
      </c>
      <c r="R113" s="69">
        <v>0.0</v>
      </c>
      <c r="S113" s="69">
        <v>0.0</v>
      </c>
      <c r="T113" s="69">
        <v>1.2362150491E8</v>
      </c>
      <c r="U113" s="69">
        <v>0.0</v>
      </c>
      <c r="V113" s="69">
        <v>0.0</v>
      </c>
      <c r="W113" s="69">
        <v>0.0</v>
      </c>
      <c r="X113" s="69">
        <v>2.32607142E8</v>
      </c>
      <c r="Y113" s="69">
        <v>2.275E8</v>
      </c>
      <c r="Z113" s="69">
        <v>2.275E8</v>
      </c>
      <c r="AA113" s="69">
        <v>0.0</v>
      </c>
      <c r="AB113" s="69">
        <v>0.0</v>
      </c>
      <c r="AC113" s="69">
        <v>5107142.0</v>
      </c>
      <c r="AD113" s="68" t="s">
        <v>2549</v>
      </c>
      <c r="AE113" s="68" t="str">
        <f>VLOOKUP(I:I,'TOTAL POR PROYECTOS'!B:I,8,0)</f>
        <v>Secretaría de Planeación y Desarrollo Teritorial</v>
      </c>
    </row>
    <row r="114" hidden="1">
      <c r="A114" s="67" t="str">
        <f t="shared" si="1"/>
        <v>459903420245400100271.2.1.0.00.12.3.2.02.02.0061.2.1.0.00</v>
      </c>
      <c r="B114" s="67" t="str">
        <f>VLOOKUP(A:A,POAI!A:H,8,0)</f>
        <v>06040505|514</v>
      </c>
      <c r="C114" s="67" t="str">
        <f t="shared" si="2"/>
        <v>459903420245400100271.2.1.0.00.12.3.2.02.02.0061.2.1.0.0006040505|514</v>
      </c>
      <c r="D114" s="68" t="s">
        <v>2401</v>
      </c>
      <c r="E114" s="68" t="s">
        <v>184</v>
      </c>
      <c r="F114" s="68" t="s">
        <v>1043</v>
      </c>
      <c r="G114" s="68" t="s">
        <v>2193</v>
      </c>
      <c r="H114" s="68" t="s">
        <v>2550</v>
      </c>
      <c r="I114" s="68" t="s">
        <v>2195</v>
      </c>
      <c r="J114" s="68" t="s">
        <v>2551</v>
      </c>
      <c r="K114" s="68" t="s">
        <v>106</v>
      </c>
      <c r="L114" s="68" t="s">
        <v>107</v>
      </c>
      <c r="M114" s="68" t="s">
        <v>582</v>
      </c>
      <c r="N114" s="68" t="s">
        <v>583</v>
      </c>
      <c r="O114" s="68" t="s">
        <v>108</v>
      </c>
      <c r="P114" s="68" t="s">
        <v>2257</v>
      </c>
      <c r="Q114" s="69">
        <v>4.839975213E7</v>
      </c>
      <c r="R114" s="69">
        <v>0.0</v>
      </c>
      <c r="S114" s="69">
        <v>0.0</v>
      </c>
      <c r="T114" s="69">
        <v>0.0</v>
      </c>
      <c r="U114" s="69">
        <v>0.0</v>
      </c>
      <c r="V114" s="69">
        <v>0.0</v>
      </c>
      <c r="W114" s="69">
        <v>0.0</v>
      </c>
      <c r="X114" s="69">
        <v>4.839975213E7</v>
      </c>
      <c r="Y114" s="69">
        <v>0.0</v>
      </c>
      <c r="Z114" s="69">
        <v>0.0</v>
      </c>
      <c r="AA114" s="69">
        <v>0.0</v>
      </c>
      <c r="AB114" s="69">
        <v>0.0</v>
      </c>
      <c r="AC114" s="69">
        <v>4.839975213E7</v>
      </c>
      <c r="AD114" s="68" t="s">
        <v>2415</v>
      </c>
      <c r="AE114" s="68" t="str">
        <f>VLOOKUP(I:I,'TOTAL POR PROYECTOS'!B:I,8,0)</f>
        <v>Secretaría de Planeación y Desarrollo Teritorial</v>
      </c>
    </row>
    <row r="115" hidden="1">
      <c r="A115" s="67" t="str">
        <f t="shared" si="1"/>
        <v>220103520245400101761.2.1.0.00.12.3.2.02.02.0071.2.1.0.00</v>
      </c>
      <c r="B115" s="67" t="str">
        <f>VLOOKUP(A:A,POAI!A:H,8,0)</f>
        <v>03020208|196</v>
      </c>
      <c r="C115" s="67" t="str">
        <f t="shared" si="2"/>
        <v>220103520245400101761.2.1.0.00.12.3.2.02.02.0071.2.1.0.0003020208|196</v>
      </c>
      <c r="D115" s="68" t="s">
        <v>2371</v>
      </c>
      <c r="E115" s="68" t="s">
        <v>56</v>
      </c>
      <c r="F115" s="68" t="s">
        <v>58</v>
      </c>
      <c r="G115" s="68" t="s">
        <v>607</v>
      </c>
      <c r="H115" s="68" t="s">
        <v>2552</v>
      </c>
      <c r="I115" s="68" t="s">
        <v>610</v>
      </c>
      <c r="J115" s="68" t="s">
        <v>2553</v>
      </c>
      <c r="K115" s="68" t="s">
        <v>106</v>
      </c>
      <c r="L115" s="68" t="s">
        <v>107</v>
      </c>
      <c r="M115" s="68" t="s">
        <v>491</v>
      </c>
      <c r="N115" s="68" t="s">
        <v>492</v>
      </c>
      <c r="O115" s="68" t="s">
        <v>108</v>
      </c>
      <c r="P115" s="68" t="s">
        <v>2257</v>
      </c>
      <c r="Q115" s="69">
        <v>4.15E8</v>
      </c>
      <c r="R115" s="69">
        <v>0.0</v>
      </c>
      <c r="S115" s="69">
        <v>0.0</v>
      </c>
      <c r="T115" s="69">
        <v>0.0</v>
      </c>
      <c r="U115" s="69">
        <v>0.0</v>
      </c>
      <c r="V115" s="69">
        <v>0.0</v>
      </c>
      <c r="W115" s="69">
        <v>0.0</v>
      </c>
      <c r="X115" s="69">
        <v>4.15E8</v>
      </c>
      <c r="Y115" s="69">
        <v>4.15E8</v>
      </c>
      <c r="Z115" s="69">
        <v>4.20532E7</v>
      </c>
      <c r="AA115" s="69">
        <v>4.20532E7</v>
      </c>
      <c r="AB115" s="69">
        <v>4.20532E7</v>
      </c>
      <c r="AC115" s="69">
        <v>3.729468E8</v>
      </c>
      <c r="AD115" s="68" t="s">
        <v>2554</v>
      </c>
      <c r="AE115" s="68" t="str">
        <f>VLOOKUP(I:I,'TOTAL POR PROYECTOS'!B:I,8,0)</f>
        <v>Secretaría de Educación</v>
      </c>
    </row>
    <row r="116" hidden="1">
      <c r="A116" s="67" t="str">
        <f t="shared" si="1"/>
        <v>220107120245400101741.2.4.1.012.3.2.02.02.0071.2.4.1.01</v>
      </c>
      <c r="B116" s="67" t="str">
        <f>VLOOKUP(A:A,POAI!A:H,8,0)</f>
        <v>03020109|187</v>
      </c>
      <c r="C116" s="67" t="str">
        <f t="shared" si="2"/>
        <v>220107120245400101741.2.4.1.012.3.2.02.02.0071.2.4.1.0103020109|187</v>
      </c>
      <c r="D116" s="68" t="s">
        <v>2371</v>
      </c>
      <c r="E116" s="68" t="s">
        <v>56</v>
      </c>
      <c r="F116" s="68" t="s">
        <v>58</v>
      </c>
      <c r="G116" s="68" t="s">
        <v>349</v>
      </c>
      <c r="H116" s="68" t="s">
        <v>2372</v>
      </c>
      <c r="I116" s="68" t="s">
        <v>490</v>
      </c>
      <c r="J116" s="68" t="s">
        <v>2555</v>
      </c>
      <c r="K116" s="68" t="s">
        <v>96</v>
      </c>
      <c r="L116" s="68" t="s">
        <v>97</v>
      </c>
      <c r="M116" s="68" t="s">
        <v>491</v>
      </c>
      <c r="N116" s="68" t="s">
        <v>492</v>
      </c>
      <c r="O116" s="68" t="s">
        <v>96</v>
      </c>
      <c r="P116" s="68" t="s">
        <v>97</v>
      </c>
      <c r="Q116" s="69">
        <v>4.113674576E8</v>
      </c>
      <c r="R116" s="69">
        <v>0.0</v>
      </c>
      <c r="S116" s="69">
        <v>0.0</v>
      </c>
      <c r="T116" s="69">
        <v>0.0</v>
      </c>
      <c r="U116" s="69">
        <v>0.0</v>
      </c>
      <c r="V116" s="69">
        <v>0.0</v>
      </c>
      <c r="W116" s="69">
        <v>0.0</v>
      </c>
      <c r="X116" s="69">
        <v>4.113674576E8</v>
      </c>
      <c r="Y116" s="69">
        <v>4.11367457E8</v>
      </c>
      <c r="Z116" s="69">
        <v>4.00148343E8</v>
      </c>
      <c r="AA116" s="69">
        <v>1.87569021E7</v>
      </c>
      <c r="AB116" s="69">
        <v>1.21502581E7</v>
      </c>
      <c r="AC116" s="69">
        <v>1.12191146E7</v>
      </c>
      <c r="AD116" s="68" t="s">
        <v>2556</v>
      </c>
      <c r="AE116" s="68" t="str">
        <f>VLOOKUP(I:I,'TOTAL POR PROYECTOS'!B:I,8,0)</f>
        <v>Secretaría de Educación</v>
      </c>
    </row>
    <row r="117" hidden="1">
      <c r="A117" s="67" t="str">
        <f t="shared" si="1"/>
        <v>24090032025000000323571.3.2.3.01.52.3.2.02.02.0071.3.2.3.01</v>
      </c>
      <c r="B117" s="67" t="str">
        <f>VLOOKUP(A:A,POAI!A:H,8,0)</f>
        <v>05010103|421</v>
      </c>
      <c r="C117" s="67" t="str">
        <f t="shared" si="2"/>
        <v>24090032025000000323571.3.2.3.01.52.3.2.02.02.0071.3.2.3.0105010103|421</v>
      </c>
      <c r="D117" s="68" t="s">
        <v>2422</v>
      </c>
      <c r="E117" s="68" t="s">
        <v>170</v>
      </c>
      <c r="F117" s="68" t="s">
        <v>172</v>
      </c>
      <c r="G117" s="68" t="s">
        <v>1090</v>
      </c>
      <c r="H117" s="68" t="s">
        <v>2423</v>
      </c>
      <c r="I117" s="68" t="s">
        <v>1092</v>
      </c>
      <c r="J117" s="68" t="s">
        <v>2424</v>
      </c>
      <c r="K117" s="68" t="s">
        <v>1093</v>
      </c>
      <c r="L117" s="68" t="s">
        <v>2557</v>
      </c>
      <c r="M117" s="68" t="s">
        <v>491</v>
      </c>
      <c r="N117" s="68" t="s">
        <v>492</v>
      </c>
      <c r="O117" s="68" t="s">
        <v>235</v>
      </c>
      <c r="P117" s="68" t="s">
        <v>1161</v>
      </c>
      <c r="Q117" s="69">
        <v>1.149973679E7</v>
      </c>
      <c r="R117" s="69">
        <v>0.0</v>
      </c>
      <c r="S117" s="69">
        <v>0.0</v>
      </c>
      <c r="T117" s="69">
        <v>0.0</v>
      </c>
      <c r="U117" s="69">
        <v>0.0</v>
      </c>
      <c r="V117" s="69">
        <v>0.0</v>
      </c>
      <c r="W117" s="69">
        <v>0.0</v>
      </c>
      <c r="X117" s="69">
        <v>1.149973679E7</v>
      </c>
      <c r="Y117" s="69">
        <v>0.0</v>
      </c>
      <c r="Z117" s="69">
        <v>0.0</v>
      </c>
      <c r="AA117" s="69">
        <v>0.0</v>
      </c>
      <c r="AB117" s="69">
        <v>0.0</v>
      </c>
      <c r="AC117" s="69">
        <v>1.149973679E7</v>
      </c>
      <c r="AD117" s="68" t="s">
        <v>2415</v>
      </c>
      <c r="AE117" s="68" t="str">
        <f>VLOOKUP(I:I,'TOTAL POR PROYECTOS'!B:I,8,0)</f>
        <v>Secretaría de Movilidad</v>
      </c>
    </row>
    <row r="118" hidden="1">
      <c r="A118" s="67" t="str">
        <f t="shared" si="1"/>
        <v>24090032025000000323571.2.3.2.252.3.2.02.02.0071.2.3.2.25</v>
      </c>
      <c r="B118" s="67" t="str">
        <f>VLOOKUP(A:A,POAI!A:H,8,0)</f>
        <v>05010103|421</v>
      </c>
      <c r="C118" s="67" t="str">
        <f t="shared" si="2"/>
        <v>24090032025000000323571.2.3.2.252.3.2.02.02.0071.2.3.2.2505010103|421</v>
      </c>
      <c r="D118" s="68" t="s">
        <v>2422</v>
      </c>
      <c r="E118" s="68" t="s">
        <v>170</v>
      </c>
      <c r="F118" s="68" t="s">
        <v>172</v>
      </c>
      <c r="G118" s="68" t="s">
        <v>1090</v>
      </c>
      <c r="H118" s="68" t="s">
        <v>2423</v>
      </c>
      <c r="I118" s="68" t="s">
        <v>1092</v>
      </c>
      <c r="J118" s="68" t="s">
        <v>2424</v>
      </c>
      <c r="K118" s="68" t="s">
        <v>425</v>
      </c>
      <c r="L118" s="68" t="s">
        <v>426</v>
      </c>
      <c r="M118" s="68" t="s">
        <v>491</v>
      </c>
      <c r="N118" s="68" t="s">
        <v>492</v>
      </c>
      <c r="O118" s="68" t="s">
        <v>425</v>
      </c>
      <c r="P118" s="68" t="s">
        <v>2259</v>
      </c>
      <c r="Q118" s="69">
        <v>3.63500263E8</v>
      </c>
      <c r="R118" s="69">
        <v>0.0</v>
      </c>
      <c r="S118" s="69">
        <v>0.0</v>
      </c>
      <c r="T118" s="69">
        <v>0.0</v>
      </c>
      <c r="U118" s="69">
        <v>0.0</v>
      </c>
      <c r="V118" s="69">
        <v>0.0</v>
      </c>
      <c r="W118" s="69">
        <v>0.0</v>
      </c>
      <c r="X118" s="69">
        <v>3.63500263E8</v>
      </c>
      <c r="Y118" s="69">
        <v>2.439E8</v>
      </c>
      <c r="Z118" s="69">
        <v>6.747333333E7</v>
      </c>
      <c r="AA118" s="69">
        <v>0.0</v>
      </c>
      <c r="AB118" s="69">
        <v>0.0</v>
      </c>
      <c r="AC118" s="69">
        <v>2.9602692967E8</v>
      </c>
      <c r="AD118" s="68" t="s">
        <v>2558</v>
      </c>
      <c r="AE118" s="68" t="str">
        <f>VLOOKUP(I:I,'TOTAL POR PROYECTOS'!B:I,8,0)</f>
        <v>Secretaría de Movilidad</v>
      </c>
    </row>
    <row r="119" hidden="1">
      <c r="A119" s="67" t="str">
        <f t="shared" si="1"/>
        <v>040110520245400100481.2.3.2.09.42.3.2.02.02.0081.2.3.2.09</v>
      </c>
      <c r="B119" s="67" t="str">
        <f>VLOOKUP(A:A,POAI!A:H,8,0)</f>
        <v>04040110|393</v>
      </c>
      <c r="C119" s="67" t="str">
        <f t="shared" si="2"/>
        <v>040110520245400100481.2.3.2.09.42.3.2.02.02.0081.2.3.2.0904040110|393</v>
      </c>
      <c r="D119" s="68" t="s">
        <v>2491</v>
      </c>
      <c r="E119" s="68" t="s">
        <v>2014</v>
      </c>
      <c r="F119" s="68" t="s">
        <v>2055</v>
      </c>
      <c r="G119" s="68" t="s">
        <v>2057</v>
      </c>
      <c r="H119" s="68" t="s">
        <v>2492</v>
      </c>
      <c r="I119" s="68" t="s">
        <v>2061</v>
      </c>
      <c r="J119" s="68" t="s">
        <v>2493</v>
      </c>
      <c r="K119" s="68" t="s">
        <v>2062</v>
      </c>
      <c r="L119" s="68" t="s">
        <v>2063</v>
      </c>
      <c r="M119" s="68" t="s">
        <v>98</v>
      </c>
      <c r="N119" s="68" t="s">
        <v>99</v>
      </c>
      <c r="O119" s="68" t="s">
        <v>1111</v>
      </c>
      <c r="P119" s="68" t="s">
        <v>2559</v>
      </c>
      <c r="Q119" s="69">
        <v>8.63778272E8</v>
      </c>
      <c r="R119" s="69">
        <v>0.0</v>
      </c>
      <c r="S119" s="69">
        <v>0.0</v>
      </c>
      <c r="T119" s="69">
        <v>0.0</v>
      </c>
      <c r="U119" s="69">
        <v>0.0</v>
      </c>
      <c r="V119" s="69">
        <v>0.0</v>
      </c>
      <c r="W119" s="69">
        <v>0.0</v>
      </c>
      <c r="X119" s="69">
        <v>8.63778272E8</v>
      </c>
      <c r="Y119" s="69">
        <v>1.65E7</v>
      </c>
      <c r="Z119" s="69">
        <v>1.602584175E7</v>
      </c>
      <c r="AA119" s="69">
        <v>1.602584175E7</v>
      </c>
      <c r="AB119" s="69">
        <v>1.525505475E7</v>
      </c>
      <c r="AC119" s="69">
        <v>8.4775243025E8</v>
      </c>
      <c r="AD119" s="68" t="s">
        <v>2560</v>
      </c>
      <c r="AE119" s="68" t="str">
        <f>VLOOKUP(I:I,'TOTAL POR PROYECTOS'!B:I,8,0)</f>
        <v>Secretaría de Planeación y Desarrollo Teritorial</v>
      </c>
    </row>
    <row r="120" hidden="1">
      <c r="A120" s="67" t="str">
        <f t="shared" si="1"/>
        <v>040601620245400102761.2.4.3.032.3.2.02.02.0081.2.4.3.03</v>
      </c>
      <c r="B120" s="67" t="str">
        <f>VLOOKUP(A:A,POAI!A:H,8,0)</f>
        <v>06040410|509</v>
      </c>
      <c r="C120" s="67" t="str">
        <f t="shared" si="2"/>
        <v>040601620245400102761.2.4.3.032.3.2.02.02.0081.2.4.3.0306040410|509</v>
      </c>
      <c r="D120" s="68" t="s">
        <v>2491</v>
      </c>
      <c r="E120" s="68" t="s">
        <v>2014</v>
      </c>
      <c r="F120" s="68" t="s">
        <v>2016</v>
      </c>
      <c r="G120" s="68" t="s">
        <v>2024</v>
      </c>
      <c r="H120" s="68" t="s">
        <v>2561</v>
      </c>
      <c r="I120" s="68" t="s">
        <v>2020</v>
      </c>
      <c r="J120" s="68" t="s">
        <v>2562</v>
      </c>
      <c r="K120" s="68" t="s">
        <v>333</v>
      </c>
      <c r="L120" s="68" t="s">
        <v>334</v>
      </c>
      <c r="M120" s="68" t="s">
        <v>98</v>
      </c>
      <c r="N120" s="68" t="s">
        <v>99</v>
      </c>
      <c r="O120" s="68" t="s">
        <v>333</v>
      </c>
      <c r="P120" s="68" t="s">
        <v>334</v>
      </c>
      <c r="Q120" s="69">
        <v>1.5E10</v>
      </c>
      <c r="R120" s="69">
        <v>0.0</v>
      </c>
      <c r="S120" s="69">
        <v>0.0</v>
      </c>
      <c r="T120" s="69">
        <v>0.0</v>
      </c>
      <c r="U120" s="69">
        <v>5.81E9</v>
      </c>
      <c r="V120" s="69">
        <v>0.0</v>
      </c>
      <c r="W120" s="69">
        <v>0.0</v>
      </c>
      <c r="X120" s="69">
        <v>9.19E9</v>
      </c>
      <c r="Y120" s="69">
        <v>3.6977E9</v>
      </c>
      <c r="Z120" s="69">
        <v>3.630510586E9</v>
      </c>
      <c r="AA120" s="69">
        <v>2.743E8</v>
      </c>
      <c r="AB120" s="69">
        <v>1.765E8</v>
      </c>
      <c r="AC120" s="69">
        <v>5.559489414E9</v>
      </c>
      <c r="AD120" s="68" t="s">
        <v>2563</v>
      </c>
      <c r="AE120" s="68" t="str">
        <f>VLOOKUP(I:I,'TOTAL POR PROYECTOS'!B:I,8,0)</f>
        <v>Secretaría de Hacienda</v>
      </c>
    </row>
    <row r="121" hidden="1">
      <c r="A121" s="67" t="str">
        <f t="shared" si="1"/>
        <v>120601120245400101261.2.4.3.032.3.2.02.02.0081.2.4.3.03</v>
      </c>
      <c r="B121" s="67" t="str">
        <f>VLOOKUP(A:A,POAI!A:H,8,0)</f>
        <v>01030403|55</v>
      </c>
      <c r="C121" s="67" t="str">
        <f t="shared" si="2"/>
        <v>120601120245400101261.2.4.3.032.3.2.02.02.0081.2.4.3.0301030403|55</v>
      </c>
      <c r="D121" s="68" t="s">
        <v>2407</v>
      </c>
      <c r="E121" s="68" t="s">
        <v>1364</v>
      </c>
      <c r="F121" s="68" t="s">
        <v>1366</v>
      </c>
      <c r="G121" s="68" t="s">
        <v>2242</v>
      </c>
      <c r="H121" s="68" t="s">
        <v>2564</v>
      </c>
      <c r="I121" s="68" t="s">
        <v>1372</v>
      </c>
      <c r="J121" s="68" t="s">
        <v>2565</v>
      </c>
      <c r="K121" s="68" t="s">
        <v>333</v>
      </c>
      <c r="L121" s="68" t="s">
        <v>334</v>
      </c>
      <c r="M121" s="68" t="s">
        <v>98</v>
      </c>
      <c r="N121" s="68" t="s">
        <v>99</v>
      </c>
      <c r="O121" s="68" t="s">
        <v>333</v>
      </c>
      <c r="P121" s="68" t="s">
        <v>334</v>
      </c>
      <c r="Q121" s="69">
        <v>0.0</v>
      </c>
      <c r="R121" s="69">
        <v>0.0</v>
      </c>
      <c r="S121" s="69">
        <v>0.0</v>
      </c>
      <c r="T121" s="69">
        <v>2.9E9</v>
      </c>
      <c r="U121" s="69">
        <v>0.0</v>
      </c>
      <c r="V121" s="69">
        <v>0.0</v>
      </c>
      <c r="W121" s="69">
        <v>0.0</v>
      </c>
      <c r="X121" s="69">
        <v>2.9E9</v>
      </c>
      <c r="Y121" s="69">
        <v>0.0</v>
      </c>
      <c r="Z121" s="69">
        <v>0.0</v>
      </c>
      <c r="AA121" s="69">
        <v>0.0</v>
      </c>
      <c r="AB121" s="69">
        <v>0.0</v>
      </c>
      <c r="AC121" s="69">
        <v>2.9E9</v>
      </c>
      <c r="AD121" s="68" t="s">
        <v>2415</v>
      </c>
      <c r="AE121" s="68" t="str">
        <f>VLOOKUP(I:I,'TOTAL POR PROYECTOS'!B:I,8,0)</f>
        <v>Secretaría de Gobierno</v>
      </c>
    </row>
    <row r="122" hidden="1">
      <c r="A122" s="67" t="str">
        <f t="shared" si="1"/>
        <v>170200720245400100741.2.1.0.00.12.3.2.02.02.0081.2.1.0.00</v>
      </c>
      <c r="B122" s="67" t="str">
        <f>VLOOKUP(A:A,POAI!A:H,8,0)</f>
        <v>03070106|289</v>
      </c>
      <c r="C122" s="67" t="str">
        <f t="shared" si="2"/>
        <v>170200720245400100741.2.1.0.00.12.3.2.02.02.0081.2.1.0.0003070106|289</v>
      </c>
      <c r="D122" s="68" t="s">
        <v>2495</v>
      </c>
      <c r="E122" s="68" t="s">
        <v>259</v>
      </c>
      <c r="F122" s="68" t="s">
        <v>261</v>
      </c>
      <c r="G122" s="68" t="s">
        <v>457</v>
      </c>
      <c r="H122" s="68" t="s">
        <v>2566</v>
      </c>
      <c r="I122" s="68" t="s">
        <v>459</v>
      </c>
      <c r="J122" s="68" t="s">
        <v>2567</v>
      </c>
      <c r="K122" s="68" t="s">
        <v>106</v>
      </c>
      <c r="L122" s="68" t="s">
        <v>107</v>
      </c>
      <c r="M122" s="68" t="s">
        <v>98</v>
      </c>
      <c r="N122" s="68" t="s">
        <v>99</v>
      </c>
      <c r="O122" s="68" t="s">
        <v>108</v>
      </c>
      <c r="P122" s="68" t="s">
        <v>2257</v>
      </c>
      <c r="Q122" s="69">
        <v>6.0E8</v>
      </c>
      <c r="R122" s="69">
        <v>0.0</v>
      </c>
      <c r="S122" s="69">
        <v>0.0</v>
      </c>
      <c r="T122" s="69">
        <v>0.0</v>
      </c>
      <c r="U122" s="69">
        <v>0.0</v>
      </c>
      <c r="V122" s="69">
        <v>0.0</v>
      </c>
      <c r="W122" s="69">
        <v>0.0</v>
      </c>
      <c r="X122" s="69">
        <v>6.0E8</v>
      </c>
      <c r="Y122" s="69">
        <v>6.0E8</v>
      </c>
      <c r="Z122" s="69">
        <v>6.0E8</v>
      </c>
      <c r="AA122" s="69">
        <v>0.0</v>
      </c>
      <c r="AB122" s="69">
        <v>0.0</v>
      </c>
      <c r="AC122" s="69">
        <v>0.0</v>
      </c>
      <c r="AD122" s="68" t="s">
        <v>2404</v>
      </c>
      <c r="AE122" s="68" t="str">
        <f>VLOOKUP(I:I,'TOTAL POR PROYECTOS'!B:I,8,0)</f>
        <v>Secretaría de Víctimas, Paz y Posconflicto</v>
      </c>
    </row>
    <row r="123" hidden="1">
      <c r="A123" s="67" t="str">
        <f t="shared" si="1"/>
        <v>210206920245400102251.2.1.0.00.12.3.2.02.02.0081.2.1.0.00</v>
      </c>
      <c r="B123" s="67" t="str">
        <f>VLOOKUP(A:A,POAI!A:H,8,0)</f>
        <v>04040301|406</v>
      </c>
      <c r="C123" s="67" t="str">
        <f t="shared" si="2"/>
        <v>210206920245400102251.2.1.0.00.12.3.2.02.02.0081.2.1.0.0004040301|406</v>
      </c>
      <c r="D123" s="68" t="s">
        <v>2441</v>
      </c>
      <c r="E123" s="68" t="s">
        <v>2104</v>
      </c>
      <c r="F123" s="68" t="s">
        <v>2106</v>
      </c>
      <c r="G123" s="68" t="s">
        <v>2108</v>
      </c>
      <c r="H123" s="68" t="s">
        <v>2442</v>
      </c>
      <c r="I123" s="68" t="s">
        <v>2110</v>
      </c>
      <c r="J123" s="68" t="s">
        <v>2443</v>
      </c>
      <c r="K123" s="68" t="s">
        <v>106</v>
      </c>
      <c r="L123" s="68" t="s">
        <v>107</v>
      </c>
      <c r="M123" s="68" t="s">
        <v>98</v>
      </c>
      <c r="N123" s="68" t="s">
        <v>99</v>
      </c>
      <c r="O123" s="68" t="s">
        <v>108</v>
      </c>
      <c r="P123" s="68" t="s">
        <v>2257</v>
      </c>
      <c r="Q123" s="69">
        <v>4.4E7</v>
      </c>
      <c r="R123" s="69">
        <v>0.0</v>
      </c>
      <c r="S123" s="69">
        <v>0.0</v>
      </c>
      <c r="T123" s="69">
        <v>0.0</v>
      </c>
      <c r="U123" s="69">
        <v>0.0</v>
      </c>
      <c r="V123" s="69">
        <v>0.0</v>
      </c>
      <c r="W123" s="69">
        <v>0.0</v>
      </c>
      <c r="X123" s="69">
        <v>4.4E7</v>
      </c>
      <c r="Y123" s="69">
        <v>4.4E7</v>
      </c>
      <c r="Z123" s="69">
        <v>4.4E7</v>
      </c>
      <c r="AA123" s="69">
        <v>1.35E7</v>
      </c>
      <c r="AB123" s="69">
        <v>8500000.0</v>
      </c>
      <c r="AC123" s="69">
        <v>0.0</v>
      </c>
      <c r="AD123" s="68" t="s">
        <v>2404</v>
      </c>
      <c r="AE123" s="68" t="str">
        <f>VLOOKUP(I:I,'TOTAL POR PROYECTOS'!B:I,8,0)</f>
        <v>Secretaría de Planeación y Desarrollo Teritorial</v>
      </c>
    </row>
    <row r="124" hidden="1">
      <c r="A124" s="67" t="str">
        <f t="shared" si="1"/>
        <v>220104120245400101001.2.1.0.00.12.3.2.02.02.0081.2.1.0.00</v>
      </c>
      <c r="B124" s="67" t="str">
        <f>VLOOKUP(A:A,POAI!A:H,8,0)</f>
        <v>02020103|71</v>
      </c>
      <c r="C124" s="67" t="str">
        <f t="shared" si="2"/>
        <v>220104120245400101001.2.1.0.00.12.3.2.02.02.0081.2.1.0.0002020103|71</v>
      </c>
      <c r="D124" s="68" t="s">
        <v>2371</v>
      </c>
      <c r="E124" s="68" t="s">
        <v>56</v>
      </c>
      <c r="F124" s="68" t="s">
        <v>58</v>
      </c>
      <c r="G124" s="68" t="s">
        <v>977</v>
      </c>
      <c r="H124" s="68" t="s">
        <v>2568</v>
      </c>
      <c r="I124" s="68" t="s">
        <v>979</v>
      </c>
      <c r="J124" s="68" t="s">
        <v>2569</v>
      </c>
      <c r="K124" s="68" t="s">
        <v>106</v>
      </c>
      <c r="L124" s="68" t="s">
        <v>107</v>
      </c>
      <c r="M124" s="68" t="s">
        <v>98</v>
      </c>
      <c r="N124" s="68" t="s">
        <v>99</v>
      </c>
      <c r="O124" s="68" t="s">
        <v>108</v>
      </c>
      <c r="P124" s="68" t="s">
        <v>2257</v>
      </c>
      <c r="Q124" s="69">
        <v>8.0E7</v>
      </c>
      <c r="R124" s="69">
        <v>0.0</v>
      </c>
      <c r="S124" s="69">
        <v>0.0</v>
      </c>
      <c r="T124" s="69">
        <v>0.0</v>
      </c>
      <c r="U124" s="69">
        <v>0.0</v>
      </c>
      <c r="V124" s="69">
        <v>0.0</v>
      </c>
      <c r="W124" s="69">
        <v>0.0</v>
      </c>
      <c r="X124" s="69">
        <v>8.0E7</v>
      </c>
      <c r="Y124" s="69">
        <v>8.0E7</v>
      </c>
      <c r="Z124" s="69">
        <v>8.0E7</v>
      </c>
      <c r="AA124" s="69">
        <v>8.0E7</v>
      </c>
      <c r="AB124" s="69">
        <v>8.0E7</v>
      </c>
      <c r="AC124" s="69">
        <v>0.0</v>
      </c>
      <c r="AD124" s="68" t="s">
        <v>2404</v>
      </c>
      <c r="AE124" s="68" t="str">
        <f>VLOOKUP(I:I,'TOTAL POR PROYECTOS'!B:I,8,0)</f>
        <v>Centro Tecnológico de Cúcuta</v>
      </c>
    </row>
    <row r="125" hidden="1">
      <c r="A125" s="67" t="str">
        <f t="shared" si="1"/>
        <v>220104420245400101691.2.1.0.00.12.3.2.02.02.0081.2.1.0.00</v>
      </c>
      <c r="B125" s="67" t="str">
        <f>VLOOKUP(A:A,POAI!A:H,8,0)</f>
        <v>03020209|197</v>
      </c>
      <c r="C125" s="67" t="str">
        <f t="shared" si="2"/>
        <v>220104420245400101691.2.1.0.00.12.3.2.02.02.0081.2.1.0.0003020209|197</v>
      </c>
      <c r="D125" s="68" t="s">
        <v>2371</v>
      </c>
      <c r="E125" s="68" t="s">
        <v>56</v>
      </c>
      <c r="F125" s="68" t="s">
        <v>58</v>
      </c>
      <c r="G125" s="68" t="s">
        <v>595</v>
      </c>
      <c r="H125" s="68" t="s">
        <v>2507</v>
      </c>
      <c r="I125" s="68" t="s">
        <v>585</v>
      </c>
      <c r="J125" s="68" t="s">
        <v>2508</v>
      </c>
      <c r="K125" s="68" t="s">
        <v>106</v>
      </c>
      <c r="L125" s="68" t="s">
        <v>107</v>
      </c>
      <c r="M125" s="68" t="s">
        <v>98</v>
      </c>
      <c r="N125" s="68" t="s">
        <v>99</v>
      </c>
      <c r="O125" s="68" t="s">
        <v>108</v>
      </c>
      <c r="P125" s="68" t="s">
        <v>2257</v>
      </c>
      <c r="Q125" s="69">
        <v>3.45E8</v>
      </c>
      <c r="R125" s="69">
        <v>0.0</v>
      </c>
      <c r="S125" s="69">
        <v>0.0</v>
      </c>
      <c r="T125" s="69">
        <v>0.0</v>
      </c>
      <c r="U125" s="69">
        <v>0.0</v>
      </c>
      <c r="V125" s="69">
        <v>0.0</v>
      </c>
      <c r="W125" s="69">
        <v>0.0</v>
      </c>
      <c r="X125" s="69">
        <v>3.45E8</v>
      </c>
      <c r="Y125" s="69">
        <v>3.45E8</v>
      </c>
      <c r="Z125" s="69">
        <v>0.0</v>
      </c>
      <c r="AA125" s="69">
        <v>0.0</v>
      </c>
      <c r="AB125" s="69">
        <v>0.0</v>
      </c>
      <c r="AC125" s="69">
        <v>3.45E8</v>
      </c>
      <c r="AD125" s="68" t="s">
        <v>2415</v>
      </c>
      <c r="AE125" s="68" t="str">
        <f>VLOOKUP(I:I,'TOTAL POR PROYECTOS'!B:I,8,0)</f>
        <v>Secretaría de Educación</v>
      </c>
    </row>
    <row r="126" hidden="1">
      <c r="A126" s="67" t="str">
        <f t="shared" si="1"/>
        <v>220104920245400101131.2.4.1.032.3.2.02.02.0081.2.4.1.03</v>
      </c>
      <c r="B126" s="67" t="str">
        <f>VLOOKUP(A:A,POAI!A:H,8,0)</f>
        <v>03020212|200</v>
      </c>
      <c r="C126" s="67" t="str">
        <f t="shared" si="2"/>
        <v>220104920245400101131.2.4.1.032.3.2.02.02.0081.2.4.1.0303020212|200</v>
      </c>
      <c r="D126" s="68" t="s">
        <v>2371</v>
      </c>
      <c r="E126" s="68" t="s">
        <v>56</v>
      </c>
      <c r="F126" s="68" t="s">
        <v>58</v>
      </c>
      <c r="G126" s="68" t="s">
        <v>103</v>
      </c>
      <c r="H126" s="68" t="s">
        <v>2570</v>
      </c>
      <c r="I126" s="68" t="s">
        <v>105</v>
      </c>
      <c r="J126" s="68" t="s">
        <v>2506</v>
      </c>
      <c r="K126" s="68" t="s">
        <v>555</v>
      </c>
      <c r="L126" s="68" t="s">
        <v>556</v>
      </c>
      <c r="M126" s="68" t="s">
        <v>98</v>
      </c>
      <c r="N126" s="68" t="s">
        <v>99</v>
      </c>
      <c r="O126" s="68" t="s">
        <v>555</v>
      </c>
      <c r="P126" s="68" t="s">
        <v>2414</v>
      </c>
      <c r="Q126" s="69">
        <v>1.7E8</v>
      </c>
      <c r="R126" s="69">
        <v>0.0</v>
      </c>
      <c r="S126" s="69">
        <v>0.0</v>
      </c>
      <c r="T126" s="69">
        <v>0.0</v>
      </c>
      <c r="U126" s="69">
        <v>0.0</v>
      </c>
      <c r="V126" s="69">
        <v>0.0</v>
      </c>
      <c r="W126" s="69">
        <v>0.0</v>
      </c>
      <c r="X126" s="69">
        <v>1.7E8</v>
      </c>
      <c r="Y126" s="69">
        <v>1.7E8</v>
      </c>
      <c r="Z126" s="69">
        <v>0.0</v>
      </c>
      <c r="AA126" s="69">
        <v>0.0</v>
      </c>
      <c r="AB126" s="69">
        <v>0.0</v>
      </c>
      <c r="AC126" s="69">
        <v>1.7E8</v>
      </c>
      <c r="AD126" s="68" t="s">
        <v>2415</v>
      </c>
      <c r="AE126" s="68" t="str">
        <f>VLOOKUP(I:I,'TOTAL POR PROYECTOS'!B:I,8,0)</f>
        <v>Secretaría de Educación</v>
      </c>
    </row>
    <row r="127" hidden="1">
      <c r="A127" s="67" t="str">
        <f t="shared" si="1"/>
        <v>220105020245400101711.2.4.1.012.3.2.02.02.0081.2.4.1.01</v>
      </c>
      <c r="B127" s="67" t="str">
        <f>VLOOKUP(A:A,POAI!A:H,8,0)</f>
        <v>03020213|201</v>
      </c>
      <c r="C127" s="67" t="str">
        <f t="shared" si="2"/>
        <v>220105020245400101711.2.4.1.012.3.2.02.02.0081.2.4.1.0103020213|201</v>
      </c>
      <c r="D127" s="68" t="s">
        <v>2371</v>
      </c>
      <c r="E127" s="68" t="s">
        <v>56</v>
      </c>
      <c r="F127" s="68" t="s">
        <v>58</v>
      </c>
      <c r="G127" s="68" t="s">
        <v>91</v>
      </c>
      <c r="H127" s="68" t="s">
        <v>2571</v>
      </c>
      <c r="I127" s="68" t="s">
        <v>95</v>
      </c>
      <c r="J127" s="68" t="s">
        <v>2510</v>
      </c>
      <c r="K127" s="68" t="s">
        <v>96</v>
      </c>
      <c r="L127" s="68" t="s">
        <v>97</v>
      </c>
      <c r="M127" s="68" t="s">
        <v>98</v>
      </c>
      <c r="N127" s="68" t="s">
        <v>99</v>
      </c>
      <c r="O127" s="68" t="s">
        <v>96</v>
      </c>
      <c r="P127" s="68" t="s">
        <v>97</v>
      </c>
      <c r="Q127" s="69">
        <v>1.41433036E9</v>
      </c>
      <c r="R127" s="69">
        <v>0.0</v>
      </c>
      <c r="S127" s="69">
        <v>0.0</v>
      </c>
      <c r="T127" s="69">
        <v>0.0</v>
      </c>
      <c r="U127" s="69">
        <v>0.0</v>
      </c>
      <c r="V127" s="69">
        <v>0.0</v>
      </c>
      <c r="W127" s="69">
        <v>0.0</v>
      </c>
      <c r="X127" s="69">
        <v>1.41433036E9</v>
      </c>
      <c r="Y127" s="69">
        <v>1.41433036E9</v>
      </c>
      <c r="Z127" s="69">
        <v>0.0</v>
      </c>
      <c r="AA127" s="69">
        <v>0.0</v>
      </c>
      <c r="AB127" s="69">
        <v>0.0</v>
      </c>
      <c r="AC127" s="69">
        <v>1.41433036E9</v>
      </c>
      <c r="AD127" s="68" t="s">
        <v>2415</v>
      </c>
      <c r="AE127" s="68" t="str">
        <f>VLOOKUP(I:I,'TOTAL POR PROYECTOS'!B:I,8,0)</f>
        <v>Secretaría de Educación</v>
      </c>
    </row>
    <row r="128" hidden="1">
      <c r="A128" s="67" t="str">
        <f t="shared" si="1"/>
        <v>230103020245400101111.2.1.0.00.12.3.2.02.02.0081.2.1.0.00</v>
      </c>
      <c r="B128" s="67" t="str">
        <f>VLOOKUP(A:A,POAI!A:H,8,0)</f>
        <v>02020405|95</v>
      </c>
      <c r="C128" s="67" t="str">
        <f t="shared" si="2"/>
        <v>230103020245400101111.2.1.0.00.12.3.2.02.02.0081.2.1.0.0002020405|95</v>
      </c>
      <c r="D128" s="68" t="s">
        <v>2572</v>
      </c>
      <c r="E128" s="68" t="s">
        <v>1019</v>
      </c>
      <c r="F128" s="68" t="s">
        <v>1021</v>
      </c>
      <c r="G128" s="68" t="s">
        <v>1065</v>
      </c>
      <c r="H128" s="68" t="s">
        <v>2573</v>
      </c>
      <c r="I128" s="68" t="s">
        <v>1068</v>
      </c>
      <c r="J128" s="68" t="s">
        <v>2574</v>
      </c>
      <c r="K128" s="68" t="s">
        <v>106</v>
      </c>
      <c r="L128" s="68" t="s">
        <v>107</v>
      </c>
      <c r="M128" s="68" t="s">
        <v>98</v>
      </c>
      <c r="N128" s="68" t="s">
        <v>99</v>
      </c>
      <c r="O128" s="68" t="s">
        <v>108</v>
      </c>
      <c r="P128" s="68" t="s">
        <v>2257</v>
      </c>
      <c r="Q128" s="69">
        <v>7.2E7</v>
      </c>
      <c r="R128" s="69">
        <v>0.0</v>
      </c>
      <c r="S128" s="69">
        <v>0.0</v>
      </c>
      <c r="T128" s="69">
        <v>5000000.0</v>
      </c>
      <c r="U128" s="69">
        <v>0.0</v>
      </c>
      <c r="V128" s="69">
        <v>0.0</v>
      </c>
      <c r="W128" s="69">
        <v>0.0</v>
      </c>
      <c r="X128" s="69">
        <v>7.7E7</v>
      </c>
      <c r="Y128" s="69">
        <v>7.7E7</v>
      </c>
      <c r="Z128" s="69">
        <v>6.675E7</v>
      </c>
      <c r="AA128" s="69">
        <v>2.85E7</v>
      </c>
      <c r="AB128" s="69">
        <v>2.15E7</v>
      </c>
      <c r="AC128" s="69">
        <v>1.025E7</v>
      </c>
      <c r="AD128" s="68" t="s">
        <v>2575</v>
      </c>
      <c r="AE128" s="68" t="str">
        <f>VLOOKUP(I:I,'TOTAL POR PROYECTOS'!B:I,8,0)</f>
        <v>Oficina de Tecnologías de la información y las comunicaciones</v>
      </c>
    </row>
    <row r="129" hidden="1">
      <c r="A129" s="67" t="str">
        <f t="shared" si="1"/>
        <v>230107520245400101431.2.1.0.00.12.3.2.02.02.0081.2.1.0.00</v>
      </c>
      <c r="B129" s="67" t="str">
        <f>VLOOKUP(A:A,POAI!A:H,8,0)</f>
        <v>06020108|465</v>
      </c>
      <c r="C129" s="67" t="str">
        <f t="shared" si="2"/>
        <v>230107520245400101431.2.1.0.00.12.3.2.02.02.0081.2.1.0.0006020108|465</v>
      </c>
      <c r="D129" s="68" t="s">
        <v>2572</v>
      </c>
      <c r="E129" s="68" t="s">
        <v>1019</v>
      </c>
      <c r="F129" s="68" t="s">
        <v>1021</v>
      </c>
      <c r="G129" s="68" t="s">
        <v>1023</v>
      </c>
      <c r="H129" s="68" t="s">
        <v>2576</v>
      </c>
      <c r="I129" s="68" t="s">
        <v>1026</v>
      </c>
      <c r="J129" s="68" t="s">
        <v>2577</v>
      </c>
      <c r="K129" s="68" t="s">
        <v>106</v>
      </c>
      <c r="L129" s="68" t="s">
        <v>107</v>
      </c>
      <c r="M129" s="68" t="s">
        <v>98</v>
      </c>
      <c r="N129" s="68" t="s">
        <v>99</v>
      </c>
      <c r="O129" s="68" t="s">
        <v>108</v>
      </c>
      <c r="P129" s="68" t="s">
        <v>2257</v>
      </c>
      <c r="Q129" s="69">
        <v>2.6656E9</v>
      </c>
      <c r="R129" s="69">
        <v>0.0</v>
      </c>
      <c r="S129" s="69">
        <v>0.0</v>
      </c>
      <c r="T129" s="69">
        <v>0.0</v>
      </c>
      <c r="U129" s="69">
        <v>3.54875E7</v>
      </c>
      <c r="V129" s="69">
        <v>0.0</v>
      </c>
      <c r="W129" s="69">
        <v>0.0</v>
      </c>
      <c r="X129" s="69">
        <v>2.6301125E9</v>
      </c>
      <c r="Y129" s="69">
        <v>2.629447E9</v>
      </c>
      <c r="Z129" s="69">
        <v>2.629447E9</v>
      </c>
      <c r="AA129" s="69">
        <v>4.81779E8</v>
      </c>
      <c r="AB129" s="69">
        <v>4.81779E8</v>
      </c>
      <c r="AC129" s="69">
        <v>665500.0</v>
      </c>
      <c r="AD129" s="68" t="s">
        <v>2578</v>
      </c>
      <c r="AE129" s="68" t="str">
        <f>VLOOKUP(I:I,'TOTAL POR PROYECTOS'!B:I,8,0)</f>
        <v>Oficina de Tecnologías de la información y las comunicaciones</v>
      </c>
    </row>
    <row r="130" hidden="1">
      <c r="A130" s="67" t="str">
        <f t="shared" si="1"/>
        <v>230107920245400101701.2.1.0.00.12.3.2.02.02.0081.2.1.0.00</v>
      </c>
      <c r="B130" s="67" t="str">
        <f>VLOOKUP(A:A,POAI!A:H,8,0)</f>
        <v>06020102|459</v>
      </c>
      <c r="C130" s="67" t="str">
        <f t="shared" si="2"/>
        <v>230107920245400101701.2.1.0.00.12.3.2.02.02.0081.2.1.0.0006020102|459</v>
      </c>
      <c r="D130" s="68" t="s">
        <v>2572</v>
      </c>
      <c r="E130" s="68" t="s">
        <v>1019</v>
      </c>
      <c r="F130" s="68" t="s">
        <v>1021</v>
      </c>
      <c r="G130" s="68" t="s">
        <v>1051</v>
      </c>
      <c r="H130" s="68" t="s">
        <v>2579</v>
      </c>
      <c r="I130" s="68" t="s">
        <v>1053</v>
      </c>
      <c r="J130" s="68" t="s">
        <v>2580</v>
      </c>
      <c r="K130" s="68" t="s">
        <v>106</v>
      </c>
      <c r="L130" s="68" t="s">
        <v>107</v>
      </c>
      <c r="M130" s="68" t="s">
        <v>98</v>
      </c>
      <c r="N130" s="68" t="s">
        <v>99</v>
      </c>
      <c r="O130" s="68" t="s">
        <v>108</v>
      </c>
      <c r="P130" s="68" t="s">
        <v>2257</v>
      </c>
      <c r="Q130" s="69">
        <v>9.0E8</v>
      </c>
      <c r="R130" s="69">
        <v>0.0</v>
      </c>
      <c r="S130" s="69">
        <v>0.0</v>
      </c>
      <c r="T130" s="69">
        <v>0.0</v>
      </c>
      <c r="U130" s="69">
        <v>0.0</v>
      </c>
      <c r="V130" s="69">
        <v>0.0</v>
      </c>
      <c r="W130" s="69">
        <v>0.0</v>
      </c>
      <c r="X130" s="69">
        <v>9.0E8</v>
      </c>
      <c r="Y130" s="69">
        <v>9.0E8</v>
      </c>
      <c r="Z130" s="69">
        <v>9.0E8</v>
      </c>
      <c r="AA130" s="69">
        <v>0.0</v>
      </c>
      <c r="AB130" s="69">
        <v>0.0</v>
      </c>
      <c r="AC130" s="69">
        <v>0.0</v>
      </c>
      <c r="AD130" s="68" t="s">
        <v>2404</v>
      </c>
      <c r="AE130" s="68" t="str">
        <f>VLOOKUP(I:I,'TOTAL POR PROYECTOS'!B:I,8,0)</f>
        <v>Oficina de Tecnologías de la información y las comunicaciones</v>
      </c>
    </row>
    <row r="131" hidden="1">
      <c r="A131" s="67" t="str">
        <f t="shared" si="1"/>
        <v>230202420245400101121.2.1.0.00.12.3.2.02.02.0081.2.1.0.00</v>
      </c>
      <c r="B131" s="67" t="str">
        <f>VLOOKUP(A:A,POAI!A:H,8,0)</f>
        <v>06020110|467</v>
      </c>
      <c r="C131" s="67" t="str">
        <f t="shared" si="2"/>
        <v>230202420245400101121.2.1.0.00.12.3.2.02.02.0081.2.1.0.0006020110|467</v>
      </c>
      <c r="D131" s="68" t="s">
        <v>2572</v>
      </c>
      <c r="E131" s="68" t="s">
        <v>1019</v>
      </c>
      <c r="F131" s="68" t="s">
        <v>1036</v>
      </c>
      <c r="G131" s="68" t="s">
        <v>1038</v>
      </c>
      <c r="H131" s="68" t="s">
        <v>2581</v>
      </c>
      <c r="I131" s="68" t="s">
        <v>1040</v>
      </c>
      <c r="J131" s="68" t="s">
        <v>2582</v>
      </c>
      <c r="K131" s="68" t="s">
        <v>106</v>
      </c>
      <c r="L131" s="68" t="s">
        <v>107</v>
      </c>
      <c r="M131" s="68" t="s">
        <v>98</v>
      </c>
      <c r="N131" s="68" t="s">
        <v>99</v>
      </c>
      <c r="O131" s="68" t="s">
        <v>108</v>
      </c>
      <c r="P131" s="68" t="s">
        <v>2257</v>
      </c>
      <c r="Q131" s="69">
        <v>5.04E7</v>
      </c>
      <c r="R131" s="69">
        <v>0.0</v>
      </c>
      <c r="S131" s="69">
        <v>0.0</v>
      </c>
      <c r="T131" s="69">
        <v>0.0</v>
      </c>
      <c r="U131" s="69">
        <v>0.0</v>
      </c>
      <c r="V131" s="69">
        <v>0.0</v>
      </c>
      <c r="W131" s="69">
        <v>0.0</v>
      </c>
      <c r="X131" s="69">
        <v>5.04E7</v>
      </c>
      <c r="Y131" s="69">
        <v>5.04E7</v>
      </c>
      <c r="Z131" s="69">
        <v>4.375E7</v>
      </c>
      <c r="AA131" s="69">
        <v>3.2E7</v>
      </c>
      <c r="AB131" s="69">
        <v>2.5E7</v>
      </c>
      <c r="AC131" s="69">
        <v>6650000.0</v>
      </c>
      <c r="AD131" s="68" t="s">
        <v>2583</v>
      </c>
      <c r="AE131" s="68" t="str">
        <f>VLOOKUP(I:I,'TOTAL POR PROYECTOS'!B:I,8,0)</f>
        <v>Oficina de Tecnologías de la información y las comunicaciones</v>
      </c>
    </row>
    <row r="132" hidden="1">
      <c r="A132" s="67" t="str">
        <f t="shared" si="1"/>
        <v>240211620245400100051.3.1.1.052.3.2.02.02.0081.3.1.1.05</v>
      </c>
      <c r="B132" s="67" t="str">
        <f>VLOOKUP(A:A,POAI!A:H,8,0)</f>
        <v>05020101|428</v>
      </c>
      <c r="C132" s="67" t="str">
        <f t="shared" si="2"/>
        <v>240211620245400100051.3.1.1.052.3.2.02.02.0081.3.1.1.0505020101|428</v>
      </c>
      <c r="D132" s="68" t="s">
        <v>2422</v>
      </c>
      <c r="E132" s="68" t="s">
        <v>170</v>
      </c>
      <c r="F132" s="68" t="s">
        <v>1694</v>
      </c>
      <c r="G132" s="68" t="s">
        <v>1696</v>
      </c>
      <c r="H132" s="68" t="s">
        <v>2448</v>
      </c>
      <c r="I132" s="68" t="s">
        <v>1698</v>
      </c>
      <c r="J132" s="68" t="s">
        <v>2584</v>
      </c>
      <c r="K132" s="68" t="s">
        <v>1699</v>
      </c>
      <c r="L132" s="68" t="s">
        <v>1700</v>
      </c>
      <c r="M132" s="68" t="s">
        <v>98</v>
      </c>
      <c r="N132" s="68" t="s">
        <v>99</v>
      </c>
      <c r="O132" s="68" t="s">
        <v>1699</v>
      </c>
      <c r="P132" s="68" t="s">
        <v>1700</v>
      </c>
      <c r="Q132" s="69">
        <v>3.2E10</v>
      </c>
      <c r="R132" s="69">
        <v>0.0</v>
      </c>
      <c r="S132" s="69">
        <v>0.0</v>
      </c>
      <c r="T132" s="69">
        <v>0.0</v>
      </c>
      <c r="U132" s="69">
        <v>0.0</v>
      </c>
      <c r="V132" s="69">
        <v>0.0</v>
      </c>
      <c r="W132" s="69">
        <v>0.0</v>
      </c>
      <c r="X132" s="69">
        <v>3.2E10</v>
      </c>
      <c r="Y132" s="69">
        <v>3.103E10</v>
      </c>
      <c r="Z132" s="69">
        <v>3.103E10</v>
      </c>
      <c r="AA132" s="69">
        <v>0.0</v>
      </c>
      <c r="AB132" s="69">
        <v>0.0</v>
      </c>
      <c r="AC132" s="69">
        <v>9.7E8</v>
      </c>
      <c r="AD132" s="68" t="s">
        <v>2585</v>
      </c>
      <c r="AE132" s="68" t="str">
        <f>VLOOKUP(I:I,'TOTAL POR PROYECTOS'!B:I,8,0)</f>
        <v>Secretaría de Infraestructura</v>
      </c>
    </row>
    <row r="133" hidden="1">
      <c r="A133" s="67" t="str">
        <f t="shared" si="1"/>
        <v>240211620245400100051.3.3.11.05.32.3.2.02.02.0081.3.3.11.05</v>
      </c>
      <c r="B133" s="67" t="str">
        <f>VLOOKUP(A:A,POAI!A:H,8,0)</f>
        <v>05020101|428</v>
      </c>
      <c r="C133" s="67" t="str">
        <f t="shared" si="2"/>
        <v>240211620245400100051.3.3.11.05.32.3.2.02.02.0081.3.3.11.0505020101|428</v>
      </c>
      <c r="D133" s="68" t="s">
        <v>2422</v>
      </c>
      <c r="E133" s="68" t="s">
        <v>170</v>
      </c>
      <c r="F133" s="68" t="s">
        <v>1694</v>
      </c>
      <c r="G133" s="68" t="s">
        <v>1696</v>
      </c>
      <c r="H133" s="68" t="s">
        <v>2448</v>
      </c>
      <c r="I133" s="68" t="s">
        <v>1698</v>
      </c>
      <c r="J133" s="68" t="s">
        <v>2584</v>
      </c>
      <c r="K133" s="68" t="s">
        <v>2244</v>
      </c>
      <c r="L133" s="68" t="s">
        <v>2245</v>
      </c>
      <c r="M133" s="68" t="s">
        <v>98</v>
      </c>
      <c r="N133" s="68" t="s">
        <v>99</v>
      </c>
      <c r="O133" s="68" t="s">
        <v>2246</v>
      </c>
      <c r="P133" s="68" t="s">
        <v>2247</v>
      </c>
      <c r="Q133" s="69">
        <v>0.0</v>
      </c>
      <c r="R133" s="69">
        <v>6.9E8</v>
      </c>
      <c r="S133" s="69">
        <v>0.0</v>
      </c>
      <c r="T133" s="69">
        <v>0.0</v>
      </c>
      <c r="U133" s="69">
        <v>0.0</v>
      </c>
      <c r="V133" s="69">
        <v>0.0</v>
      </c>
      <c r="W133" s="69">
        <v>0.0</v>
      </c>
      <c r="X133" s="69">
        <v>6.9E8</v>
      </c>
      <c r="Y133" s="69">
        <v>0.0</v>
      </c>
      <c r="Z133" s="69">
        <v>0.0</v>
      </c>
      <c r="AA133" s="69">
        <v>0.0</v>
      </c>
      <c r="AB133" s="69">
        <v>0.0</v>
      </c>
      <c r="AC133" s="69">
        <v>6.9E8</v>
      </c>
      <c r="AD133" s="68" t="s">
        <v>2415</v>
      </c>
      <c r="AE133" s="68" t="str">
        <f>VLOOKUP(I:I,'TOTAL POR PROYECTOS'!B:I,8,0)</f>
        <v>Secretaría de Infraestructura</v>
      </c>
    </row>
    <row r="134" hidden="1">
      <c r="A134" s="67" t="str">
        <f t="shared" si="1"/>
        <v>240213520245400100051.3.1.1.052.3.2.02.02.0081.3.1.1.05</v>
      </c>
      <c r="B134" s="67" t="str">
        <f>VLOOKUP(A:A,POAI!A:H,8,0)</f>
        <v>05020108|435</v>
      </c>
      <c r="C134" s="67" t="str">
        <f t="shared" si="2"/>
        <v>240213520245400100051.3.1.1.052.3.2.02.02.0081.3.1.1.0505020108|435</v>
      </c>
      <c r="D134" s="68" t="s">
        <v>2422</v>
      </c>
      <c r="E134" s="68" t="s">
        <v>170</v>
      </c>
      <c r="F134" s="68" t="s">
        <v>1694</v>
      </c>
      <c r="G134" s="68" t="s">
        <v>1705</v>
      </c>
      <c r="H134" s="68" t="s">
        <v>2586</v>
      </c>
      <c r="I134" s="68" t="s">
        <v>1698</v>
      </c>
      <c r="J134" s="68" t="s">
        <v>2584</v>
      </c>
      <c r="K134" s="68" t="s">
        <v>1699</v>
      </c>
      <c r="L134" s="68" t="s">
        <v>1700</v>
      </c>
      <c r="M134" s="68" t="s">
        <v>98</v>
      </c>
      <c r="N134" s="68" t="s">
        <v>99</v>
      </c>
      <c r="O134" s="68" t="s">
        <v>1699</v>
      </c>
      <c r="P134" s="68" t="s">
        <v>1700</v>
      </c>
      <c r="Q134" s="69">
        <v>2.55E10</v>
      </c>
      <c r="R134" s="69">
        <v>0.0</v>
      </c>
      <c r="S134" s="69">
        <v>0.0</v>
      </c>
      <c r="T134" s="69">
        <v>0.0</v>
      </c>
      <c r="U134" s="69">
        <v>0.0</v>
      </c>
      <c r="V134" s="69">
        <v>0.0</v>
      </c>
      <c r="W134" s="69">
        <v>0.0</v>
      </c>
      <c r="X134" s="69">
        <v>2.55E10</v>
      </c>
      <c r="Y134" s="69">
        <v>2.5E10</v>
      </c>
      <c r="Z134" s="69">
        <v>2.5E10</v>
      </c>
      <c r="AA134" s="69">
        <v>0.0</v>
      </c>
      <c r="AB134" s="69">
        <v>0.0</v>
      </c>
      <c r="AC134" s="69">
        <v>5.0E8</v>
      </c>
      <c r="AD134" s="68" t="s">
        <v>2587</v>
      </c>
      <c r="AE134" s="68" t="str">
        <f>VLOOKUP(I:I,'TOTAL POR PROYECTOS'!B:I,8,0)</f>
        <v>Secretaría de Infraestructura</v>
      </c>
    </row>
    <row r="135" hidden="1">
      <c r="A135" s="67" t="str">
        <f t="shared" si="1"/>
        <v>250300620245400102331.2.1.0.00.12.3.2.02.02.0081.2.1.0.00</v>
      </c>
      <c r="B135" s="67" t="str">
        <f>VLOOKUP(A:A,POAI!A:H,8,0)</f>
        <v>06040209|494</v>
      </c>
      <c r="C135" s="67" t="str">
        <f t="shared" si="2"/>
        <v>250300620245400102331.2.1.0.00.12.3.2.02.02.0081.2.1.0.0006040209|494</v>
      </c>
      <c r="D135" s="68" t="s">
        <v>2588</v>
      </c>
      <c r="E135" s="68" t="s">
        <v>184</v>
      </c>
      <c r="F135" s="68" t="s">
        <v>1588</v>
      </c>
      <c r="G135" s="68" t="s">
        <v>1600</v>
      </c>
      <c r="H135" s="68" t="s">
        <v>2589</v>
      </c>
      <c r="I135" s="68" t="s">
        <v>1602</v>
      </c>
      <c r="J135" s="68" t="s">
        <v>2590</v>
      </c>
      <c r="K135" s="68" t="s">
        <v>106</v>
      </c>
      <c r="L135" s="68" t="s">
        <v>107</v>
      </c>
      <c r="M135" s="68" t="s">
        <v>98</v>
      </c>
      <c r="N135" s="68" t="s">
        <v>99</v>
      </c>
      <c r="O135" s="68" t="s">
        <v>108</v>
      </c>
      <c r="P135" s="68" t="s">
        <v>2257</v>
      </c>
      <c r="Q135" s="69">
        <v>3.678E8</v>
      </c>
      <c r="R135" s="69">
        <v>0.0</v>
      </c>
      <c r="S135" s="69">
        <v>0.0</v>
      </c>
      <c r="T135" s="69">
        <v>0.0</v>
      </c>
      <c r="U135" s="69">
        <v>0.0</v>
      </c>
      <c r="V135" s="69">
        <v>0.0</v>
      </c>
      <c r="W135" s="69">
        <v>0.0</v>
      </c>
      <c r="X135" s="69">
        <v>3.678E8</v>
      </c>
      <c r="Y135" s="69">
        <v>3.67E8</v>
      </c>
      <c r="Z135" s="69">
        <v>3.67E8</v>
      </c>
      <c r="AA135" s="69">
        <v>1.835E8</v>
      </c>
      <c r="AB135" s="69">
        <v>0.0</v>
      </c>
      <c r="AC135" s="69">
        <v>800000.0</v>
      </c>
      <c r="AD135" s="68" t="s">
        <v>2591</v>
      </c>
      <c r="AE135" s="68" t="str">
        <f>VLOOKUP(I:I,'TOTAL POR PROYECTOS'!B:I,8,0)</f>
        <v>Secretaría General</v>
      </c>
    </row>
    <row r="136" hidden="1">
      <c r="A136" s="67" t="str">
        <f t="shared" si="1"/>
        <v>250400720245400101821.2.1.0.00.12.3.2.02.02.0081.2.1.0.00</v>
      </c>
      <c r="B136" s="67" t="str">
        <f>VLOOKUP(A:A,POAI!A:H,8,0)</f>
        <v>06040105|481</v>
      </c>
      <c r="C136" s="67" t="str">
        <f t="shared" si="2"/>
        <v>250400720245400101821.2.1.0.00.12.3.2.02.02.0081.2.1.0.0006040105|481</v>
      </c>
      <c r="D136" s="68" t="s">
        <v>2588</v>
      </c>
      <c r="E136" s="68" t="s">
        <v>184</v>
      </c>
      <c r="F136" s="68" t="s">
        <v>1548</v>
      </c>
      <c r="G136" s="68" t="s">
        <v>1550</v>
      </c>
      <c r="H136" s="68" t="s">
        <v>1551</v>
      </c>
      <c r="I136" s="68" t="s">
        <v>1553</v>
      </c>
      <c r="J136" s="68" t="s">
        <v>2592</v>
      </c>
      <c r="K136" s="68" t="s">
        <v>106</v>
      </c>
      <c r="L136" s="68" t="s">
        <v>107</v>
      </c>
      <c r="M136" s="68" t="s">
        <v>98</v>
      </c>
      <c r="N136" s="68" t="s">
        <v>99</v>
      </c>
      <c r="O136" s="68" t="s">
        <v>108</v>
      </c>
      <c r="P136" s="68" t="s">
        <v>2257</v>
      </c>
      <c r="Q136" s="69">
        <v>1.5E8</v>
      </c>
      <c r="R136" s="69">
        <v>0.0</v>
      </c>
      <c r="S136" s="69">
        <v>0.0</v>
      </c>
      <c r="T136" s="69">
        <v>0.0</v>
      </c>
      <c r="U136" s="69">
        <v>0.0</v>
      </c>
      <c r="V136" s="69">
        <v>0.0</v>
      </c>
      <c r="W136" s="69">
        <v>0.0</v>
      </c>
      <c r="X136" s="69">
        <v>1.5E8</v>
      </c>
      <c r="Y136" s="69">
        <v>0.0</v>
      </c>
      <c r="Z136" s="69">
        <v>0.0</v>
      </c>
      <c r="AA136" s="69">
        <v>0.0</v>
      </c>
      <c r="AB136" s="69">
        <v>0.0</v>
      </c>
      <c r="AC136" s="69">
        <v>1.5E8</v>
      </c>
      <c r="AD136" s="68" t="s">
        <v>2415</v>
      </c>
      <c r="AE136" s="68" t="str">
        <f>VLOOKUP(I:I,'TOTAL POR PROYECTOS'!B:I,8,0)</f>
        <v>Secretaría General</v>
      </c>
    </row>
    <row r="137" hidden="1">
      <c r="A137" s="67" t="str">
        <f t="shared" si="1"/>
        <v>360200220245400102101.2.1.0.00.12.3.2.02.02.0081.2.1.0.00</v>
      </c>
      <c r="B137" s="67" t="str">
        <f>VLOOKUP(A:A,POAI!A:H,8,0)</f>
        <v>02020503|98</v>
      </c>
      <c r="C137" s="67" t="str">
        <f t="shared" si="2"/>
        <v>360200220245400102101.2.1.0.00.12.3.2.02.02.0081.2.1.0.0002020503|98</v>
      </c>
      <c r="D137" s="68" t="s">
        <v>2593</v>
      </c>
      <c r="E137" s="68" t="s">
        <v>1005</v>
      </c>
      <c r="F137" s="68" t="s">
        <v>1007</v>
      </c>
      <c r="G137" s="68" t="s">
        <v>1795</v>
      </c>
      <c r="H137" s="68" t="s">
        <v>2594</v>
      </c>
      <c r="I137" s="68" t="s">
        <v>1797</v>
      </c>
      <c r="J137" s="68" t="s">
        <v>2595</v>
      </c>
      <c r="K137" s="68" t="s">
        <v>106</v>
      </c>
      <c r="L137" s="68" t="s">
        <v>107</v>
      </c>
      <c r="M137" s="68" t="s">
        <v>98</v>
      </c>
      <c r="N137" s="68" t="s">
        <v>99</v>
      </c>
      <c r="O137" s="68" t="s">
        <v>108</v>
      </c>
      <c r="P137" s="68" t="s">
        <v>2257</v>
      </c>
      <c r="Q137" s="69">
        <v>6.0E7</v>
      </c>
      <c r="R137" s="69">
        <v>0.0</v>
      </c>
      <c r="S137" s="69">
        <v>0.0</v>
      </c>
      <c r="T137" s="69">
        <v>0.0</v>
      </c>
      <c r="U137" s="69">
        <v>3.6E7</v>
      </c>
      <c r="V137" s="69">
        <v>0.0</v>
      </c>
      <c r="W137" s="69">
        <v>0.0</v>
      </c>
      <c r="X137" s="69">
        <v>2.4E7</v>
      </c>
      <c r="Y137" s="69">
        <v>0.0</v>
      </c>
      <c r="Z137" s="69">
        <v>0.0</v>
      </c>
      <c r="AA137" s="69">
        <v>0.0</v>
      </c>
      <c r="AB137" s="69">
        <v>0.0</v>
      </c>
      <c r="AC137" s="69">
        <v>2.4E7</v>
      </c>
      <c r="AD137" s="68" t="s">
        <v>2415</v>
      </c>
      <c r="AE137" s="68" t="str">
        <f>VLOOKUP(I:I,'TOTAL POR PROYECTOS'!B:I,8,0)</f>
        <v>Secretaría de Desarrollo Económico y Competitividad</v>
      </c>
    </row>
    <row r="138" hidden="1">
      <c r="A138" s="67" t="str">
        <f t="shared" si="1"/>
        <v>400201620245400100981.2.3.2.09.12.3.2.02.02.0081.2.3.2.09</v>
      </c>
      <c r="B138" s="67" t="str">
        <f>VLOOKUP(A:A,POAI!A:H,8,0)</f>
        <v>04030301|380</v>
      </c>
      <c r="C138" s="67" t="str">
        <f t="shared" si="2"/>
        <v>400201620245400100981.2.3.2.09.12.3.2.02.02.0081.2.3.2.0904030301|380</v>
      </c>
      <c r="D138" s="68" t="s">
        <v>2454</v>
      </c>
      <c r="E138" s="68" t="s">
        <v>143</v>
      </c>
      <c r="F138" s="68" t="s">
        <v>448</v>
      </c>
      <c r="G138" s="68" t="s">
        <v>1106</v>
      </c>
      <c r="H138" s="68" t="s">
        <v>2564</v>
      </c>
      <c r="I138" s="68" t="s">
        <v>1108</v>
      </c>
      <c r="J138" s="68" t="s">
        <v>2596</v>
      </c>
      <c r="K138" s="68" t="s">
        <v>1109</v>
      </c>
      <c r="L138" s="68" t="s">
        <v>1110</v>
      </c>
      <c r="M138" s="68" t="s">
        <v>98</v>
      </c>
      <c r="N138" s="68" t="s">
        <v>99</v>
      </c>
      <c r="O138" s="68" t="s">
        <v>1111</v>
      </c>
      <c r="P138" s="68" t="s">
        <v>2559</v>
      </c>
      <c r="Q138" s="69">
        <v>4.4E8</v>
      </c>
      <c r="R138" s="69">
        <v>0.0</v>
      </c>
      <c r="S138" s="69">
        <v>0.0</v>
      </c>
      <c r="T138" s="69">
        <v>0.0</v>
      </c>
      <c r="U138" s="69">
        <v>0.0</v>
      </c>
      <c r="V138" s="69">
        <v>0.0</v>
      </c>
      <c r="W138" s="69">
        <v>0.0</v>
      </c>
      <c r="X138" s="69">
        <v>4.4E8</v>
      </c>
      <c r="Y138" s="69">
        <v>0.0</v>
      </c>
      <c r="Z138" s="69">
        <v>0.0</v>
      </c>
      <c r="AA138" s="69">
        <v>0.0</v>
      </c>
      <c r="AB138" s="69">
        <v>0.0</v>
      </c>
      <c r="AC138" s="69">
        <v>4.4E8</v>
      </c>
      <c r="AD138" s="68" t="s">
        <v>2415</v>
      </c>
      <c r="AE138" s="68" t="str">
        <f>VLOOKUP(I:I,'TOTAL POR PROYECTOS'!B:I,8,0)</f>
        <v>Secretaría Valorización y Plusvalía</v>
      </c>
    </row>
    <row r="139" hidden="1">
      <c r="A139" s="67" t="str">
        <f t="shared" si="1"/>
        <v>400201620245400102161.2.1.0.00.12.3.2.02.02.0081.2.1.0.00</v>
      </c>
      <c r="B139" s="67" t="str">
        <f>VLOOKUP(A:A,POAI!A:H,8,0)</f>
        <v>04030103|364</v>
      </c>
      <c r="C139" s="67" t="str">
        <f t="shared" si="2"/>
        <v>400201620245400102161.2.1.0.00.12.3.2.02.02.0081.2.1.0.0004030103|364</v>
      </c>
      <c r="D139" s="68" t="s">
        <v>2454</v>
      </c>
      <c r="E139" s="68" t="s">
        <v>143</v>
      </c>
      <c r="F139" s="68" t="s">
        <v>448</v>
      </c>
      <c r="G139" s="68" t="s">
        <v>1106</v>
      </c>
      <c r="H139" s="68" t="s">
        <v>2564</v>
      </c>
      <c r="I139" s="68" t="s">
        <v>2144</v>
      </c>
      <c r="J139" s="68" t="s">
        <v>2597</v>
      </c>
      <c r="K139" s="68" t="s">
        <v>106</v>
      </c>
      <c r="L139" s="68" t="s">
        <v>107</v>
      </c>
      <c r="M139" s="68" t="s">
        <v>98</v>
      </c>
      <c r="N139" s="68" t="s">
        <v>99</v>
      </c>
      <c r="O139" s="68" t="s">
        <v>108</v>
      </c>
      <c r="P139" s="68" t="s">
        <v>2257</v>
      </c>
      <c r="Q139" s="69">
        <v>3.6E7</v>
      </c>
      <c r="R139" s="69">
        <v>0.0</v>
      </c>
      <c r="S139" s="69">
        <v>0.0</v>
      </c>
      <c r="T139" s="69">
        <v>0.0</v>
      </c>
      <c r="U139" s="69">
        <v>0.0</v>
      </c>
      <c r="V139" s="69">
        <v>0.0</v>
      </c>
      <c r="W139" s="69">
        <v>0.0</v>
      </c>
      <c r="X139" s="69">
        <v>3.6E7</v>
      </c>
      <c r="Y139" s="69">
        <v>3.6E7</v>
      </c>
      <c r="Z139" s="69">
        <v>3.6E7</v>
      </c>
      <c r="AA139" s="69">
        <v>1.95E7</v>
      </c>
      <c r="AB139" s="69">
        <v>1.05E7</v>
      </c>
      <c r="AC139" s="69">
        <v>0.0</v>
      </c>
      <c r="AD139" s="68" t="s">
        <v>2404</v>
      </c>
      <c r="AE139" s="68" t="str">
        <f>VLOOKUP(I:I,'TOTAL POR PROYECTOS'!B:I,8,0)</f>
        <v>Secretaría de Planeación y Desarrollo Teritorial</v>
      </c>
    </row>
    <row r="140" hidden="1">
      <c r="A140" s="67" t="str">
        <f t="shared" si="1"/>
        <v>40020202025000000228021.2.3.2.09.12.3.2.02.02.0081.2.3.2.09</v>
      </c>
      <c r="B140" s="67" t="str">
        <f>VLOOKUP(A:A,POAI!A:H,8,0)</f>
        <v>04030304|383</v>
      </c>
      <c r="C140" s="67" t="str">
        <f t="shared" si="2"/>
        <v>40020202025000000228021.2.3.2.09.12.3.2.02.02.0081.2.3.2.0904030304|383</v>
      </c>
      <c r="D140" s="68" t="s">
        <v>2454</v>
      </c>
      <c r="E140" s="68" t="s">
        <v>143</v>
      </c>
      <c r="F140" s="68" t="s">
        <v>448</v>
      </c>
      <c r="G140" s="68" t="s">
        <v>1354</v>
      </c>
      <c r="H140" s="68" t="s">
        <v>2455</v>
      </c>
      <c r="I140" s="68" t="s">
        <v>1744</v>
      </c>
      <c r="J140" s="68" t="s">
        <v>2457</v>
      </c>
      <c r="K140" s="68" t="s">
        <v>1109</v>
      </c>
      <c r="L140" s="68" t="s">
        <v>1110</v>
      </c>
      <c r="M140" s="68" t="s">
        <v>98</v>
      </c>
      <c r="N140" s="68" t="s">
        <v>99</v>
      </c>
      <c r="O140" s="68" t="s">
        <v>1111</v>
      </c>
      <c r="P140" s="68" t="s">
        <v>2559</v>
      </c>
      <c r="Q140" s="69">
        <v>1.839812143461E10</v>
      </c>
      <c r="R140" s="69">
        <v>0.0</v>
      </c>
      <c r="S140" s="69">
        <v>0.0</v>
      </c>
      <c r="T140" s="69">
        <v>0.0</v>
      </c>
      <c r="U140" s="69">
        <v>6.5E8</v>
      </c>
      <c r="V140" s="69">
        <v>0.0</v>
      </c>
      <c r="W140" s="69">
        <v>0.0</v>
      </c>
      <c r="X140" s="69">
        <v>1.774812143461E10</v>
      </c>
      <c r="Y140" s="69">
        <v>0.0</v>
      </c>
      <c r="Z140" s="69">
        <v>0.0</v>
      </c>
      <c r="AA140" s="69">
        <v>0.0</v>
      </c>
      <c r="AB140" s="69">
        <v>0.0</v>
      </c>
      <c r="AC140" s="69">
        <v>1.774812143461E10</v>
      </c>
      <c r="AD140" s="68" t="s">
        <v>2415</v>
      </c>
      <c r="AE140" s="68" t="str">
        <f>VLOOKUP(I:I,'TOTAL POR PROYECTOS'!B:I,8,0)</f>
        <v>Secretaría de Infraestructura</v>
      </c>
    </row>
    <row r="141" hidden="1">
      <c r="A141" s="67" t="str">
        <f t="shared" si="1"/>
        <v>40020202025000000228021.2.4.3.032.3.2.02.02.0081.2.4.3.03</v>
      </c>
      <c r="B141" s="67" t="str">
        <f>VLOOKUP(A:A,POAI!A:H,8,0)</f>
        <v>04030304|383</v>
      </c>
      <c r="C141" s="67" t="str">
        <f t="shared" si="2"/>
        <v>40020202025000000228021.2.4.3.032.3.2.02.02.0081.2.4.3.0304030304|383</v>
      </c>
      <c r="D141" s="68" t="s">
        <v>2454</v>
      </c>
      <c r="E141" s="68" t="s">
        <v>143</v>
      </c>
      <c r="F141" s="68" t="s">
        <v>448</v>
      </c>
      <c r="G141" s="68" t="s">
        <v>1354</v>
      </c>
      <c r="H141" s="68" t="s">
        <v>2455</v>
      </c>
      <c r="I141" s="68" t="s">
        <v>1744</v>
      </c>
      <c r="J141" s="68" t="s">
        <v>2457</v>
      </c>
      <c r="K141" s="68" t="s">
        <v>333</v>
      </c>
      <c r="L141" s="68" t="s">
        <v>334</v>
      </c>
      <c r="M141" s="68" t="s">
        <v>98</v>
      </c>
      <c r="N141" s="68" t="s">
        <v>99</v>
      </c>
      <c r="O141" s="68" t="s">
        <v>333</v>
      </c>
      <c r="P141" s="68" t="s">
        <v>334</v>
      </c>
      <c r="Q141" s="69">
        <v>6.24233537E9</v>
      </c>
      <c r="R141" s="69">
        <v>0.0</v>
      </c>
      <c r="S141" s="69">
        <v>0.0</v>
      </c>
      <c r="T141" s="69">
        <v>5.0E8</v>
      </c>
      <c r="U141" s="69">
        <v>2.02E9</v>
      </c>
      <c r="V141" s="69">
        <v>0.0</v>
      </c>
      <c r="W141" s="69">
        <v>0.0</v>
      </c>
      <c r="X141" s="69">
        <v>4.72233537E9</v>
      </c>
      <c r="Y141" s="69">
        <v>5.427E8</v>
      </c>
      <c r="Z141" s="69">
        <v>5.427E8</v>
      </c>
      <c r="AA141" s="69">
        <v>1.59E7</v>
      </c>
      <c r="AB141" s="69">
        <v>1.01E7</v>
      </c>
      <c r="AC141" s="69">
        <v>4.17963537E9</v>
      </c>
      <c r="AD141" s="68" t="s">
        <v>2598</v>
      </c>
      <c r="AE141" s="68" t="str">
        <f>VLOOKUP(I:I,'TOTAL POR PROYECTOS'!B:I,8,0)</f>
        <v>Secretaría de Infraestructura</v>
      </c>
    </row>
    <row r="142" hidden="1">
      <c r="A142" s="67" t="str">
        <f t="shared" si="1"/>
        <v>400203420245400100751.2.1.0.00.12.3.2.02.02.0081.2.1.0.00</v>
      </c>
      <c r="B142" s="67" t="str">
        <f>VLOOKUP(A:A,POAI!A:H,8,0)</f>
        <v>04030300|539</v>
      </c>
      <c r="C142" s="67" t="str">
        <f t="shared" si="2"/>
        <v>400203420245400100751.2.1.0.00.12.3.2.02.02.0081.2.1.0.0004030300|539</v>
      </c>
      <c r="D142" s="68" t="s">
        <v>2454</v>
      </c>
      <c r="E142" s="68" t="s">
        <v>143</v>
      </c>
      <c r="F142" s="68" t="s">
        <v>448</v>
      </c>
      <c r="G142" s="68" t="s">
        <v>450</v>
      </c>
      <c r="H142" s="68" t="s">
        <v>2599</v>
      </c>
      <c r="I142" s="68" t="s">
        <v>452</v>
      </c>
      <c r="J142" s="68" t="s">
        <v>2600</v>
      </c>
      <c r="K142" s="68" t="s">
        <v>106</v>
      </c>
      <c r="L142" s="68" t="s">
        <v>107</v>
      </c>
      <c r="M142" s="68" t="s">
        <v>98</v>
      </c>
      <c r="N142" s="68" t="s">
        <v>99</v>
      </c>
      <c r="O142" s="68" t="s">
        <v>108</v>
      </c>
      <c r="P142" s="68" t="s">
        <v>2257</v>
      </c>
      <c r="Q142" s="69">
        <v>2.9E9</v>
      </c>
      <c r="R142" s="69">
        <v>0.0</v>
      </c>
      <c r="S142" s="69">
        <v>0.0</v>
      </c>
      <c r="T142" s="69">
        <v>0.0</v>
      </c>
      <c r="U142" s="69">
        <v>0.0</v>
      </c>
      <c r="V142" s="69">
        <v>0.0</v>
      </c>
      <c r="W142" s="69">
        <v>0.0</v>
      </c>
      <c r="X142" s="69">
        <v>2.9E9</v>
      </c>
      <c r="Y142" s="69">
        <v>2.9E9</v>
      </c>
      <c r="Z142" s="69">
        <v>2.9E9</v>
      </c>
      <c r="AA142" s="69">
        <v>0.0</v>
      </c>
      <c r="AB142" s="69">
        <v>0.0</v>
      </c>
      <c r="AC142" s="69">
        <v>0.0</v>
      </c>
      <c r="AD142" s="68" t="s">
        <v>2404</v>
      </c>
      <c r="AE142" s="68" t="str">
        <f>VLOOKUP(I:I,'TOTAL POR PROYECTOS'!B:I,8,0)</f>
        <v>Oficina de Promoción Turística</v>
      </c>
    </row>
    <row r="143" hidden="1">
      <c r="A143" s="67" t="str">
        <f t="shared" si="1"/>
        <v>40020342025000000317231.2.3.2.09.32.3.2.02.02.0081.2.3.2.09</v>
      </c>
      <c r="B143" s="67" t="str">
        <f>VLOOKUP(A:A,POAI!A:H,8,0)</f>
        <v>04030303|382</v>
      </c>
      <c r="C143" s="67" t="str">
        <f t="shared" si="2"/>
        <v>40020342025000000317231.2.3.2.09.32.3.2.02.02.0081.2.3.2.0904030303|382</v>
      </c>
      <c r="D143" s="68" t="s">
        <v>2454</v>
      </c>
      <c r="E143" s="68" t="s">
        <v>143</v>
      </c>
      <c r="F143" s="68" t="s">
        <v>448</v>
      </c>
      <c r="G143" s="68" t="s">
        <v>450</v>
      </c>
      <c r="H143" s="68" t="s">
        <v>2599</v>
      </c>
      <c r="I143" s="68" t="s">
        <v>1119</v>
      </c>
      <c r="J143" s="68" t="s">
        <v>2601</v>
      </c>
      <c r="K143" s="68" t="s">
        <v>1120</v>
      </c>
      <c r="L143" s="68" t="s">
        <v>1121</v>
      </c>
      <c r="M143" s="68" t="s">
        <v>98</v>
      </c>
      <c r="N143" s="68" t="s">
        <v>99</v>
      </c>
      <c r="O143" s="68" t="s">
        <v>1111</v>
      </c>
      <c r="P143" s="68" t="s">
        <v>2559</v>
      </c>
      <c r="Q143" s="69">
        <v>8.1715425627E8</v>
      </c>
      <c r="R143" s="69">
        <v>0.0</v>
      </c>
      <c r="S143" s="69">
        <v>0.0</v>
      </c>
      <c r="T143" s="69">
        <v>0.0</v>
      </c>
      <c r="U143" s="69">
        <v>0.0</v>
      </c>
      <c r="V143" s="69">
        <v>0.0</v>
      </c>
      <c r="W143" s="69">
        <v>0.0</v>
      </c>
      <c r="X143" s="69">
        <v>8.1715425627E8</v>
      </c>
      <c r="Y143" s="69">
        <v>0.0</v>
      </c>
      <c r="Z143" s="69">
        <v>0.0</v>
      </c>
      <c r="AA143" s="69">
        <v>0.0</v>
      </c>
      <c r="AB143" s="69">
        <v>0.0</v>
      </c>
      <c r="AC143" s="69">
        <v>8.1715425627E8</v>
      </c>
      <c r="AD143" s="68" t="s">
        <v>2415</v>
      </c>
      <c r="AE143" s="68" t="str">
        <f>VLOOKUP(I:I,'TOTAL POR PROYECTOS'!B:I,8,0)</f>
        <v>Secretaría Valorización y Plusvalía</v>
      </c>
    </row>
    <row r="144" hidden="1">
      <c r="A144" s="67" t="str">
        <f t="shared" si="1"/>
        <v>400300620245400100161.2.4.6.00.42.3.2.02.02.0081.2.4.6.00</v>
      </c>
      <c r="B144" s="67" t="str">
        <f>VLOOKUP(A:A,POAI!A:H,8,0)</f>
        <v>04040117|400</v>
      </c>
      <c r="C144" s="67" t="str">
        <f t="shared" si="2"/>
        <v>400300620245400100161.2.4.6.00.42.3.2.02.02.0081.2.4.6.0004040117|400</v>
      </c>
      <c r="D144" s="68" t="s">
        <v>2454</v>
      </c>
      <c r="E144" s="68" t="s">
        <v>143</v>
      </c>
      <c r="F144" s="68" t="s">
        <v>1674</v>
      </c>
      <c r="G144" s="68" t="s">
        <v>2049</v>
      </c>
      <c r="H144" s="68" t="s">
        <v>2564</v>
      </c>
      <c r="I144" s="68" t="s">
        <v>2051</v>
      </c>
      <c r="J144" s="68" t="s">
        <v>2602</v>
      </c>
      <c r="K144" s="68" t="s">
        <v>1680</v>
      </c>
      <c r="L144" s="68" t="s">
        <v>2266</v>
      </c>
      <c r="M144" s="68" t="s">
        <v>98</v>
      </c>
      <c r="N144" s="68" t="s">
        <v>99</v>
      </c>
      <c r="O144" s="68" t="s">
        <v>1682</v>
      </c>
      <c r="P144" s="68" t="s">
        <v>2267</v>
      </c>
      <c r="Q144" s="69">
        <v>3.5E8</v>
      </c>
      <c r="R144" s="69">
        <v>0.0</v>
      </c>
      <c r="S144" s="69">
        <v>0.0</v>
      </c>
      <c r="T144" s="69">
        <v>0.0</v>
      </c>
      <c r="U144" s="69">
        <v>0.0</v>
      </c>
      <c r="V144" s="69">
        <v>0.0</v>
      </c>
      <c r="W144" s="69">
        <v>0.0</v>
      </c>
      <c r="X144" s="69">
        <v>3.5E8</v>
      </c>
      <c r="Y144" s="69">
        <v>0.0</v>
      </c>
      <c r="Z144" s="69">
        <v>0.0</v>
      </c>
      <c r="AA144" s="69">
        <v>0.0</v>
      </c>
      <c r="AB144" s="69">
        <v>0.0</v>
      </c>
      <c r="AC144" s="69">
        <v>3.5E8</v>
      </c>
      <c r="AD144" s="68" t="s">
        <v>2415</v>
      </c>
      <c r="AE144" s="68" t="str">
        <f>VLOOKUP(I:I,'TOTAL POR PROYECTOS'!B:I,8,0)</f>
        <v>Secretaría de Planeación y Desarrollo Teritorial</v>
      </c>
    </row>
    <row r="145" hidden="1">
      <c r="A145" s="67" t="str">
        <f t="shared" si="1"/>
        <v>40030092025000000325041.2.4.6.00.42.3.2.02.02.0081.2.4.6.00</v>
      </c>
      <c r="B145" s="67" t="str">
        <f>VLOOKUP(A:A,POAI!A:H,8,0)</f>
        <v>04040101|384</v>
      </c>
      <c r="C145" s="67" t="str">
        <f t="shared" si="2"/>
        <v>40030092025000000325041.2.4.6.00.42.3.2.02.02.0081.2.4.6.0004040101|384</v>
      </c>
      <c r="D145" s="68" t="s">
        <v>2454</v>
      </c>
      <c r="E145" s="68" t="s">
        <v>143</v>
      </c>
      <c r="F145" s="68" t="s">
        <v>1674</v>
      </c>
      <c r="G145" s="68" t="s">
        <v>2036</v>
      </c>
      <c r="H145" s="68" t="s">
        <v>2603</v>
      </c>
      <c r="I145" s="68" t="s">
        <v>2038</v>
      </c>
      <c r="J145" s="68" t="s">
        <v>2604</v>
      </c>
      <c r="K145" s="68" t="s">
        <v>1680</v>
      </c>
      <c r="L145" s="68" t="s">
        <v>2266</v>
      </c>
      <c r="M145" s="68" t="s">
        <v>98</v>
      </c>
      <c r="N145" s="68" t="s">
        <v>99</v>
      </c>
      <c r="O145" s="68" t="s">
        <v>1682</v>
      </c>
      <c r="P145" s="68" t="s">
        <v>2267</v>
      </c>
      <c r="Q145" s="69">
        <v>5.0E8</v>
      </c>
      <c r="R145" s="69">
        <v>0.0</v>
      </c>
      <c r="S145" s="69">
        <v>0.0</v>
      </c>
      <c r="T145" s="69">
        <v>0.0</v>
      </c>
      <c r="U145" s="69">
        <v>4.5E8</v>
      </c>
      <c r="V145" s="69">
        <v>0.0</v>
      </c>
      <c r="W145" s="69">
        <v>0.0</v>
      </c>
      <c r="X145" s="69">
        <v>5.0E7</v>
      </c>
      <c r="Y145" s="69">
        <v>0.0</v>
      </c>
      <c r="Z145" s="69">
        <v>0.0</v>
      </c>
      <c r="AA145" s="69">
        <v>0.0</v>
      </c>
      <c r="AB145" s="69">
        <v>0.0</v>
      </c>
      <c r="AC145" s="69">
        <v>5.0E7</v>
      </c>
      <c r="AD145" s="68" t="s">
        <v>2415</v>
      </c>
      <c r="AE145" s="68" t="str">
        <f>VLOOKUP(I:I,'TOTAL POR PROYECTOS'!B:I,8,0)</f>
        <v>Secretaría de Planeación y Desarrollo Teritorial</v>
      </c>
    </row>
    <row r="146" hidden="1">
      <c r="A146" s="67" t="str">
        <f t="shared" si="1"/>
        <v>40030142025000000325041.2.4.6.00.42.3.2.02.02.0081.2.4.6.00</v>
      </c>
      <c r="B146" s="67" t="str">
        <f>VLOOKUP(A:A,POAI!A:H,8,0)</f>
        <v>04040102|385</v>
      </c>
      <c r="C146" s="67" t="str">
        <f t="shared" si="2"/>
        <v>40030142025000000325041.2.4.6.00.42.3.2.02.02.0081.2.4.6.0004040102|385</v>
      </c>
      <c r="D146" s="68" t="s">
        <v>2454</v>
      </c>
      <c r="E146" s="68" t="s">
        <v>143</v>
      </c>
      <c r="F146" s="68" t="s">
        <v>1674</v>
      </c>
      <c r="G146" s="68" t="s">
        <v>2042</v>
      </c>
      <c r="H146" s="68" t="s">
        <v>2605</v>
      </c>
      <c r="I146" s="68" t="s">
        <v>2038</v>
      </c>
      <c r="J146" s="68" t="s">
        <v>2604</v>
      </c>
      <c r="K146" s="68" t="s">
        <v>1680</v>
      </c>
      <c r="L146" s="68" t="s">
        <v>2266</v>
      </c>
      <c r="M146" s="68" t="s">
        <v>98</v>
      </c>
      <c r="N146" s="68" t="s">
        <v>99</v>
      </c>
      <c r="O146" s="68" t="s">
        <v>1682</v>
      </c>
      <c r="P146" s="68" t="s">
        <v>2267</v>
      </c>
      <c r="Q146" s="69">
        <v>5.0E8</v>
      </c>
      <c r="R146" s="69">
        <v>0.0</v>
      </c>
      <c r="S146" s="69">
        <v>0.0</v>
      </c>
      <c r="T146" s="69">
        <v>0.0</v>
      </c>
      <c r="U146" s="69">
        <v>4.75E8</v>
      </c>
      <c r="V146" s="69">
        <v>0.0</v>
      </c>
      <c r="W146" s="69">
        <v>0.0</v>
      </c>
      <c r="X146" s="69">
        <v>2.5E7</v>
      </c>
      <c r="Y146" s="69">
        <v>0.0</v>
      </c>
      <c r="Z146" s="69">
        <v>0.0</v>
      </c>
      <c r="AA146" s="69">
        <v>0.0</v>
      </c>
      <c r="AB146" s="69">
        <v>0.0</v>
      </c>
      <c r="AC146" s="69">
        <v>2.5E7</v>
      </c>
      <c r="AD146" s="68" t="s">
        <v>2415</v>
      </c>
      <c r="AE146" s="68" t="str">
        <f>VLOOKUP(I:I,'TOTAL POR PROYECTOS'!B:I,8,0)</f>
        <v>Secretaría de Planeación y Desarrollo Teritorial</v>
      </c>
    </row>
    <row r="147" hidden="1">
      <c r="A147" s="67" t="str">
        <f t="shared" si="1"/>
        <v>400302220245400102371.2.2.0.00.32.3.2.02.02.0081.2.2.0.00</v>
      </c>
      <c r="B147" s="67" t="str">
        <f>VLOOKUP(A:A,POAI!A:H,8,0)</f>
        <v>04040202|403</v>
      </c>
      <c r="C147" s="67" t="str">
        <f t="shared" si="2"/>
        <v>400302220245400102371.2.2.0.00.32.3.2.02.02.0081.2.2.0.0004040202|403</v>
      </c>
      <c r="D147" s="68" t="s">
        <v>2454</v>
      </c>
      <c r="E147" s="68" t="s">
        <v>143</v>
      </c>
      <c r="F147" s="68" t="s">
        <v>1674</v>
      </c>
      <c r="G147" s="68" t="s">
        <v>2124</v>
      </c>
      <c r="H147" s="68" t="s">
        <v>2606</v>
      </c>
      <c r="I147" s="68" t="s">
        <v>2119</v>
      </c>
      <c r="J147" s="68" t="s">
        <v>2607</v>
      </c>
      <c r="K147" s="68" t="s">
        <v>2128</v>
      </c>
      <c r="L147" s="68" t="s">
        <v>2608</v>
      </c>
      <c r="M147" s="68" t="s">
        <v>98</v>
      </c>
      <c r="N147" s="68" t="s">
        <v>99</v>
      </c>
      <c r="O147" s="68" t="s">
        <v>651</v>
      </c>
      <c r="P147" s="68" t="s">
        <v>2273</v>
      </c>
      <c r="Q147" s="69">
        <v>2.766064359E9</v>
      </c>
      <c r="R147" s="69">
        <v>0.0</v>
      </c>
      <c r="S147" s="69">
        <v>0.0</v>
      </c>
      <c r="T147" s="69">
        <v>0.0</v>
      </c>
      <c r="U147" s="69">
        <v>0.0</v>
      </c>
      <c r="V147" s="69">
        <v>0.0</v>
      </c>
      <c r="W147" s="69">
        <v>0.0</v>
      </c>
      <c r="X147" s="69">
        <v>2.766064359E9</v>
      </c>
      <c r="Y147" s="69">
        <v>0.0</v>
      </c>
      <c r="Z147" s="69">
        <v>0.0</v>
      </c>
      <c r="AA147" s="69">
        <v>0.0</v>
      </c>
      <c r="AB147" s="69">
        <v>0.0</v>
      </c>
      <c r="AC147" s="69">
        <v>2.766064359E9</v>
      </c>
      <c r="AD147" s="68" t="s">
        <v>2415</v>
      </c>
      <c r="AE147" s="68" t="str">
        <f>VLOOKUP(I:I,'TOTAL POR PROYECTOS'!B:I,8,0)</f>
        <v>Secretaría de Planeación y Desarrollo Teritorial</v>
      </c>
    </row>
    <row r="148" hidden="1">
      <c r="A148" s="67" t="str">
        <f t="shared" si="1"/>
        <v>400302220245400102371.2.3.3.04.22.3.2.02.02.0081.2.3.3.04</v>
      </c>
      <c r="B148" s="67" t="str">
        <f>VLOOKUP(A:A,POAI!A:H,8,0)</f>
        <v>04040202|403</v>
      </c>
      <c r="C148" s="67" t="str">
        <f t="shared" si="2"/>
        <v>400302220245400102371.2.3.3.04.22.3.2.02.02.0081.2.3.3.0404040202|403</v>
      </c>
      <c r="D148" s="68" t="s">
        <v>2454</v>
      </c>
      <c r="E148" s="68" t="s">
        <v>143</v>
      </c>
      <c r="F148" s="68" t="s">
        <v>1674</v>
      </c>
      <c r="G148" s="68" t="s">
        <v>2124</v>
      </c>
      <c r="H148" s="68" t="s">
        <v>2606</v>
      </c>
      <c r="I148" s="68" t="s">
        <v>2119</v>
      </c>
      <c r="J148" s="68" t="s">
        <v>2607</v>
      </c>
      <c r="K148" s="68" t="s">
        <v>2130</v>
      </c>
      <c r="L148" s="68" t="s">
        <v>2131</v>
      </c>
      <c r="M148" s="68" t="s">
        <v>98</v>
      </c>
      <c r="N148" s="68" t="s">
        <v>99</v>
      </c>
      <c r="O148" s="68" t="s">
        <v>2132</v>
      </c>
      <c r="P148" s="68" t="s">
        <v>2251</v>
      </c>
      <c r="Q148" s="69">
        <v>4.09254391E8</v>
      </c>
      <c r="R148" s="69">
        <v>0.0</v>
      </c>
      <c r="S148" s="69">
        <v>0.0</v>
      </c>
      <c r="T148" s="69">
        <v>0.0</v>
      </c>
      <c r="U148" s="69">
        <v>0.0</v>
      </c>
      <c r="V148" s="69">
        <v>0.0</v>
      </c>
      <c r="W148" s="69">
        <v>0.0</v>
      </c>
      <c r="X148" s="69">
        <v>4.09254391E8</v>
      </c>
      <c r="Y148" s="69">
        <v>3.0E8</v>
      </c>
      <c r="Z148" s="69">
        <v>0.0</v>
      </c>
      <c r="AA148" s="69">
        <v>0.0</v>
      </c>
      <c r="AB148" s="69">
        <v>0.0</v>
      </c>
      <c r="AC148" s="69">
        <v>4.09254391E8</v>
      </c>
      <c r="AD148" s="68" t="s">
        <v>2415</v>
      </c>
      <c r="AE148" s="68" t="str">
        <f>VLOOKUP(I:I,'TOTAL POR PROYECTOS'!B:I,8,0)</f>
        <v>Secretaría de Planeación y Desarrollo Teritorial</v>
      </c>
    </row>
    <row r="149" hidden="1">
      <c r="A149" s="67" t="str">
        <f t="shared" si="1"/>
        <v>400302220245400102371.2.2.0.00.12.3.2.02.02.0081.2.2.0.00</v>
      </c>
      <c r="B149" s="67" t="str">
        <f>VLOOKUP(A:A,POAI!A:H,8,0)</f>
        <v>04040202|403</v>
      </c>
      <c r="C149" s="67" t="str">
        <f t="shared" si="2"/>
        <v>400302220245400102371.2.2.0.00.12.3.2.02.02.0081.2.2.0.0004040202|403</v>
      </c>
      <c r="D149" s="68" t="s">
        <v>2454</v>
      </c>
      <c r="E149" s="68" t="s">
        <v>143</v>
      </c>
      <c r="F149" s="68" t="s">
        <v>1674</v>
      </c>
      <c r="G149" s="68" t="s">
        <v>2124</v>
      </c>
      <c r="H149" s="68" t="s">
        <v>2606</v>
      </c>
      <c r="I149" s="68" t="s">
        <v>2119</v>
      </c>
      <c r="J149" s="68" t="s">
        <v>2607</v>
      </c>
      <c r="K149" s="68" t="s">
        <v>2134</v>
      </c>
      <c r="L149" s="68" t="s">
        <v>2135</v>
      </c>
      <c r="M149" s="68" t="s">
        <v>98</v>
      </c>
      <c r="N149" s="68" t="s">
        <v>99</v>
      </c>
      <c r="O149" s="68" t="s">
        <v>651</v>
      </c>
      <c r="P149" s="68" t="s">
        <v>2273</v>
      </c>
      <c r="Q149" s="69">
        <v>7.6251517181E8</v>
      </c>
      <c r="R149" s="69">
        <v>0.0</v>
      </c>
      <c r="S149" s="69">
        <v>0.0</v>
      </c>
      <c r="T149" s="69">
        <v>0.0</v>
      </c>
      <c r="U149" s="69">
        <v>0.0</v>
      </c>
      <c r="V149" s="69">
        <v>0.0</v>
      </c>
      <c r="W149" s="69">
        <v>0.0</v>
      </c>
      <c r="X149" s="69">
        <v>7.6251517181E8</v>
      </c>
      <c r="Y149" s="69">
        <v>6.412037E8</v>
      </c>
      <c r="Z149" s="69">
        <v>6.412037E8</v>
      </c>
      <c r="AA149" s="69">
        <v>6.412037E8</v>
      </c>
      <c r="AB149" s="69">
        <v>6.412037E8</v>
      </c>
      <c r="AC149" s="69">
        <v>1.2131147181E8</v>
      </c>
      <c r="AD149" s="68" t="s">
        <v>2609</v>
      </c>
      <c r="AE149" s="68" t="str">
        <f>VLOOKUP(I:I,'TOTAL POR PROYECTOS'!B:I,8,0)</f>
        <v>Secretaría de Planeación y Desarrollo Teritorial</v>
      </c>
    </row>
    <row r="150" hidden="1">
      <c r="A150" s="67" t="str">
        <f t="shared" si="1"/>
        <v>400302220245400102371.2.1.0.00.12.3.2.02.02.0081.2.1.0.00</v>
      </c>
      <c r="B150" s="67" t="str">
        <f>VLOOKUP(A:A,POAI!A:H,8,0)</f>
        <v>04040202|403</v>
      </c>
      <c r="C150" s="67" t="str">
        <f t="shared" si="2"/>
        <v>400302220245400102371.2.1.0.00.12.3.2.02.02.0081.2.1.0.0004040202|403</v>
      </c>
      <c r="D150" s="68" t="s">
        <v>2454</v>
      </c>
      <c r="E150" s="68" t="s">
        <v>143</v>
      </c>
      <c r="F150" s="68" t="s">
        <v>1674</v>
      </c>
      <c r="G150" s="68" t="s">
        <v>2124</v>
      </c>
      <c r="H150" s="68" t="s">
        <v>2606</v>
      </c>
      <c r="I150" s="68" t="s">
        <v>2119</v>
      </c>
      <c r="J150" s="68" t="s">
        <v>2607</v>
      </c>
      <c r="K150" s="68" t="s">
        <v>106</v>
      </c>
      <c r="L150" s="68" t="s">
        <v>107</v>
      </c>
      <c r="M150" s="68" t="s">
        <v>98</v>
      </c>
      <c r="N150" s="68" t="s">
        <v>99</v>
      </c>
      <c r="O150" s="68" t="s">
        <v>108</v>
      </c>
      <c r="P150" s="68" t="s">
        <v>2257</v>
      </c>
      <c r="Q150" s="69">
        <v>2.516E8</v>
      </c>
      <c r="R150" s="69">
        <v>0.0</v>
      </c>
      <c r="S150" s="69">
        <v>0.0</v>
      </c>
      <c r="T150" s="69">
        <v>0.0</v>
      </c>
      <c r="U150" s="69">
        <v>0.0</v>
      </c>
      <c r="V150" s="69">
        <v>0.0</v>
      </c>
      <c r="W150" s="69">
        <v>0.0</v>
      </c>
      <c r="X150" s="69">
        <v>2.516E8</v>
      </c>
      <c r="Y150" s="69">
        <v>2.514E8</v>
      </c>
      <c r="Z150" s="69">
        <v>2.514E8</v>
      </c>
      <c r="AA150" s="69">
        <v>1.546E8</v>
      </c>
      <c r="AB150" s="69">
        <v>1.042E8</v>
      </c>
      <c r="AC150" s="69">
        <v>200000.0</v>
      </c>
      <c r="AD150" s="68" t="s">
        <v>2610</v>
      </c>
      <c r="AE150" s="68" t="str">
        <f>VLOOKUP(I:I,'TOTAL POR PROYECTOS'!B:I,8,0)</f>
        <v>Secretaría de Planeación y Desarrollo Teritorial</v>
      </c>
    </row>
    <row r="151" hidden="1">
      <c r="A151" s="67" t="str">
        <f t="shared" si="1"/>
        <v>40030422025000000325041.2.4.6.00.42.3.2.02.02.0081.2.4.6.00</v>
      </c>
      <c r="B151" s="67" t="str">
        <f>VLOOKUP(A:A,POAI!A:H,8,0)</f>
        <v>04040111|394</v>
      </c>
      <c r="C151" s="67" t="str">
        <f t="shared" si="2"/>
        <v>40030422025000000325041.2.4.6.00.42.3.2.02.02.0081.2.4.6.0004040111|394</v>
      </c>
      <c r="D151" s="68" t="s">
        <v>2454</v>
      </c>
      <c r="E151" s="68" t="s">
        <v>143</v>
      </c>
      <c r="F151" s="68" t="s">
        <v>1674</v>
      </c>
      <c r="G151" s="68" t="s">
        <v>2045</v>
      </c>
      <c r="H151" s="68" t="s">
        <v>2599</v>
      </c>
      <c r="I151" s="68" t="s">
        <v>2038</v>
      </c>
      <c r="J151" s="68" t="s">
        <v>2604</v>
      </c>
      <c r="K151" s="68" t="s">
        <v>1680</v>
      </c>
      <c r="L151" s="68" t="s">
        <v>2266</v>
      </c>
      <c r="M151" s="68" t="s">
        <v>98</v>
      </c>
      <c r="N151" s="68" t="s">
        <v>99</v>
      </c>
      <c r="O151" s="68" t="s">
        <v>1682</v>
      </c>
      <c r="P151" s="68" t="s">
        <v>2267</v>
      </c>
      <c r="Q151" s="69">
        <v>3.0E8</v>
      </c>
      <c r="R151" s="69">
        <v>0.0</v>
      </c>
      <c r="S151" s="69">
        <v>0.0</v>
      </c>
      <c r="T151" s="69">
        <v>0.0</v>
      </c>
      <c r="U151" s="69">
        <v>2.75E8</v>
      </c>
      <c r="V151" s="69">
        <v>0.0</v>
      </c>
      <c r="W151" s="69">
        <v>0.0</v>
      </c>
      <c r="X151" s="69">
        <v>2.5E7</v>
      </c>
      <c r="Y151" s="69">
        <v>0.0</v>
      </c>
      <c r="Z151" s="69">
        <v>0.0</v>
      </c>
      <c r="AA151" s="69">
        <v>0.0</v>
      </c>
      <c r="AB151" s="69">
        <v>0.0</v>
      </c>
      <c r="AC151" s="69">
        <v>2.5E7</v>
      </c>
      <c r="AD151" s="68" t="s">
        <v>2415</v>
      </c>
      <c r="AE151" s="68" t="str">
        <f>VLOOKUP(I:I,'TOTAL POR PROYECTOS'!B:I,8,0)</f>
        <v>Secretaría de Planeación y Desarrollo Teritorial</v>
      </c>
    </row>
    <row r="152" hidden="1">
      <c r="A152" s="67" t="str">
        <f t="shared" si="1"/>
        <v>40030422025000000340001.2.4.6.00.42.3.2.02.02.0081.2.4.6.00</v>
      </c>
      <c r="B152" s="67" t="str">
        <f>VLOOKUP(A:A,POAI!A:H,8,0)</f>
        <v>04040111|394</v>
      </c>
      <c r="C152" s="67" t="str">
        <f t="shared" si="2"/>
        <v>40030422025000000340001.2.4.6.00.42.3.2.02.02.0081.2.4.6.0004040111|394</v>
      </c>
      <c r="D152" s="68" t="s">
        <v>2454</v>
      </c>
      <c r="E152" s="68" t="s">
        <v>143</v>
      </c>
      <c r="F152" s="68" t="s">
        <v>1674</v>
      </c>
      <c r="G152" s="68" t="s">
        <v>2045</v>
      </c>
      <c r="H152" s="68" t="s">
        <v>2599</v>
      </c>
      <c r="I152" s="68" t="s">
        <v>2338</v>
      </c>
      <c r="J152" s="68" t="s">
        <v>2611</v>
      </c>
      <c r="K152" s="68" t="s">
        <v>1680</v>
      </c>
      <c r="L152" s="68" t="s">
        <v>2266</v>
      </c>
      <c r="M152" s="68" t="s">
        <v>98</v>
      </c>
      <c r="N152" s="68" t="s">
        <v>99</v>
      </c>
      <c r="O152" s="68" t="s">
        <v>1682</v>
      </c>
      <c r="P152" s="68" t="s">
        <v>2267</v>
      </c>
      <c r="Q152" s="69">
        <v>0.0</v>
      </c>
      <c r="R152" s="69">
        <v>0.0</v>
      </c>
      <c r="S152" s="69">
        <v>0.0</v>
      </c>
      <c r="T152" s="69">
        <v>3.5E8</v>
      </c>
      <c r="U152" s="69">
        <v>0.0</v>
      </c>
      <c r="V152" s="69">
        <v>0.0</v>
      </c>
      <c r="W152" s="69">
        <v>0.0</v>
      </c>
      <c r="X152" s="69">
        <v>3.5E8</v>
      </c>
      <c r="Y152" s="69">
        <v>0.0</v>
      </c>
      <c r="Z152" s="69">
        <v>0.0</v>
      </c>
      <c r="AA152" s="69">
        <v>0.0</v>
      </c>
      <c r="AB152" s="69">
        <v>0.0</v>
      </c>
      <c r="AC152" s="69">
        <v>3.5E8</v>
      </c>
      <c r="AD152" s="68" t="s">
        <v>2415</v>
      </c>
      <c r="AE152" s="68" t="str">
        <f>VLOOKUP(I:I,'TOTAL POR PROYECTOS'!B:I,8,0)</f>
        <v>Secretaría de Infraestructura</v>
      </c>
    </row>
    <row r="153" hidden="1">
      <c r="A153" s="67" t="str">
        <f t="shared" si="1"/>
        <v>40030532025000000325031.2.4.6.00.42.3.2.02.02.0081.2.4.6.00</v>
      </c>
      <c r="B153" s="67" t="str">
        <f>VLOOKUP(A:A,POAI!A:H,8,0)</f>
        <v>04040113|396</v>
      </c>
      <c r="C153" s="67" t="str">
        <f t="shared" si="2"/>
        <v>40030532025000000325031.2.4.6.00.42.3.2.02.02.0081.2.4.6.0004040113|396</v>
      </c>
      <c r="D153" s="68" t="s">
        <v>2454</v>
      </c>
      <c r="E153" s="68" t="s">
        <v>143</v>
      </c>
      <c r="F153" s="68" t="s">
        <v>1674</v>
      </c>
      <c r="G153" s="68" t="s">
        <v>2029</v>
      </c>
      <c r="H153" s="68" t="s">
        <v>2612</v>
      </c>
      <c r="I153" s="68" t="s">
        <v>2032</v>
      </c>
      <c r="J153" s="68" t="s">
        <v>2613</v>
      </c>
      <c r="K153" s="68" t="s">
        <v>1680</v>
      </c>
      <c r="L153" s="68" t="s">
        <v>2266</v>
      </c>
      <c r="M153" s="68" t="s">
        <v>98</v>
      </c>
      <c r="N153" s="68" t="s">
        <v>99</v>
      </c>
      <c r="O153" s="68" t="s">
        <v>1682</v>
      </c>
      <c r="P153" s="68" t="s">
        <v>2267</v>
      </c>
      <c r="Q153" s="69">
        <v>6.0E8</v>
      </c>
      <c r="R153" s="69">
        <v>0.0</v>
      </c>
      <c r="S153" s="69">
        <v>0.0</v>
      </c>
      <c r="T153" s="69">
        <v>0.0</v>
      </c>
      <c r="U153" s="69">
        <v>0.0</v>
      </c>
      <c r="V153" s="69">
        <v>0.0</v>
      </c>
      <c r="W153" s="69">
        <v>0.0</v>
      </c>
      <c r="X153" s="69">
        <v>6.0E8</v>
      </c>
      <c r="Y153" s="69">
        <v>0.0</v>
      </c>
      <c r="Z153" s="69">
        <v>0.0</v>
      </c>
      <c r="AA153" s="69">
        <v>0.0</v>
      </c>
      <c r="AB153" s="69">
        <v>0.0</v>
      </c>
      <c r="AC153" s="69">
        <v>6.0E8</v>
      </c>
      <c r="AD153" s="68" t="s">
        <v>2415</v>
      </c>
      <c r="AE153" s="68" t="str">
        <f>VLOOKUP(I:I,'TOTAL POR PROYECTOS'!B:I,8,0)</f>
        <v>Secretaría de Planeación y Desarrollo Teritorial</v>
      </c>
    </row>
    <row r="154" hidden="1">
      <c r="A154" s="67" t="str">
        <f t="shared" si="1"/>
        <v>40030532025000000325031.2.1.0.00.12.3.2.02.02.0081.2.1.0.00</v>
      </c>
      <c r="B154" s="67" t="str">
        <f>VLOOKUP(A:A,POAI!A:H,8,0)</f>
        <v>04040113|396</v>
      </c>
      <c r="C154" s="67" t="str">
        <f t="shared" si="2"/>
        <v>40030532025000000325031.2.1.0.00.12.3.2.02.02.0081.2.1.0.0004040113|396</v>
      </c>
      <c r="D154" s="68" t="s">
        <v>2454</v>
      </c>
      <c r="E154" s="68" t="s">
        <v>143</v>
      </c>
      <c r="F154" s="68" t="s">
        <v>1674</v>
      </c>
      <c r="G154" s="68" t="s">
        <v>2029</v>
      </c>
      <c r="H154" s="68" t="s">
        <v>2612</v>
      </c>
      <c r="I154" s="68" t="s">
        <v>2032</v>
      </c>
      <c r="J154" s="68" t="s">
        <v>2613</v>
      </c>
      <c r="K154" s="68" t="s">
        <v>106</v>
      </c>
      <c r="L154" s="68" t="s">
        <v>107</v>
      </c>
      <c r="M154" s="68" t="s">
        <v>98</v>
      </c>
      <c r="N154" s="68" t="s">
        <v>99</v>
      </c>
      <c r="O154" s="68" t="s">
        <v>108</v>
      </c>
      <c r="P154" s="68" t="s">
        <v>2257</v>
      </c>
      <c r="Q154" s="69">
        <v>5.0E7</v>
      </c>
      <c r="R154" s="69">
        <v>0.0</v>
      </c>
      <c r="S154" s="69">
        <v>0.0</v>
      </c>
      <c r="T154" s="69">
        <v>0.0</v>
      </c>
      <c r="U154" s="69">
        <v>0.0</v>
      </c>
      <c r="V154" s="69">
        <v>0.0</v>
      </c>
      <c r="W154" s="69">
        <v>0.0</v>
      </c>
      <c r="X154" s="69">
        <v>5.0E7</v>
      </c>
      <c r="Y154" s="69">
        <v>5.0E7</v>
      </c>
      <c r="Z154" s="69">
        <v>4.8E7</v>
      </c>
      <c r="AA154" s="69">
        <v>2.35E7</v>
      </c>
      <c r="AB154" s="69">
        <v>1.6E7</v>
      </c>
      <c r="AC154" s="69">
        <v>2000000.0</v>
      </c>
      <c r="AD154" s="68" t="s">
        <v>2614</v>
      </c>
      <c r="AE154" s="68" t="str">
        <f>VLOOKUP(I:I,'TOTAL POR PROYECTOS'!B:I,8,0)</f>
        <v>Secretaría de Planeación y Desarrollo Teritorial</v>
      </c>
    </row>
    <row r="155" hidden="1">
      <c r="A155" s="67" t="str">
        <f t="shared" si="1"/>
        <v>410103820245400102711.2.1.0.00.12.3.2.02.02.0081.2.1.0.00</v>
      </c>
      <c r="B155" s="67" t="str">
        <f>VLOOKUP(A:A,POAI!A:H,8,0)</f>
        <v>03070305|303</v>
      </c>
      <c r="C155" s="67" t="str">
        <f t="shared" si="2"/>
        <v>410103820245400102711.2.1.0.00.12.3.2.02.02.0081.2.1.0.0003070305|303</v>
      </c>
      <c r="D155" s="68" t="s">
        <v>2463</v>
      </c>
      <c r="E155" s="68" t="s">
        <v>304</v>
      </c>
      <c r="F155" s="68" t="s">
        <v>1920</v>
      </c>
      <c r="G155" s="68" t="s">
        <v>1998</v>
      </c>
      <c r="H155" s="68" t="s">
        <v>2615</v>
      </c>
      <c r="I155" s="68" t="s">
        <v>2001</v>
      </c>
      <c r="J155" s="68" t="s">
        <v>2616</v>
      </c>
      <c r="K155" s="68" t="s">
        <v>106</v>
      </c>
      <c r="L155" s="68" t="s">
        <v>107</v>
      </c>
      <c r="M155" s="68" t="s">
        <v>98</v>
      </c>
      <c r="N155" s="68" t="s">
        <v>99</v>
      </c>
      <c r="O155" s="68" t="s">
        <v>108</v>
      </c>
      <c r="P155" s="68" t="s">
        <v>2257</v>
      </c>
      <c r="Q155" s="69">
        <v>1.1E8</v>
      </c>
      <c r="R155" s="69">
        <v>0.0</v>
      </c>
      <c r="S155" s="69">
        <v>0.0</v>
      </c>
      <c r="T155" s="69">
        <v>0.0</v>
      </c>
      <c r="U155" s="69">
        <v>0.0</v>
      </c>
      <c r="V155" s="69">
        <v>0.0</v>
      </c>
      <c r="W155" s="69">
        <v>0.0</v>
      </c>
      <c r="X155" s="69">
        <v>1.1E8</v>
      </c>
      <c r="Y155" s="69">
        <v>0.0</v>
      </c>
      <c r="Z155" s="69">
        <v>0.0</v>
      </c>
      <c r="AA155" s="69">
        <v>0.0</v>
      </c>
      <c r="AB155" s="69">
        <v>0.0</v>
      </c>
      <c r="AC155" s="69">
        <v>1.1E8</v>
      </c>
      <c r="AD155" s="68" t="s">
        <v>2415</v>
      </c>
      <c r="AE155" s="68" t="str">
        <f>VLOOKUP(I:I,'TOTAL POR PROYECTOS'!B:I,8,0)</f>
        <v>Secretaría de Víctimas, Paz y Posconflicto</v>
      </c>
    </row>
    <row r="156" hidden="1">
      <c r="A156" s="67" t="str">
        <f t="shared" si="1"/>
        <v>41020462025000000323351.2.1.0.00.12.3.2.02.02.0081.2.1.0.00</v>
      </c>
      <c r="B156" s="67" t="str">
        <f>VLOOKUP(A:A,POAI!A:H,8,0)</f>
        <v>03010101|136</v>
      </c>
      <c r="C156" s="67" t="str">
        <f t="shared" si="2"/>
        <v>41020462025000000323351.2.1.0.00.12.3.2.02.02.0081.2.1.0.0003010101|136</v>
      </c>
      <c r="D156" s="68" t="s">
        <v>2463</v>
      </c>
      <c r="E156" s="68" t="s">
        <v>304</v>
      </c>
      <c r="F156" s="68" t="s">
        <v>1143</v>
      </c>
      <c r="G156" s="68" t="s">
        <v>1145</v>
      </c>
      <c r="H156" s="68" t="s">
        <v>2527</v>
      </c>
      <c r="I156" s="68" t="s">
        <v>1147</v>
      </c>
      <c r="J156" s="68" t="s">
        <v>2526</v>
      </c>
      <c r="K156" s="68" t="s">
        <v>106</v>
      </c>
      <c r="L156" s="68" t="s">
        <v>107</v>
      </c>
      <c r="M156" s="68" t="s">
        <v>98</v>
      </c>
      <c r="N156" s="68" t="s">
        <v>99</v>
      </c>
      <c r="O156" s="68" t="s">
        <v>108</v>
      </c>
      <c r="P156" s="68" t="s">
        <v>2257</v>
      </c>
      <c r="Q156" s="69">
        <v>4.98195806E8</v>
      </c>
      <c r="R156" s="69">
        <v>0.0</v>
      </c>
      <c r="S156" s="69">
        <v>0.0</v>
      </c>
      <c r="T156" s="69">
        <v>0.0</v>
      </c>
      <c r="U156" s="69">
        <v>0.0</v>
      </c>
      <c r="V156" s="69">
        <v>0.0</v>
      </c>
      <c r="W156" s="69">
        <v>0.0</v>
      </c>
      <c r="X156" s="69">
        <v>4.98195806E8</v>
      </c>
      <c r="Y156" s="69">
        <v>4.98195806E8</v>
      </c>
      <c r="Z156" s="69">
        <v>0.0</v>
      </c>
      <c r="AA156" s="69">
        <v>0.0</v>
      </c>
      <c r="AB156" s="69">
        <v>0.0</v>
      </c>
      <c r="AC156" s="69">
        <v>4.98195806E8</v>
      </c>
      <c r="AD156" s="68" t="s">
        <v>2415</v>
      </c>
      <c r="AE156" s="68" t="str">
        <f>VLOOKUP(I:I,'TOTAL POR PROYECTOS'!B:I,8,0)</f>
        <v>Secretaría de Bienestar Social</v>
      </c>
    </row>
    <row r="157" hidden="1">
      <c r="A157" s="67" t="str">
        <f t="shared" si="1"/>
        <v>41020462025000000323351.3.2.3.01.82.3.2.02.02.0081.3.2.3.01</v>
      </c>
      <c r="B157" s="67" t="str">
        <f>VLOOKUP(A:A,POAI!A:H,8,0)</f>
        <v>03010101|136</v>
      </c>
      <c r="C157" s="67" t="str">
        <f t="shared" si="2"/>
        <v>41020462025000000323351.3.2.3.01.82.3.2.02.02.0081.3.2.3.0103010101|136</v>
      </c>
      <c r="D157" s="68" t="s">
        <v>2463</v>
      </c>
      <c r="E157" s="68" t="s">
        <v>304</v>
      </c>
      <c r="F157" s="68" t="s">
        <v>1143</v>
      </c>
      <c r="G157" s="68" t="s">
        <v>1145</v>
      </c>
      <c r="H157" s="68" t="s">
        <v>2527</v>
      </c>
      <c r="I157" s="68" t="s">
        <v>1147</v>
      </c>
      <c r="J157" s="68" t="s">
        <v>2526</v>
      </c>
      <c r="K157" s="68" t="s">
        <v>1159</v>
      </c>
      <c r="L157" s="68" t="s">
        <v>2617</v>
      </c>
      <c r="M157" s="68" t="s">
        <v>98</v>
      </c>
      <c r="N157" s="68" t="s">
        <v>99</v>
      </c>
      <c r="O157" s="68" t="s">
        <v>235</v>
      </c>
      <c r="P157" s="68" t="s">
        <v>1161</v>
      </c>
      <c r="Q157" s="69">
        <v>1804194.35</v>
      </c>
      <c r="R157" s="69">
        <v>0.0</v>
      </c>
      <c r="S157" s="69">
        <v>0.0</v>
      </c>
      <c r="T157" s="69">
        <v>0.0</v>
      </c>
      <c r="U157" s="69">
        <v>0.0</v>
      </c>
      <c r="V157" s="69">
        <v>0.0</v>
      </c>
      <c r="W157" s="69">
        <v>0.0</v>
      </c>
      <c r="X157" s="69">
        <v>1804194.35</v>
      </c>
      <c r="Y157" s="69">
        <v>1804194.0</v>
      </c>
      <c r="Z157" s="69">
        <v>0.0</v>
      </c>
      <c r="AA157" s="69">
        <v>0.0</v>
      </c>
      <c r="AB157" s="69">
        <v>0.0</v>
      </c>
      <c r="AC157" s="69">
        <v>1804194.35</v>
      </c>
      <c r="AD157" s="68" t="s">
        <v>2415</v>
      </c>
      <c r="AE157" s="68" t="str">
        <f>VLOOKUP(I:I,'TOTAL POR PROYECTOS'!B:I,8,0)</f>
        <v>Secretaría de Bienestar Social</v>
      </c>
    </row>
    <row r="158" hidden="1">
      <c r="A158" s="67" t="str">
        <f t="shared" si="1"/>
        <v>41030522025000000323541.2.1.0.00.12.3.2.02.02.0081.2.1.0.00</v>
      </c>
      <c r="B158" s="67" t="str">
        <f>VLOOKUP(A:A,POAI!A:H,8,0)</f>
        <v>03010601|169</v>
      </c>
      <c r="C158" s="67" t="str">
        <f t="shared" si="2"/>
        <v>41030522025000000323541.2.1.0.00.12.3.2.02.02.0081.2.1.0.0003010601|169</v>
      </c>
      <c r="D158" s="68" t="s">
        <v>2463</v>
      </c>
      <c r="E158" s="68" t="s">
        <v>304</v>
      </c>
      <c r="F158" s="68" t="s">
        <v>306</v>
      </c>
      <c r="G158" s="68" t="s">
        <v>342</v>
      </c>
      <c r="H158" s="68" t="s">
        <v>2530</v>
      </c>
      <c r="I158" s="68" t="s">
        <v>1218</v>
      </c>
      <c r="J158" s="68" t="s">
        <v>2531</v>
      </c>
      <c r="K158" s="68" t="s">
        <v>106</v>
      </c>
      <c r="L158" s="68" t="s">
        <v>107</v>
      </c>
      <c r="M158" s="68" t="s">
        <v>98</v>
      </c>
      <c r="N158" s="68" t="s">
        <v>99</v>
      </c>
      <c r="O158" s="68" t="s">
        <v>108</v>
      </c>
      <c r="P158" s="68" t="s">
        <v>2257</v>
      </c>
      <c r="Q158" s="69">
        <v>1.0E8</v>
      </c>
      <c r="R158" s="69">
        <v>0.0</v>
      </c>
      <c r="S158" s="69">
        <v>0.0</v>
      </c>
      <c r="T158" s="69">
        <v>0.0</v>
      </c>
      <c r="U158" s="69">
        <v>0.0</v>
      </c>
      <c r="V158" s="69">
        <v>0.0</v>
      </c>
      <c r="W158" s="69">
        <v>0.0</v>
      </c>
      <c r="X158" s="69">
        <v>1.0E8</v>
      </c>
      <c r="Y158" s="69">
        <v>1.0E8</v>
      </c>
      <c r="Z158" s="69">
        <v>1.0E8</v>
      </c>
      <c r="AA158" s="69">
        <v>0.0</v>
      </c>
      <c r="AB158" s="69">
        <v>0.0</v>
      </c>
      <c r="AC158" s="69">
        <v>0.0</v>
      </c>
      <c r="AD158" s="68" t="s">
        <v>2404</v>
      </c>
      <c r="AE158" s="68" t="str">
        <f>VLOOKUP(I:I,'TOTAL POR PROYECTOS'!B:I,8,0)</f>
        <v>Secretaría de Bienestar Social</v>
      </c>
    </row>
    <row r="159" hidden="1">
      <c r="A159" s="67" t="str">
        <f t="shared" si="1"/>
        <v>410402020245400101831.2.1.0.00.12.3.2.02.02.0081.2.1.0.00</v>
      </c>
      <c r="B159" s="67" t="str">
        <f>VLOOKUP(A:A,POAI!A:H,8,0)</f>
        <v>03010401|157</v>
      </c>
      <c r="C159" s="67" t="str">
        <f t="shared" si="2"/>
        <v>410402020245400101831.2.1.0.00.12.3.2.02.02.0081.2.1.0.0003010401|157</v>
      </c>
      <c r="D159" s="68" t="s">
        <v>2463</v>
      </c>
      <c r="E159" s="68" t="s">
        <v>304</v>
      </c>
      <c r="F159" s="68" t="s">
        <v>1173</v>
      </c>
      <c r="G159" s="68" t="s">
        <v>1194</v>
      </c>
      <c r="H159" s="68" t="s">
        <v>2537</v>
      </c>
      <c r="I159" s="68" t="s">
        <v>1196</v>
      </c>
      <c r="J159" s="68" t="s">
        <v>2538</v>
      </c>
      <c r="K159" s="68" t="s">
        <v>106</v>
      </c>
      <c r="L159" s="68" t="s">
        <v>107</v>
      </c>
      <c r="M159" s="68" t="s">
        <v>98</v>
      </c>
      <c r="N159" s="68" t="s">
        <v>99</v>
      </c>
      <c r="O159" s="68" t="s">
        <v>108</v>
      </c>
      <c r="P159" s="68" t="s">
        <v>2257</v>
      </c>
      <c r="Q159" s="69">
        <v>3.0E8</v>
      </c>
      <c r="R159" s="69">
        <v>0.0</v>
      </c>
      <c r="S159" s="69">
        <v>0.0</v>
      </c>
      <c r="T159" s="69">
        <v>0.0</v>
      </c>
      <c r="U159" s="69">
        <v>0.0</v>
      </c>
      <c r="V159" s="69">
        <v>0.0</v>
      </c>
      <c r="W159" s="69">
        <v>0.0</v>
      </c>
      <c r="X159" s="69">
        <v>3.0E8</v>
      </c>
      <c r="Y159" s="69">
        <v>3.0E8</v>
      </c>
      <c r="Z159" s="69">
        <v>0.0</v>
      </c>
      <c r="AA159" s="69">
        <v>0.0</v>
      </c>
      <c r="AB159" s="69">
        <v>0.0</v>
      </c>
      <c r="AC159" s="69">
        <v>3.0E8</v>
      </c>
      <c r="AD159" s="68" t="s">
        <v>2415</v>
      </c>
      <c r="AE159" s="68" t="str">
        <f>VLOOKUP(I:I,'TOTAL POR PROYECTOS'!B:I,8,0)</f>
        <v>Secretaría de Bienestar Social</v>
      </c>
    </row>
    <row r="160" hidden="1">
      <c r="A160" s="67" t="str">
        <f t="shared" si="1"/>
        <v>430100120245400102091.2.3.1.18.12.3.2.02.02.0081.2.3.1.18</v>
      </c>
      <c r="B160" s="67" t="str">
        <f>VLOOKUP(A:A,POAI!A:H,8,0)</f>
        <v>03050101|241</v>
      </c>
      <c r="C160" s="67" t="str">
        <f t="shared" si="2"/>
        <v>430100120245400102091.2.3.1.18.12.3.2.02.02.0081.2.3.1.1803050101|241</v>
      </c>
      <c r="D160" s="68" t="s">
        <v>2470</v>
      </c>
      <c r="E160" s="68" t="s">
        <v>842</v>
      </c>
      <c r="F160" s="68" t="s">
        <v>844</v>
      </c>
      <c r="G160" s="68" t="s">
        <v>846</v>
      </c>
      <c r="H160" s="68" t="s">
        <v>2618</v>
      </c>
      <c r="I160" s="68" t="s">
        <v>848</v>
      </c>
      <c r="J160" s="68" t="s">
        <v>2619</v>
      </c>
      <c r="K160" s="68" t="s">
        <v>849</v>
      </c>
      <c r="L160" s="68" t="s">
        <v>850</v>
      </c>
      <c r="M160" s="68" t="s">
        <v>98</v>
      </c>
      <c r="N160" s="68" t="s">
        <v>99</v>
      </c>
      <c r="O160" s="68" t="s">
        <v>851</v>
      </c>
      <c r="P160" s="68" t="s">
        <v>2478</v>
      </c>
      <c r="Q160" s="69">
        <v>1.4E9</v>
      </c>
      <c r="R160" s="69">
        <v>0.0</v>
      </c>
      <c r="S160" s="69">
        <v>0.0</v>
      </c>
      <c r="T160" s="69">
        <v>0.0</v>
      </c>
      <c r="U160" s="69">
        <v>0.0</v>
      </c>
      <c r="V160" s="69">
        <v>0.0</v>
      </c>
      <c r="W160" s="69">
        <v>0.0</v>
      </c>
      <c r="X160" s="69">
        <v>1.4E9</v>
      </c>
      <c r="Y160" s="69">
        <v>2.8E8</v>
      </c>
      <c r="Z160" s="69">
        <v>2.8E8</v>
      </c>
      <c r="AA160" s="69">
        <v>2.8E8</v>
      </c>
      <c r="AB160" s="69">
        <v>2.8E8</v>
      </c>
      <c r="AC160" s="69">
        <v>1.12E9</v>
      </c>
      <c r="AD160" s="68" t="s">
        <v>2474</v>
      </c>
      <c r="AE160" s="68" t="str">
        <f>VLOOKUP(I:I,'TOTAL POR PROYECTOS'!B:I,8,0)</f>
        <v>Instituto Municipal para la Recreación y el Deporte de Cúcuta</v>
      </c>
    </row>
    <row r="161" hidden="1">
      <c r="A161" s="67" t="str">
        <f t="shared" si="1"/>
        <v>43010312025000000321501.2.3.1.18.12.3.2.02.02.0081.2.3.1.18</v>
      </c>
      <c r="B161" s="67" t="str">
        <f>VLOOKUP(A:A,POAI!A:H,8,0)</f>
        <v>03050110|250</v>
      </c>
      <c r="C161" s="67" t="str">
        <f t="shared" si="2"/>
        <v>43010312025000000321501.2.3.1.18.12.3.2.02.02.0081.2.3.1.1803050110|250</v>
      </c>
      <c r="D161" s="68" t="s">
        <v>2470</v>
      </c>
      <c r="E161" s="68" t="s">
        <v>842</v>
      </c>
      <c r="F161" s="68" t="s">
        <v>844</v>
      </c>
      <c r="G161" s="68" t="s">
        <v>895</v>
      </c>
      <c r="H161" s="68" t="s">
        <v>2620</v>
      </c>
      <c r="I161" s="68" t="s">
        <v>884</v>
      </c>
      <c r="J161" s="68" t="s">
        <v>2472</v>
      </c>
      <c r="K161" s="68" t="s">
        <v>849</v>
      </c>
      <c r="L161" s="68" t="s">
        <v>850</v>
      </c>
      <c r="M161" s="68" t="s">
        <v>98</v>
      </c>
      <c r="N161" s="68" t="s">
        <v>99</v>
      </c>
      <c r="O161" s="68" t="s">
        <v>851</v>
      </c>
      <c r="P161" s="68" t="s">
        <v>2478</v>
      </c>
      <c r="Q161" s="69">
        <v>2.0E8</v>
      </c>
      <c r="R161" s="69">
        <v>0.0</v>
      </c>
      <c r="S161" s="69">
        <v>0.0</v>
      </c>
      <c r="T161" s="69">
        <v>0.0</v>
      </c>
      <c r="U161" s="69">
        <v>0.0</v>
      </c>
      <c r="V161" s="69">
        <v>0.0</v>
      </c>
      <c r="W161" s="69">
        <v>0.0</v>
      </c>
      <c r="X161" s="69">
        <v>2.0E8</v>
      </c>
      <c r="Y161" s="69">
        <v>5.0E7</v>
      </c>
      <c r="Z161" s="69">
        <v>5.0E7</v>
      </c>
      <c r="AA161" s="69">
        <v>5.0E7</v>
      </c>
      <c r="AB161" s="69">
        <v>5.0E7</v>
      </c>
      <c r="AC161" s="69">
        <v>1.5E8</v>
      </c>
      <c r="AD161" s="68" t="s">
        <v>2621</v>
      </c>
      <c r="AE161" s="68" t="str">
        <f>VLOOKUP(I:I,'TOTAL POR PROYECTOS'!B:I,8,0)</f>
        <v>Instituto Municipal para la Recreación y el Deporte de Cúcuta</v>
      </c>
    </row>
    <row r="162" hidden="1">
      <c r="A162" s="67" t="str">
        <f t="shared" si="1"/>
        <v>450102820245400100091.2.3.3.04.52.3.2.02.02.0081.2.3.3.04</v>
      </c>
      <c r="B162" s="67" t="str">
        <f>VLOOKUP(A:A,POAI!A:H,8,0)</f>
        <v>01010202|07</v>
      </c>
      <c r="C162" s="67" t="str">
        <f t="shared" si="2"/>
        <v>450102820245400100091.2.3.3.04.52.3.2.02.02.0081.2.3.3.0401010202|07</v>
      </c>
      <c r="D162" s="68" t="s">
        <v>2401</v>
      </c>
      <c r="E162" s="68" t="s">
        <v>184</v>
      </c>
      <c r="F162" s="68" t="s">
        <v>186</v>
      </c>
      <c r="G162" s="68" t="s">
        <v>1305</v>
      </c>
      <c r="H162" s="68" t="s">
        <v>2622</v>
      </c>
      <c r="I162" s="68" t="s">
        <v>2248</v>
      </c>
      <c r="J162" s="68" t="s">
        <v>2623</v>
      </c>
      <c r="K162" s="68" t="s">
        <v>2249</v>
      </c>
      <c r="L162" s="68" t="s">
        <v>2250</v>
      </c>
      <c r="M162" s="68" t="s">
        <v>98</v>
      </c>
      <c r="N162" s="68" t="s">
        <v>99</v>
      </c>
      <c r="O162" s="68" t="s">
        <v>2132</v>
      </c>
      <c r="P162" s="68" t="s">
        <v>2251</v>
      </c>
      <c r="Q162" s="69">
        <v>0.0</v>
      </c>
      <c r="R162" s="69">
        <v>2.3947009281E10</v>
      </c>
      <c r="S162" s="69">
        <v>0.0</v>
      </c>
      <c r="T162" s="69">
        <v>0.0</v>
      </c>
      <c r="U162" s="69">
        <v>0.0</v>
      </c>
      <c r="V162" s="69">
        <v>0.0</v>
      </c>
      <c r="W162" s="69">
        <v>0.0</v>
      </c>
      <c r="X162" s="69">
        <v>2.3947009281E10</v>
      </c>
      <c r="Y162" s="69">
        <v>2.3947009281E10</v>
      </c>
      <c r="Z162" s="69">
        <v>2.3947009281E10</v>
      </c>
      <c r="AA162" s="69">
        <v>0.0</v>
      </c>
      <c r="AB162" s="69">
        <v>0.0</v>
      </c>
      <c r="AC162" s="69">
        <v>0.0</v>
      </c>
      <c r="AD162" s="68" t="s">
        <v>2404</v>
      </c>
      <c r="AE162" s="68" t="str">
        <f>VLOOKUP(I:I,'TOTAL POR PROYECTOS'!B:I,8,0)</f>
        <v>Secretaría de Seguridad Ciudadana</v>
      </c>
    </row>
    <row r="163" hidden="1">
      <c r="A163" s="67" t="str">
        <f t="shared" si="1"/>
        <v>450102820245400100091.3.3.11.05.32.3.2.02.02.0081.3.3.11.05</v>
      </c>
      <c r="B163" s="67" t="str">
        <f>VLOOKUP(A:A,POAI!A:H,8,0)</f>
        <v>01010202|07</v>
      </c>
      <c r="C163" s="67" t="str">
        <f t="shared" si="2"/>
        <v>450102820245400100091.3.3.11.05.32.3.2.02.02.0081.3.3.11.0501010202|07</v>
      </c>
      <c r="D163" s="68" t="s">
        <v>2401</v>
      </c>
      <c r="E163" s="68" t="s">
        <v>184</v>
      </c>
      <c r="F163" s="68" t="s">
        <v>186</v>
      </c>
      <c r="G163" s="68" t="s">
        <v>1305</v>
      </c>
      <c r="H163" s="68" t="s">
        <v>2622</v>
      </c>
      <c r="I163" s="68" t="s">
        <v>2248</v>
      </c>
      <c r="J163" s="68" t="s">
        <v>2623</v>
      </c>
      <c r="K163" s="68" t="s">
        <v>2244</v>
      </c>
      <c r="L163" s="68" t="s">
        <v>2245</v>
      </c>
      <c r="M163" s="68" t="s">
        <v>98</v>
      </c>
      <c r="N163" s="68" t="s">
        <v>99</v>
      </c>
      <c r="O163" s="68" t="s">
        <v>2246</v>
      </c>
      <c r="P163" s="68" t="s">
        <v>2247</v>
      </c>
      <c r="Q163" s="69">
        <v>0.0</v>
      </c>
      <c r="R163" s="69">
        <v>8.0E9</v>
      </c>
      <c r="S163" s="69">
        <v>0.0</v>
      </c>
      <c r="T163" s="69">
        <v>0.0</v>
      </c>
      <c r="U163" s="69">
        <v>0.0</v>
      </c>
      <c r="V163" s="69">
        <v>0.0</v>
      </c>
      <c r="W163" s="69">
        <v>0.0</v>
      </c>
      <c r="X163" s="69">
        <v>8.0E9</v>
      </c>
      <c r="Y163" s="69">
        <v>7.996945227E9</v>
      </c>
      <c r="Z163" s="69">
        <v>7.996945227E9</v>
      </c>
      <c r="AA163" s="69">
        <v>0.0</v>
      </c>
      <c r="AB163" s="69">
        <v>0.0</v>
      </c>
      <c r="AC163" s="69">
        <v>3054773.0</v>
      </c>
      <c r="AD163" s="68" t="s">
        <v>2624</v>
      </c>
      <c r="AE163" s="68" t="str">
        <f>VLOOKUP(I:I,'TOTAL POR PROYECTOS'!B:I,8,0)</f>
        <v>Secretaría de Seguridad Ciudadana</v>
      </c>
    </row>
    <row r="164" hidden="1">
      <c r="A164" s="67" t="str">
        <f t="shared" si="1"/>
        <v>45010542025000000325281.2.1.0.00.12.3.2.02.02.0081.2.1.0.00</v>
      </c>
      <c r="B164" s="67" t="str">
        <f>VLOOKUP(A:A,POAI!A:H,8,0)</f>
        <v>01040103|61</v>
      </c>
      <c r="C164" s="67" t="str">
        <f t="shared" si="2"/>
        <v>45010542025000000325281.2.1.0.00.12.3.2.02.02.0081.2.1.0.0001040103|61</v>
      </c>
      <c r="D164" s="68" t="s">
        <v>2401</v>
      </c>
      <c r="E164" s="68" t="s">
        <v>184</v>
      </c>
      <c r="F164" s="68" t="s">
        <v>186</v>
      </c>
      <c r="G164" s="68" t="s">
        <v>1406</v>
      </c>
      <c r="H164" s="68" t="s">
        <v>2625</v>
      </c>
      <c r="I164" s="68" t="s">
        <v>1402</v>
      </c>
      <c r="J164" s="68" t="s">
        <v>2626</v>
      </c>
      <c r="K164" s="68" t="s">
        <v>106</v>
      </c>
      <c r="L164" s="68" t="s">
        <v>107</v>
      </c>
      <c r="M164" s="68" t="s">
        <v>98</v>
      </c>
      <c r="N164" s="68" t="s">
        <v>99</v>
      </c>
      <c r="O164" s="68" t="s">
        <v>108</v>
      </c>
      <c r="P164" s="68" t="s">
        <v>2257</v>
      </c>
      <c r="Q164" s="69">
        <v>5.0E8</v>
      </c>
      <c r="R164" s="69">
        <v>0.0</v>
      </c>
      <c r="S164" s="69">
        <v>0.0</v>
      </c>
      <c r="T164" s="69">
        <v>0.0</v>
      </c>
      <c r="U164" s="69">
        <v>0.0</v>
      </c>
      <c r="V164" s="69">
        <v>0.0</v>
      </c>
      <c r="W164" s="69">
        <v>0.0</v>
      </c>
      <c r="X164" s="69">
        <v>5.0E8</v>
      </c>
      <c r="Y164" s="69">
        <v>5.0E8</v>
      </c>
      <c r="Z164" s="69">
        <v>5.0E8</v>
      </c>
      <c r="AA164" s="69">
        <v>0.0</v>
      </c>
      <c r="AB164" s="69">
        <v>0.0</v>
      </c>
      <c r="AC164" s="69">
        <v>0.0</v>
      </c>
      <c r="AD164" s="68" t="s">
        <v>2404</v>
      </c>
      <c r="AE164" s="68" t="str">
        <f>VLOOKUP(I:I,'TOTAL POR PROYECTOS'!B:I,8,0)</f>
        <v>Secretaría de Gobierno</v>
      </c>
    </row>
    <row r="165" hidden="1">
      <c r="A165" s="67" t="str">
        <f t="shared" si="1"/>
        <v>450106120245400102411.2.1.0.00.12.3.2.02.02.0081.2.1.0.00</v>
      </c>
      <c r="B165" s="67" t="str">
        <f>VLOOKUP(A:A,POAI!A:H,8,0)</f>
        <v>03010504|166</v>
      </c>
      <c r="C165" s="67" t="str">
        <f t="shared" si="2"/>
        <v>450106120245400102411.2.1.0.00.12.3.2.02.02.0081.2.1.0.0003010504|166</v>
      </c>
      <c r="D165" s="68" t="s">
        <v>2401</v>
      </c>
      <c r="E165" s="68" t="s">
        <v>184</v>
      </c>
      <c r="F165" s="68" t="s">
        <v>186</v>
      </c>
      <c r="G165" s="68" t="s">
        <v>1212</v>
      </c>
      <c r="H165" s="68" t="s">
        <v>2627</v>
      </c>
      <c r="I165" s="68" t="s">
        <v>1214</v>
      </c>
      <c r="J165" s="68" t="s">
        <v>2628</v>
      </c>
      <c r="K165" s="68" t="s">
        <v>106</v>
      </c>
      <c r="L165" s="68" t="s">
        <v>107</v>
      </c>
      <c r="M165" s="68" t="s">
        <v>98</v>
      </c>
      <c r="N165" s="68" t="s">
        <v>99</v>
      </c>
      <c r="O165" s="68" t="s">
        <v>108</v>
      </c>
      <c r="P165" s="68" t="s">
        <v>2257</v>
      </c>
      <c r="Q165" s="69">
        <v>5.0E7</v>
      </c>
      <c r="R165" s="69">
        <v>0.0</v>
      </c>
      <c r="S165" s="69">
        <v>0.0</v>
      </c>
      <c r="T165" s="69">
        <v>0.0</v>
      </c>
      <c r="U165" s="69">
        <v>0.0</v>
      </c>
      <c r="V165" s="69">
        <v>0.0</v>
      </c>
      <c r="W165" s="69">
        <v>0.0</v>
      </c>
      <c r="X165" s="69">
        <v>5.0E7</v>
      </c>
      <c r="Y165" s="69">
        <v>0.0</v>
      </c>
      <c r="Z165" s="69">
        <v>0.0</v>
      </c>
      <c r="AA165" s="69">
        <v>0.0</v>
      </c>
      <c r="AB165" s="69">
        <v>0.0</v>
      </c>
      <c r="AC165" s="69">
        <v>5.0E7</v>
      </c>
      <c r="AD165" s="68" t="s">
        <v>2415</v>
      </c>
      <c r="AE165" s="68" t="str">
        <f>VLOOKUP(I:I,'TOTAL POR PROYECTOS'!B:I,8,0)</f>
        <v>Secretaría de Bienestar Social</v>
      </c>
    </row>
    <row r="166" hidden="1">
      <c r="A166" s="67" t="str">
        <f t="shared" si="1"/>
        <v>450200120245400100681.2.1.0.00.12.3.2.02.02.0081.2.1.0.00</v>
      </c>
      <c r="B166" s="67" t="str">
        <f>VLOOKUP(A:A,POAI!A:H,8,0)</f>
        <v>03040101|225</v>
      </c>
      <c r="C166" s="67" t="str">
        <f t="shared" si="2"/>
        <v>450200120245400100681.2.1.0.00.12.3.2.02.02.0081.2.1.0.0003040101|225</v>
      </c>
      <c r="D166" s="68" t="s">
        <v>2401</v>
      </c>
      <c r="E166" s="68" t="s">
        <v>184</v>
      </c>
      <c r="F166" s="68" t="s">
        <v>317</v>
      </c>
      <c r="G166" s="68" t="s">
        <v>1258</v>
      </c>
      <c r="H166" s="68" t="s">
        <v>2629</v>
      </c>
      <c r="I166" s="68" t="s">
        <v>1260</v>
      </c>
      <c r="J166" s="68" t="s">
        <v>2630</v>
      </c>
      <c r="K166" s="68" t="s">
        <v>106</v>
      </c>
      <c r="L166" s="68" t="s">
        <v>107</v>
      </c>
      <c r="M166" s="68" t="s">
        <v>98</v>
      </c>
      <c r="N166" s="68" t="s">
        <v>99</v>
      </c>
      <c r="O166" s="68" t="s">
        <v>108</v>
      </c>
      <c r="P166" s="68" t="s">
        <v>2257</v>
      </c>
      <c r="Q166" s="69">
        <v>6.0E7</v>
      </c>
      <c r="R166" s="69">
        <v>0.0</v>
      </c>
      <c r="S166" s="69">
        <v>0.0</v>
      </c>
      <c r="T166" s="69">
        <v>0.0</v>
      </c>
      <c r="U166" s="69">
        <v>0.0</v>
      </c>
      <c r="V166" s="69">
        <v>0.0</v>
      </c>
      <c r="W166" s="69">
        <v>0.0</v>
      </c>
      <c r="X166" s="69">
        <v>6.0E7</v>
      </c>
      <c r="Y166" s="69">
        <v>6.0E7</v>
      </c>
      <c r="Z166" s="69">
        <v>0.0</v>
      </c>
      <c r="AA166" s="69">
        <v>0.0</v>
      </c>
      <c r="AB166" s="69">
        <v>0.0</v>
      </c>
      <c r="AC166" s="69">
        <v>6.0E7</v>
      </c>
      <c r="AD166" s="68" t="s">
        <v>2415</v>
      </c>
      <c r="AE166" s="68" t="str">
        <f>VLOOKUP(I:I,'TOTAL POR PROYECTOS'!B:I,8,0)</f>
        <v>Secretaría de Bienestar Social</v>
      </c>
    </row>
    <row r="167" hidden="1">
      <c r="A167" s="67" t="str">
        <f t="shared" si="1"/>
        <v>450200120245400101301.2.1.0.00.12.3.2.02.02.0081.2.1.0.00</v>
      </c>
      <c r="B167" s="67" t="str">
        <f>VLOOKUP(A:A,POAI!A:H,8,0)</f>
        <v>01030501|56</v>
      </c>
      <c r="C167" s="67" t="str">
        <f t="shared" si="2"/>
        <v>450200120245400101301.2.1.0.00.12.3.2.02.02.0081.2.1.0.0001030501|56</v>
      </c>
      <c r="D167" s="68" t="s">
        <v>2401</v>
      </c>
      <c r="E167" s="68" t="s">
        <v>184</v>
      </c>
      <c r="F167" s="68" t="s">
        <v>317</v>
      </c>
      <c r="G167" s="68" t="s">
        <v>1258</v>
      </c>
      <c r="H167" s="68" t="s">
        <v>2629</v>
      </c>
      <c r="I167" s="68" t="s">
        <v>1383</v>
      </c>
      <c r="J167" s="68" t="s">
        <v>2631</v>
      </c>
      <c r="K167" s="68" t="s">
        <v>106</v>
      </c>
      <c r="L167" s="68" t="s">
        <v>107</v>
      </c>
      <c r="M167" s="68" t="s">
        <v>98</v>
      </c>
      <c r="N167" s="68" t="s">
        <v>99</v>
      </c>
      <c r="O167" s="68" t="s">
        <v>108</v>
      </c>
      <c r="P167" s="68" t="s">
        <v>2257</v>
      </c>
      <c r="Q167" s="69">
        <v>5.0E7</v>
      </c>
      <c r="R167" s="69">
        <v>0.0</v>
      </c>
      <c r="S167" s="69">
        <v>0.0</v>
      </c>
      <c r="T167" s="69">
        <v>0.0</v>
      </c>
      <c r="U167" s="69">
        <v>5.0E7</v>
      </c>
      <c r="V167" s="69">
        <v>0.0</v>
      </c>
      <c r="W167" s="69">
        <v>0.0</v>
      </c>
      <c r="X167" s="69">
        <v>0.0</v>
      </c>
      <c r="Y167" s="69">
        <v>0.0</v>
      </c>
      <c r="Z167" s="69">
        <v>0.0</v>
      </c>
      <c r="AA167" s="69">
        <v>0.0</v>
      </c>
      <c r="AB167" s="69">
        <v>0.0</v>
      </c>
      <c r="AC167" s="69">
        <v>0.0</v>
      </c>
      <c r="AD167" s="68" t="s">
        <v>2415</v>
      </c>
      <c r="AE167" s="68" t="str">
        <f>VLOOKUP(I:I,'TOTAL POR PROYECTOS'!B:I,8,0)</f>
        <v>Secretaría de Gobierno</v>
      </c>
    </row>
    <row r="168" hidden="1">
      <c r="A168" s="67" t="str">
        <f t="shared" si="1"/>
        <v>450203320245400100361.2.1.0.00.12.3.2.02.02.0081.2.1.0.00</v>
      </c>
      <c r="B168" s="67" t="str">
        <f>VLOOKUP(A:A,POAI!A:H,8,0)</f>
        <v>06040302|497</v>
      </c>
      <c r="C168" s="67" t="str">
        <f t="shared" si="2"/>
        <v>450203320245400100361.2.1.0.00.12.3.2.02.02.0081.2.1.0.0006040302|497</v>
      </c>
      <c r="D168" s="68" t="s">
        <v>2401</v>
      </c>
      <c r="E168" s="68" t="s">
        <v>184</v>
      </c>
      <c r="F168" s="68" t="s">
        <v>317</v>
      </c>
      <c r="G168" s="68" t="s">
        <v>432</v>
      </c>
      <c r="H168" s="68" t="s">
        <v>2632</v>
      </c>
      <c r="I168" s="68" t="s">
        <v>434</v>
      </c>
      <c r="J168" s="68" t="s">
        <v>2633</v>
      </c>
      <c r="K168" s="68" t="s">
        <v>106</v>
      </c>
      <c r="L168" s="68" t="s">
        <v>107</v>
      </c>
      <c r="M168" s="68" t="s">
        <v>98</v>
      </c>
      <c r="N168" s="68" t="s">
        <v>99</v>
      </c>
      <c r="O168" s="68" t="s">
        <v>108</v>
      </c>
      <c r="P168" s="68" t="s">
        <v>2257</v>
      </c>
      <c r="Q168" s="69">
        <v>3.78E9</v>
      </c>
      <c r="R168" s="69">
        <v>0.0</v>
      </c>
      <c r="S168" s="69">
        <v>0.0</v>
      </c>
      <c r="T168" s="69">
        <v>0.0</v>
      </c>
      <c r="U168" s="69">
        <v>0.0</v>
      </c>
      <c r="V168" s="69">
        <v>0.0</v>
      </c>
      <c r="W168" s="69">
        <v>0.0</v>
      </c>
      <c r="X168" s="69">
        <v>3.78E9</v>
      </c>
      <c r="Y168" s="69">
        <v>2.89E9</v>
      </c>
      <c r="Z168" s="69">
        <v>2.89E9</v>
      </c>
      <c r="AA168" s="69">
        <v>1.116415E9</v>
      </c>
      <c r="AB168" s="69">
        <v>6.84595E8</v>
      </c>
      <c r="AC168" s="69">
        <v>8.9E8</v>
      </c>
      <c r="AD168" s="68" t="s">
        <v>2634</v>
      </c>
      <c r="AE168" s="68" t="str">
        <f>VLOOKUP(I:I,'TOTAL POR PROYECTOS'!B:I,8,0)</f>
        <v>Oficina de Prensa, Comunicaciones y Protocolo</v>
      </c>
    </row>
    <row r="169" hidden="1">
      <c r="A169" s="67" t="str">
        <f t="shared" si="1"/>
        <v>459901720245400101781.2.1.0.00.12.3.2.02.02.0081.2.1.0.00</v>
      </c>
      <c r="B169" s="67" t="str">
        <f>VLOOKUP(A:A,POAI!A:H,8,0)</f>
        <v>06040201|486</v>
      </c>
      <c r="C169" s="67" t="str">
        <f t="shared" si="2"/>
        <v>459901720245400101781.2.1.0.00.12.3.2.02.02.0081.2.1.0.0006040201|486</v>
      </c>
      <c r="D169" s="68" t="s">
        <v>2401</v>
      </c>
      <c r="E169" s="68" t="s">
        <v>184</v>
      </c>
      <c r="F169" s="68" t="s">
        <v>1043</v>
      </c>
      <c r="G169" s="68" t="s">
        <v>1562</v>
      </c>
      <c r="H169" s="68" t="s">
        <v>2635</v>
      </c>
      <c r="I169" s="68" t="s">
        <v>1565</v>
      </c>
      <c r="J169" s="68" t="s">
        <v>2636</v>
      </c>
      <c r="K169" s="68" t="s">
        <v>106</v>
      </c>
      <c r="L169" s="68" t="s">
        <v>107</v>
      </c>
      <c r="M169" s="68" t="s">
        <v>98</v>
      </c>
      <c r="N169" s="68" t="s">
        <v>99</v>
      </c>
      <c r="O169" s="68" t="s">
        <v>108</v>
      </c>
      <c r="P169" s="68" t="s">
        <v>2257</v>
      </c>
      <c r="Q169" s="69">
        <v>1.2E9</v>
      </c>
      <c r="R169" s="69">
        <v>0.0</v>
      </c>
      <c r="S169" s="69">
        <v>0.0</v>
      </c>
      <c r="T169" s="69">
        <v>0.0</v>
      </c>
      <c r="U169" s="69">
        <v>1.2E9</v>
      </c>
      <c r="V169" s="69">
        <v>0.0</v>
      </c>
      <c r="W169" s="69">
        <v>0.0</v>
      </c>
      <c r="X169" s="69">
        <v>0.0</v>
      </c>
      <c r="Y169" s="69">
        <v>0.0</v>
      </c>
      <c r="Z169" s="69">
        <v>0.0</v>
      </c>
      <c r="AA169" s="69">
        <v>0.0</v>
      </c>
      <c r="AB169" s="69">
        <v>0.0</v>
      </c>
      <c r="AC169" s="69">
        <v>0.0</v>
      </c>
      <c r="AD169" s="68" t="s">
        <v>2415</v>
      </c>
      <c r="AE169" s="68" t="str">
        <f>VLOOKUP(I:I,'TOTAL POR PROYECTOS'!B:I,8,0)</f>
        <v>Secretaría General</v>
      </c>
    </row>
    <row r="170" hidden="1">
      <c r="A170" s="67" t="str">
        <f t="shared" si="1"/>
        <v>459902820245400101141.2.1.0.00.12.3.2.02.02.0081.2.1.0.00</v>
      </c>
      <c r="B170" s="67" t="str">
        <f>VLOOKUP(A:A,POAI!A:H,8,0)</f>
        <v>06020109|466</v>
      </c>
      <c r="C170" s="67" t="str">
        <f t="shared" si="2"/>
        <v>459902820245400101141.2.1.0.00.12.3.2.02.02.0081.2.1.0.0006020109|466</v>
      </c>
      <c r="D170" s="68" t="s">
        <v>2401</v>
      </c>
      <c r="E170" s="68" t="s">
        <v>184</v>
      </c>
      <c r="F170" s="68" t="s">
        <v>1043</v>
      </c>
      <c r="G170" s="68" t="s">
        <v>1045</v>
      </c>
      <c r="H170" s="68" t="s">
        <v>2637</v>
      </c>
      <c r="I170" s="68" t="s">
        <v>1047</v>
      </c>
      <c r="J170" s="68" t="s">
        <v>2638</v>
      </c>
      <c r="K170" s="68" t="s">
        <v>106</v>
      </c>
      <c r="L170" s="68" t="s">
        <v>107</v>
      </c>
      <c r="M170" s="68" t="s">
        <v>98</v>
      </c>
      <c r="N170" s="68" t="s">
        <v>99</v>
      </c>
      <c r="O170" s="68" t="s">
        <v>108</v>
      </c>
      <c r="P170" s="68" t="s">
        <v>2257</v>
      </c>
      <c r="Q170" s="69">
        <v>2.0E7</v>
      </c>
      <c r="R170" s="69">
        <v>0.0</v>
      </c>
      <c r="S170" s="69">
        <v>0.0</v>
      </c>
      <c r="T170" s="69">
        <v>0.0</v>
      </c>
      <c r="U170" s="69">
        <v>0.0</v>
      </c>
      <c r="V170" s="69">
        <v>0.0</v>
      </c>
      <c r="W170" s="69">
        <v>0.0</v>
      </c>
      <c r="X170" s="69">
        <v>2.0E7</v>
      </c>
      <c r="Y170" s="69">
        <v>1.995E7</v>
      </c>
      <c r="Z170" s="69">
        <v>1.575E7</v>
      </c>
      <c r="AA170" s="69">
        <v>1.35E7</v>
      </c>
      <c r="AB170" s="69">
        <v>9000000.0</v>
      </c>
      <c r="AC170" s="69">
        <v>4250000.0</v>
      </c>
      <c r="AD170" s="68" t="s">
        <v>2639</v>
      </c>
      <c r="AE170" s="68" t="str">
        <f>VLOOKUP(I:I,'TOTAL POR PROYECTOS'!B:I,8,0)</f>
        <v>Oficina de Tecnologías de la información y las comunicaciones</v>
      </c>
    </row>
    <row r="171" hidden="1">
      <c r="A171" s="67" t="str">
        <f t="shared" si="1"/>
        <v>190304220245400100251.2.3.2.28.12.3.2.02.02.008.011.2.3.2.28</v>
      </c>
      <c r="B171" s="67" t="str">
        <f>VLOOKUP(A:A,POAI!A:H,8,0)</f>
        <v>03060107|268</v>
      </c>
      <c r="C171" s="67" t="str">
        <f t="shared" si="2"/>
        <v>190304220245400100251.2.3.2.28.12.3.2.02.02.008.011.2.3.2.2803060107|268</v>
      </c>
      <c r="D171" s="68" t="s">
        <v>2428</v>
      </c>
      <c r="E171" s="68" t="s">
        <v>121</v>
      </c>
      <c r="F171" s="68" t="s">
        <v>661</v>
      </c>
      <c r="G171" s="68" t="s">
        <v>663</v>
      </c>
      <c r="H171" s="68" t="s">
        <v>2640</v>
      </c>
      <c r="I171" s="68" t="s">
        <v>667</v>
      </c>
      <c r="J171" s="68" t="s">
        <v>2641</v>
      </c>
      <c r="K171" s="68" t="s">
        <v>129</v>
      </c>
      <c r="L171" s="68" t="s">
        <v>130</v>
      </c>
      <c r="M171" s="68" t="s">
        <v>670</v>
      </c>
      <c r="N171" s="68" t="s">
        <v>671</v>
      </c>
      <c r="O171" s="68" t="s">
        <v>133</v>
      </c>
      <c r="P171" s="68" t="s">
        <v>2272</v>
      </c>
      <c r="Q171" s="69">
        <v>7.8E7</v>
      </c>
      <c r="R171" s="69">
        <v>0.0</v>
      </c>
      <c r="S171" s="69">
        <v>0.0</v>
      </c>
      <c r="T171" s="69">
        <v>0.0</v>
      </c>
      <c r="U171" s="69">
        <v>0.0</v>
      </c>
      <c r="V171" s="69">
        <v>0.0</v>
      </c>
      <c r="W171" s="69">
        <v>0.0</v>
      </c>
      <c r="X171" s="69">
        <v>7.8E7</v>
      </c>
      <c r="Y171" s="69">
        <v>7.51E7</v>
      </c>
      <c r="Z171" s="69">
        <v>7.105E7</v>
      </c>
      <c r="AA171" s="69">
        <v>1.38E7</v>
      </c>
      <c r="AB171" s="69">
        <v>1.03E7</v>
      </c>
      <c r="AC171" s="69">
        <v>6950000.0</v>
      </c>
      <c r="AD171" s="68" t="s">
        <v>2642</v>
      </c>
      <c r="AE171" s="68" t="str">
        <f>VLOOKUP(I:I,'TOTAL POR PROYECTOS'!B:I,8,0)</f>
        <v>Secretaría de Salud</v>
      </c>
    </row>
    <row r="172" hidden="1">
      <c r="A172" s="67" t="str">
        <f t="shared" si="1"/>
        <v>190504320245400100391.2.3.2.28.12.3.2.02.02.008.031.2.3.2.28</v>
      </c>
      <c r="B172" s="67" t="str">
        <f>VLOOKUP(A:A,POAI!A:H,8,0)</f>
        <v>03060209|279</v>
      </c>
      <c r="C172" s="67" t="str">
        <f t="shared" si="2"/>
        <v>190504320245400100391.2.3.2.28.12.3.2.02.02.008.031.2.3.2.2803060209|279</v>
      </c>
      <c r="D172" s="68" t="s">
        <v>2428</v>
      </c>
      <c r="E172" s="68" t="s">
        <v>121</v>
      </c>
      <c r="F172" s="68" t="s">
        <v>123</v>
      </c>
      <c r="G172" s="68" t="s">
        <v>726</v>
      </c>
      <c r="H172" s="68" t="s">
        <v>2429</v>
      </c>
      <c r="I172" s="68" t="s">
        <v>366</v>
      </c>
      <c r="J172" s="68" t="s">
        <v>2430</v>
      </c>
      <c r="K172" s="68" t="s">
        <v>129</v>
      </c>
      <c r="L172" s="68" t="s">
        <v>130</v>
      </c>
      <c r="M172" s="68" t="s">
        <v>732</v>
      </c>
      <c r="N172" s="68" t="s">
        <v>733</v>
      </c>
      <c r="O172" s="68" t="s">
        <v>133</v>
      </c>
      <c r="P172" s="68" t="s">
        <v>2272</v>
      </c>
      <c r="Q172" s="69">
        <v>1.1E8</v>
      </c>
      <c r="R172" s="69">
        <v>0.0</v>
      </c>
      <c r="S172" s="69">
        <v>0.0</v>
      </c>
      <c r="T172" s="69">
        <v>0.0</v>
      </c>
      <c r="U172" s="69">
        <v>0.0</v>
      </c>
      <c r="V172" s="69">
        <v>0.0</v>
      </c>
      <c r="W172" s="69">
        <v>0.0</v>
      </c>
      <c r="X172" s="69">
        <v>1.1E8</v>
      </c>
      <c r="Y172" s="69">
        <v>1.1E8</v>
      </c>
      <c r="Z172" s="69">
        <v>0.0</v>
      </c>
      <c r="AA172" s="69">
        <v>0.0</v>
      </c>
      <c r="AB172" s="69">
        <v>0.0</v>
      </c>
      <c r="AC172" s="69">
        <v>1.1E8</v>
      </c>
      <c r="AD172" s="68" t="s">
        <v>2415</v>
      </c>
      <c r="AE172" s="68" t="str">
        <f>VLOOKUP(I:I,'TOTAL POR PROYECTOS'!B:I,8,0)</f>
        <v>Secretaría de Salud</v>
      </c>
    </row>
    <row r="173" hidden="1">
      <c r="A173" s="67" t="str">
        <f t="shared" si="1"/>
        <v>190501420245400100531.2.3.2.28.12.3.2.02.02.008.041.2.3.2.28</v>
      </c>
      <c r="B173" s="67" t="str">
        <f>VLOOKUP(A:A,POAI!A:H,8,0)</f>
        <v>03060101|262</v>
      </c>
      <c r="C173" s="67" t="str">
        <f t="shared" si="2"/>
        <v>190501420245400100531.2.3.2.28.12.3.2.02.02.008.041.2.3.2.2803060101|262</v>
      </c>
      <c r="D173" s="68" t="s">
        <v>2428</v>
      </c>
      <c r="E173" s="68" t="s">
        <v>121</v>
      </c>
      <c r="F173" s="68" t="s">
        <v>123</v>
      </c>
      <c r="G173" s="68" t="s">
        <v>125</v>
      </c>
      <c r="H173" s="68" t="s">
        <v>2432</v>
      </c>
      <c r="I173" s="68" t="s">
        <v>128</v>
      </c>
      <c r="J173" s="68" t="s">
        <v>2433</v>
      </c>
      <c r="K173" s="68" t="s">
        <v>129</v>
      </c>
      <c r="L173" s="68" t="s">
        <v>130</v>
      </c>
      <c r="M173" s="68" t="s">
        <v>742</v>
      </c>
      <c r="N173" s="68" t="s">
        <v>743</v>
      </c>
      <c r="O173" s="68" t="s">
        <v>133</v>
      </c>
      <c r="P173" s="68" t="s">
        <v>2272</v>
      </c>
      <c r="Q173" s="69">
        <v>1.0E8</v>
      </c>
      <c r="R173" s="69">
        <v>0.0</v>
      </c>
      <c r="S173" s="69">
        <v>0.0</v>
      </c>
      <c r="T173" s="69">
        <v>0.0</v>
      </c>
      <c r="U173" s="69">
        <v>0.0</v>
      </c>
      <c r="V173" s="69">
        <v>0.0</v>
      </c>
      <c r="W173" s="69">
        <v>0.0</v>
      </c>
      <c r="X173" s="69">
        <v>1.0E8</v>
      </c>
      <c r="Y173" s="69">
        <v>0.0</v>
      </c>
      <c r="Z173" s="69">
        <v>0.0</v>
      </c>
      <c r="AA173" s="69">
        <v>0.0</v>
      </c>
      <c r="AB173" s="69">
        <v>0.0</v>
      </c>
      <c r="AC173" s="69">
        <v>1.0E8</v>
      </c>
      <c r="AD173" s="68" t="s">
        <v>2415</v>
      </c>
      <c r="AE173" s="68" t="str">
        <f>VLOOKUP(I:I,'TOTAL POR PROYECTOS'!B:I,8,0)</f>
        <v>Secretaría de Salud</v>
      </c>
    </row>
    <row r="174" hidden="1">
      <c r="A174" s="67" t="str">
        <f t="shared" si="1"/>
        <v>190501420245400100531.2.3.2.28.12.3.2.02.02.008.051.2.3.2.28</v>
      </c>
      <c r="B174" s="67" t="str">
        <f>VLOOKUP(A:A,POAI!A:H,8,0)</f>
        <v>03060101|262</v>
      </c>
      <c r="C174" s="67" t="str">
        <f t="shared" si="2"/>
        <v>190501420245400100531.2.3.2.28.12.3.2.02.02.008.051.2.3.2.2803060101|262</v>
      </c>
      <c r="D174" s="68" t="s">
        <v>2428</v>
      </c>
      <c r="E174" s="68" t="s">
        <v>121</v>
      </c>
      <c r="F174" s="68" t="s">
        <v>123</v>
      </c>
      <c r="G174" s="68" t="s">
        <v>125</v>
      </c>
      <c r="H174" s="68" t="s">
        <v>2432</v>
      </c>
      <c r="I174" s="68" t="s">
        <v>128</v>
      </c>
      <c r="J174" s="68" t="s">
        <v>2433</v>
      </c>
      <c r="K174" s="68" t="s">
        <v>129</v>
      </c>
      <c r="L174" s="68" t="s">
        <v>130</v>
      </c>
      <c r="M174" s="68" t="s">
        <v>131</v>
      </c>
      <c r="N174" s="68" t="s">
        <v>2643</v>
      </c>
      <c r="O174" s="68" t="s">
        <v>133</v>
      </c>
      <c r="P174" s="68" t="s">
        <v>2272</v>
      </c>
      <c r="Q174" s="69">
        <v>7.736E8</v>
      </c>
      <c r="R174" s="69">
        <v>0.0</v>
      </c>
      <c r="S174" s="69">
        <v>0.0</v>
      </c>
      <c r="T174" s="69">
        <v>0.0</v>
      </c>
      <c r="U174" s="69">
        <v>0.0</v>
      </c>
      <c r="V174" s="69">
        <v>0.0</v>
      </c>
      <c r="W174" s="69">
        <v>0.0</v>
      </c>
      <c r="X174" s="69">
        <v>7.736E8</v>
      </c>
      <c r="Y174" s="69">
        <v>7.196E8</v>
      </c>
      <c r="Z174" s="69">
        <v>4.929E8</v>
      </c>
      <c r="AA174" s="69">
        <v>2.905E8</v>
      </c>
      <c r="AB174" s="69">
        <v>2.207E8</v>
      </c>
      <c r="AC174" s="69">
        <v>2.807E8</v>
      </c>
      <c r="AD174" s="68" t="s">
        <v>2644</v>
      </c>
      <c r="AE174" s="68" t="str">
        <f>VLOOKUP(I:I,'TOTAL POR PROYECTOS'!B:I,8,0)</f>
        <v>Secretaría de Salud</v>
      </c>
    </row>
    <row r="175" hidden="1">
      <c r="A175" s="67" t="str">
        <f t="shared" si="1"/>
        <v>190501420245400100531.2.3.2.28.12.3.2.02.02.008.061.2.3.2.28</v>
      </c>
      <c r="B175" s="67" t="str">
        <f>VLOOKUP(A:A,POAI!A:H,8,0)</f>
        <v>03060101|262</v>
      </c>
      <c r="C175" s="67" t="str">
        <f t="shared" si="2"/>
        <v>190501420245400100531.2.3.2.28.12.3.2.02.02.008.061.2.3.2.2803060101|262</v>
      </c>
      <c r="D175" s="68" t="s">
        <v>2428</v>
      </c>
      <c r="E175" s="68" t="s">
        <v>121</v>
      </c>
      <c r="F175" s="68" t="s">
        <v>123</v>
      </c>
      <c r="G175" s="68" t="s">
        <v>125</v>
      </c>
      <c r="H175" s="68" t="s">
        <v>2432</v>
      </c>
      <c r="I175" s="68" t="s">
        <v>128</v>
      </c>
      <c r="J175" s="68" t="s">
        <v>2433</v>
      </c>
      <c r="K175" s="68" t="s">
        <v>129</v>
      </c>
      <c r="L175" s="68" t="s">
        <v>130</v>
      </c>
      <c r="M175" s="68" t="s">
        <v>744</v>
      </c>
      <c r="N175" s="68" t="s">
        <v>745</v>
      </c>
      <c r="O175" s="68" t="s">
        <v>133</v>
      </c>
      <c r="P175" s="68" t="s">
        <v>2272</v>
      </c>
      <c r="Q175" s="69">
        <v>1.62E7</v>
      </c>
      <c r="R175" s="69">
        <v>0.0</v>
      </c>
      <c r="S175" s="69">
        <v>0.0</v>
      </c>
      <c r="T175" s="69">
        <v>0.0</v>
      </c>
      <c r="U175" s="69">
        <v>0.0</v>
      </c>
      <c r="V175" s="69">
        <v>0.0</v>
      </c>
      <c r="W175" s="69">
        <v>0.0</v>
      </c>
      <c r="X175" s="69">
        <v>1.62E7</v>
      </c>
      <c r="Y175" s="69">
        <v>0.0</v>
      </c>
      <c r="Z175" s="69">
        <v>0.0</v>
      </c>
      <c r="AA175" s="69">
        <v>0.0</v>
      </c>
      <c r="AB175" s="69">
        <v>0.0</v>
      </c>
      <c r="AC175" s="69">
        <v>1.62E7</v>
      </c>
      <c r="AD175" s="68" t="s">
        <v>2415</v>
      </c>
      <c r="AE175" s="68" t="str">
        <f>VLOOKUP(I:I,'TOTAL POR PROYECTOS'!B:I,8,0)</f>
        <v>Secretaría de Salud</v>
      </c>
    </row>
    <row r="176" hidden="1">
      <c r="A176" s="67" t="str">
        <f t="shared" si="1"/>
        <v>190501420245400100531.2.3.2.28.12.3.2.02.02.008.071.2.3.2.28</v>
      </c>
      <c r="B176" s="67" t="str">
        <f>VLOOKUP(A:A,POAI!A:H,8,0)</f>
        <v>03060101|262</v>
      </c>
      <c r="C176" s="67" t="str">
        <f t="shared" si="2"/>
        <v>190501420245400100531.2.3.2.28.12.3.2.02.02.008.071.2.3.2.2803060101|262</v>
      </c>
      <c r="D176" s="68" t="s">
        <v>2428</v>
      </c>
      <c r="E176" s="68" t="s">
        <v>121</v>
      </c>
      <c r="F176" s="68" t="s">
        <v>123</v>
      </c>
      <c r="G176" s="68" t="s">
        <v>125</v>
      </c>
      <c r="H176" s="68" t="s">
        <v>2432</v>
      </c>
      <c r="I176" s="68" t="s">
        <v>128</v>
      </c>
      <c r="J176" s="68" t="s">
        <v>2433</v>
      </c>
      <c r="K176" s="68" t="s">
        <v>129</v>
      </c>
      <c r="L176" s="68" t="s">
        <v>130</v>
      </c>
      <c r="M176" s="68" t="s">
        <v>746</v>
      </c>
      <c r="N176" s="68" t="s">
        <v>747</v>
      </c>
      <c r="O176" s="68" t="s">
        <v>133</v>
      </c>
      <c r="P176" s="68" t="s">
        <v>2272</v>
      </c>
      <c r="Q176" s="69">
        <v>1.0759E8</v>
      </c>
      <c r="R176" s="69">
        <v>0.0</v>
      </c>
      <c r="S176" s="69">
        <v>0.0</v>
      </c>
      <c r="T176" s="69">
        <v>0.0</v>
      </c>
      <c r="U176" s="69">
        <v>0.0</v>
      </c>
      <c r="V176" s="69">
        <v>0.0</v>
      </c>
      <c r="W176" s="69">
        <v>0.0</v>
      </c>
      <c r="X176" s="69">
        <v>1.0759E8</v>
      </c>
      <c r="Y176" s="69">
        <v>1.0759E8</v>
      </c>
      <c r="Z176" s="69">
        <v>1.0759E8</v>
      </c>
      <c r="AA176" s="69">
        <v>7.5313E7</v>
      </c>
      <c r="AB176" s="69">
        <v>7.5313E7</v>
      </c>
      <c r="AC176" s="69">
        <v>0.0</v>
      </c>
      <c r="AD176" s="68" t="s">
        <v>2404</v>
      </c>
      <c r="AE176" s="68" t="str">
        <f>VLOOKUP(I:I,'TOTAL POR PROYECTOS'!B:I,8,0)</f>
        <v>Secretaría de Salud</v>
      </c>
    </row>
    <row r="177" hidden="1">
      <c r="A177" s="67" t="str">
        <f t="shared" si="1"/>
        <v>190501420245400100531.2.3.2.28.12.3.2.02.02.008.081.2.3.2.28</v>
      </c>
      <c r="B177" s="67" t="str">
        <f>VLOOKUP(A:A,POAI!A:H,8,0)</f>
        <v>03060101|262</v>
      </c>
      <c r="C177" s="67" t="str">
        <f t="shared" si="2"/>
        <v>190501420245400100531.2.3.2.28.12.3.2.02.02.008.081.2.3.2.2803060101|262</v>
      </c>
      <c r="D177" s="68" t="s">
        <v>2428</v>
      </c>
      <c r="E177" s="68" t="s">
        <v>121</v>
      </c>
      <c r="F177" s="68" t="s">
        <v>123</v>
      </c>
      <c r="G177" s="68" t="s">
        <v>125</v>
      </c>
      <c r="H177" s="68" t="s">
        <v>2432</v>
      </c>
      <c r="I177" s="68" t="s">
        <v>128</v>
      </c>
      <c r="J177" s="68" t="s">
        <v>2433</v>
      </c>
      <c r="K177" s="68" t="s">
        <v>129</v>
      </c>
      <c r="L177" s="68" t="s">
        <v>130</v>
      </c>
      <c r="M177" s="68" t="s">
        <v>748</v>
      </c>
      <c r="N177" s="68" t="s">
        <v>749</v>
      </c>
      <c r="O177" s="68" t="s">
        <v>133</v>
      </c>
      <c r="P177" s="68" t="s">
        <v>2272</v>
      </c>
      <c r="Q177" s="69">
        <v>3.9E7</v>
      </c>
      <c r="R177" s="69">
        <v>0.0</v>
      </c>
      <c r="S177" s="69">
        <v>0.0</v>
      </c>
      <c r="T177" s="69">
        <v>0.0</v>
      </c>
      <c r="U177" s="69">
        <v>0.0</v>
      </c>
      <c r="V177" s="69">
        <v>0.0</v>
      </c>
      <c r="W177" s="69">
        <v>0.0</v>
      </c>
      <c r="X177" s="69">
        <v>3.9E7</v>
      </c>
      <c r="Y177" s="69">
        <v>1.9E7</v>
      </c>
      <c r="Z177" s="69">
        <v>1.33E7</v>
      </c>
      <c r="AA177" s="69">
        <v>3800000.0</v>
      </c>
      <c r="AB177" s="69">
        <v>3800000.0</v>
      </c>
      <c r="AC177" s="69">
        <v>2.57E7</v>
      </c>
      <c r="AD177" s="68" t="s">
        <v>2645</v>
      </c>
      <c r="AE177" s="68" t="str">
        <f>VLOOKUP(I:I,'TOTAL POR PROYECTOS'!B:I,8,0)</f>
        <v>Secretaría de Salud</v>
      </c>
    </row>
    <row r="178" hidden="1">
      <c r="A178" s="67" t="str">
        <f t="shared" si="1"/>
        <v>190501420245400100531.2.3.2.28.12.3.2.02.02.008.091.2.3.2.28</v>
      </c>
      <c r="B178" s="67" t="str">
        <f>VLOOKUP(A:A,POAI!A:H,8,0)</f>
        <v>03060101|262</v>
      </c>
      <c r="C178" s="67" t="str">
        <f t="shared" si="2"/>
        <v>190501420245400100531.2.3.2.28.12.3.2.02.02.008.091.2.3.2.2803060101|262</v>
      </c>
      <c r="D178" s="68" t="s">
        <v>2428</v>
      </c>
      <c r="E178" s="68" t="s">
        <v>121</v>
      </c>
      <c r="F178" s="68" t="s">
        <v>123</v>
      </c>
      <c r="G178" s="68" t="s">
        <v>125</v>
      </c>
      <c r="H178" s="68" t="s">
        <v>2432</v>
      </c>
      <c r="I178" s="68" t="s">
        <v>128</v>
      </c>
      <c r="J178" s="68" t="s">
        <v>2433</v>
      </c>
      <c r="K178" s="68" t="s">
        <v>129</v>
      </c>
      <c r="L178" s="68" t="s">
        <v>130</v>
      </c>
      <c r="M178" s="68" t="s">
        <v>764</v>
      </c>
      <c r="N178" s="68" t="s">
        <v>765</v>
      </c>
      <c r="O178" s="68" t="s">
        <v>133</v>
      </c>
      <c r="P178" s="68" t="s">
        <v>2272</v>
      </c>
      <c r="Q178" s="69">
        <v>7.8E7</v>
      </c>
      <c r="R178" s="69">
        <v>0.0</v>
      </c>
      <c r="S178" s="69">
        <v>0.0</v>
      </c>
      <c r="T178" s="69">
        <v>0.0</v>
      </c>
      <c r="U178" s="69">
        <v>0.0</v>
      </c>
      <c r="V178" s="69">
        <v>0.0</v>
      </c>
      <c r="W178" s="69">
        <v>0.0</v>
      </c>
      <c r="X178" s="69">
        <v>7.8E7</v>
      </c>
      <c r="Y178" s="69">
        <v>6.1E7</v>
      </c>
      <c r="Z178" s="69">
        <v>4.27E7</v>
      </c>
      <c r="AA178" s="69">
        <v>1.87E7</v>
      </c>
      <c r="AB178" s="69">
        <v>1.87E7</v>
      </c>
      <c r="AC178" s="69">
        <v>3.53E7</v>
      </c>
      <c r="AD178" s="68" t="s">
        <v>2646</v>
      </c>
      <c r="AE178" s="68" t="str">
        <f>VLOOKUP(I:I,'TOTAL POR PROYECTOS'!B:I,8,0)</f>
        <v>Secretaría de Salud</v>
      </c>
    </row>
    <row r="179" hidden="1">
      <c r="A179" s="67" t="str">
        <f t="shared" si="1"/>
        <v>190501420245400100531.2.3.2.28.12.3.2.02.02.008.101.2.3.2.28</v>
      </c>
      <c r="B179" s="67" t="str">
        <f>VLOOKUP(A:A,POAI!A:H,8,0)</f>
        <v>03060101|262</v>
      </c>
      <c r="C179" s="67" t="str">
        <f t="shared" si="2"/>
        <v>190501420245400100531.2.3.2.28.12.3.2.02.02.008.101.2.3.2.2803060101|262</v>
      </c>
      <c r="D179" s="68" t="s">
        <v>2428</v>
      </c>
      <c r="E179" s="68" t="s">
        <v>121</v>
      </c>
      <c r="F179" s="68" t="s">
        <v>123</v>
      </c>
      <c r="G179" s="68" t="s">
        <v>125</v>
      </c>
      <c r="H179" s="68" t="s">
        <v>2432</v>
      </c>
      <c r="I179" s="68" t="s">
        <v>128</v>
      </c>
      <c r="J179" s="68" t="s">
        <v>2433</v>
      </c>
      <c r="K179" s="68" t="s">
        <v>129</v>
      </c>
      <c r="L179" s="68" t="s">
        <v>130</v>
      </c>
      <c r="M179" s="68" t="s">
        <v>768</v>
      </c>
      <c r="N179" s="68" t="s">
        <v>769</v>
      </c>
      <c r="O179" s="68" t="s">
        <v>133</v>
      </c>
      <c r="P179" s="68" t="s">
        <v>2272</v>
      </c>
      <c r="Q179" s="69">
        <v>1.62E7</v>
      </c>
      <c r="R179" s="69">
        <v>0.0</v>
      </c>
      <c r="S179" s="69">
        <v>0.0</v>
      </c>
      <c r="T179" s="69">
        <v>0.0</v>
      </c>
      <c r="U179" s="69">
        <v>0.0</v>
      </c>
      <c r="V179" s="69">
        <v>0.0</v>
      </c>
      <c r="W179" s="69">
        <v>0.0</v>
      </c>
      <c r="X179" s="69">
        <v>1.62E7</v>
      </c>
      <c r="Y179" s="69">
        <v>1.35E7</v>
      </c>
      <c r="Z179" s="69">
        <v>9450000.0</v>
      </c>
      <c r="AA179" s="69">
        <v>5400000.0</v>
      </c>
      <c r="AB179" s="69">
        <v>2700000.0</v>
      </c>
      <c r="AC179" s="69">
        <v>6750000.0</v>
      </c>
      <c r="AD179" s="68" t="s">
        <v>2647</v>
      </c>
      <c r="AE179" s="68" t="str">
        <f>VLOOKUP(I:I,'TOTAL POR PROYECTOS'!B:I,8,0)</f>
        <v>Secretaría de Salud</v>
      </c>
    </row>
    <row r="180" hidden="1">
      <c r="A180" s="67" t="str">
        <f t="shared" si="1"/>
        <v>190503720245400100531.2.3.2.28.12.3.2.02.02.008.111.2.3.2.28</v>
      </c>
      <c r="B180" s="67" t="str">
        <f>VLOOKUP(A:A,POAI!A:H,8,0)</f>
        <v>03060103|264</v>
      </c>
      <c r="C180" s="67" t="str">
        <f t="shared" si="2"/>
        <v>190503720245400100531.2.3.2.28.12.3.2.02.02.008.111.2.3.2.2803060103|264</v>
      </c>
      <c r="D180" s="68" t="s">
        <v>2428</v>
      </c>
      <c r="E180" s="68" t="s">
        <v>121</v>
      </c>
      <c r="F180" s="68" t="s">
        <v>123</v>
      </c>
      <c r="G180" s="68" t="s">
        <v>777</v>
      </c>
      <c r="H180" s="68" t="s">
        <v>2648</v>
      </c>
      <c r="I180" s="68" t="s">
        <v>128</v>
      </c>
      <c r="J180" s="68" t="s">
        <v>2433</v>
      </c>
      <c r="K180" s="68" t="s">
        <v>129</v>
      </c>
      <c r="L180" s="68" t="s">
        <v>130</v>
      </c>
      <c r="M180" s="68" t="s">
        <v>784</v>
      </c>
      <c r="N180" s="68" t="s">
        <v>785</v>
      </c>
      <c r="O180" s="68" t="s">
        <v>133</v>
      </c>
      <c r="P180" s="68" t="s">
        <v>2272</v>
      </c>
      <c r="Q180" s="69">
        <v>5.94E7</v>
      </c>
      <c r="R180" s="69">
        <v>0.0</v>
      </c>
      <c r="S180" s="69">
        <v>0.0</v>
      </c>
      <c r="T180" s="69">
        <v>0.0</v>
      </c>
      <c r="U180" s="69">
        <v>0.0</v>
      </c>
      <c r="V180" s="69">
        <v>0.0</v>
      </c>
      <c r="W180" s="69">
        <v>0.0</v>
      </c>
      <c r="X180" s="69">
        <v>5.94E7</v>
      </c>
      <c r="Y180" s="69">
        <v>4.95E7</v>
      </c>
      <c r="Z180" s="69">
        <v>3.465E7</v>
      </c>
      <c r="AA180" s="69">
        <v>1.98E7</v>
      </c>
      <c r="AB180" s="69">
        <v>1.71E7</v>
      </c>
      <c r="AC180" s="69">
        <v>2.475E7</v>
      </c>
      <c r="AD180" s="68" t="s">
        <v>2647</v>
      </c>
      <c r="AE180" s="68" t="str">
        <f>VLOOKUP(I:I,'TOTAL POR PROYECTOS'!B:I,8,0)</f>
        <v>Secretaría de Salud</v>
      </c>
    </row>
    <row r="181" hidden="1">
      <c r="A181" s="67" t="str">
        <f t="shared" si="1"/>
        <v>190503720245400100531.2.3.2.28.12.3.2.02.02.008.121.2.3.2.28</v>
      </c>
      <c r="B181" s="67" t="str">
        <f>VLOOKUP(A:A,POAI!A:H,8,0)</f>
        <v>03060103|264</v>
      </c>
      <c r="C181" s="67" t="str">
        <f t="shared" si="2"/>
        <v>190503720245400100531.2.3.2.28.12.3.2.02.02.008.121.2.3.2.2803060103|264</v>
      </c>
      <c r="D181" s="68" t="s">
        <v>2428</v>
      </c>
      <c r="E181" s="68" t="s">
        <v>121</v>
      </c>
      <c r="F181" s="68" t="s">
        <v>123</v>
      </c>
      <c r="G181" s="68" t="s">
        <v>777</v>
      </c>
      <c r="H181" s="68" t="s">
        <v>2648</v>
      </c>
      <c r="I181" s="68" t="s">
        <v>128</v>
      </c>
      <c r="J181" s="68" t="s">
        <v>2433</v>
      </c>
      <c r="K181" s="68" t="s">
        <v>129</v>
      </c>
      <c r="L181" s="68" t="s">
        <v>130</v>
      </c>
      <c r="M181" s="68" t="s">
        <v>788</v>
      </c>
      <c r="N181" s="68" t="s">
        <v>789</v>
      </c>
      <c r="O181" s="68" t="s">
        <v>133</v>
      </c>
      <c r="P181" s="68" t="s">
        <v>2272</v>
      </c>
      <c r="Q181" s="69">
        <v>1.36E8</v>
      </c>
      <c r="R181" s="69">
        <v>0.0</v>
      </c>
      <c r="S181" s="69">
        <v>0.0</v>
      </c>
      <c r="T181" s="69">
        <v>0.0</v>
      </c>
      <c r="U181" s="69">
        <v>0.0</v>
      </c>
      <c r="V181" s="69">
        <v>0.0</v>
      </c>
      <c r="W181" s="69">
        <v>0.0</v>
      </c>
      <c r="X181" s="69">
        <v>1.36E8</v>
      </c>
      <c r="Y181" s="69">
        <v>1.247E8</v>
      </c>
      <c r="Z181" s="69">
        <v>3.535E7</v>
      </c>
      <c r="AA181" s="69">
        <v>1.73E7</v>
      </c>
      <c r="AB181" s="69">
        <v>1.46E7</v>
      </c>
      <c r="AC181" s="69">
        <v>1.0065E8</v>
      </c>
      <c r="AD181" s="68" t="s">
        <v>2649</v>
      </c>
      <c r="AE181" s="68" t="str">
        <f>VLOOKUP(I:I,'TOTAL POR PROYECTOS'!B:I,8,0)</f>
        <v>Secretaría de Salud</v>
      </c>
    </row>
    <row r="182" hidden="1">
      <c r="A182" s="67" t="str">
        <f t="shared" si="1"/>
        <v>190503720245400100531.2.3.2.28.12.3.2.02.02.008.131.2.3.2.28</v>
      </c>
      <c r="B182" s="67" t="str">
        <f>VLOOKUP(A:A,POAI!A:H,8,0)</f>
        <v>03060103|264</v>
      </c>
      <c r="C182" s="67" t="str">
        <f t="shared" si="2"/>
        <v>190503720245400100531.2.3.2.28.12.3.2.02.02.008.131.2.3.2.2803060103|264</v>
      </c>
      <c r="D182" s="68" t="s">
        <v>2428</v>
      </c>
      <c r="E182" s="68" t="s">
        <v>121</v>
      </c>
      <c r="F182" s="68" t="s">
        <v>123</v>
      </c>
      <c r="G182" s="68" t="s">
        <v>777</v>
      </c>
      <c r="H182" s="68" t="s">
        <v>2648</v>
      </c>
      <c r="I182" s="68" t="s">
        <v>128</v>
      </c>
      <c r="J182" s="68" t="s">
        <v>2433</v>
      </c>
      <c r="K182" s="68" t="s">
        <v>129</v>
      </c>
      <c r="L182" s="68" t="s">
        <v>130</v>
      </c>
      <c r="M182" s="68" t="s">
        <v>794</v>
      </c>
      <c r="N182" s="68" t="s">
        <v>795</v>
      </c>
      <c r="O182" s="68" t="s">
        <v>133</v>
      </c>
      <c r="P182" s="68" t="s">
        <v>2272</v>
      </c>
      <c r="Q182" s="69">
        <v>6.6E7</v>
      </c>
      <c r="R182" s="69">
        <v>0.0</v>
      </c>
      <c r="S182" s="69">
        <v>0.0</v>
      </c>
      <c r="T182" s="69">
        <v>0.0</v>
      </c>
      <c r="U182" s="69">
        <v>3600000.0</v>
      </c>
      <c r="V182" s="69">
        <v>0.0</v>
      </c>
      <c r="W182" s="69">
        <v>0.0</v>
      </c>
      <c r="X182" s="69">
        <v>6.24E7</v>
      </c>
      <c r="Y182" s="69">
        <v>1.575E7</v>
      </c>
      <c r="Z182" s="69">
        <v>1.575E7</v>
      </c>
      <c r="AA182" s="69">
        <v>9000000.0</v>
      </c>
      <c r="AB182" s="69">
        <v>4500000.0</v>
      </c>
      <c r="AC182" s="69">
        <v>4.665E7</v>
      </c>
      <c r="AD182" s="68" t="s">
        <v>2650</v>
      </c>
      <c r="AE182" s="68" t="str">
        <f>VLOOKUP(I:I,'TOTAL POR PROYECTOS'!B:I,8,0)</f>
        <v>Secretaría de Salud</v>
      </c>
    </row>
    <row r="183" hidden="1">
      <c r="A183" s="67" t="str">
        <f t="shared" si="1"/>
        <v>190504120245400100531.2.3.2.28.12.3.2.02.02.008.151.2.3.2.28</v>
      </c>
      <c r="B183" s="67" t="str">
        <f>VLOOKUP(A:A,POAI!A:H,8,0)</f>
        <v>03060106|267</v>
      </c>
      <c r="C183" s="67" t="str">
        <f t="shared" si="2"/>
        <v>190504120245400100531.2.3.2.28.12.3.2.02.02.008.151.2.3.2.2803060106|267</v>
      </c>
      <c r="D183" s="68" t="s">
        <v>2428</v>
      </c>
      <c r="E183" s="68" t="s">
        <v>121</v>
      </c>
      <c r="F183" s="68" t="s">
        <v>123</v>
      </c>
      <c r="G183" s="68" t="s">
        <v>807</v>
      </c>
      <c r="H183" s="68" t="s">
        <v>2651</v>
      </c>
      <c r="I183" s="68" t="s">
        <v>128</v>
      </c>
      <c r="J183" s="68" t="s">
        <v>2433</v>
      </c>
      <c r="K183" s="68" t="s">
        <v>129</v>
      </c>
      <c r="L183" s="68" t="s">
        <v>130</v>
      </c>
      <c r="M183" s="68" t="s">
        <v>811</v>
      </c>
      <c r="N183" s="68" t="s">
        <v>812</v>
      </c>
      <c r="O183" s="68" t="s">
        <v>133</v>
      </c>
      <c r="P183" s="68" t="s">
        <v>2272</v>
      </c>
      <c r="Q183" s="69">
        <v>1.2E7</v>
      </c>
      <c r="R183" s="69">
        <v>0.0</v>
      </c>
      <c r="S183" s="69">
        <v>0.0</v>
      </c>
      <c r="T183" s="69">
        <v>0.0</v>
      </c>
      <c r="U183" s="69">
        <v>1.2E7</v>
      </c>
      <c r="V183" s="69">
        <v>0.0</v>
      </c>
      <c r="W183" s="69">
        <v>0.0</v>
      </c>
      <c r="X183" s="69">
        <v>0.0</v>
      </c>
      <c r="Y183" s="69">
        <v>0.0</v>
      </c>
      <c r="Z183" s="69">
        <v>0.0</v>
      </c>
      <c r="AA183" s="69">
        <v>0.0</v>
      </c>
      <c r="AB183" s="69">
        <v>0.0</v>
      </c>
      <c r="AC183" s="69">
        <v>0.0</v>
      </c>
      <c r="AD183" s="68" t="s">
        <v>2415</v>
      </c>
      <c r="AE183" s="68" t="str">
        <f>VLOOKUP(I:I,'TOTAL POR PROYECTOS'!B:I,8,0)</f>
        <v>Secretaría de Salud</v>
      </c>
    </row>
    <row r="184" hidden="1">
      <c r="A184" s="67" t="str">
        <f t="shared" si="1"/>
        <v>190504920245400100531.2.3.2.28.12.3.2.02.02.008.161.2.3.2.28</v>
      </c>
      <c r="B184" s="67" t="str">
        <f>VLOOKUP(A:A,POAI!A:H,8,0)</f>
        <v>03060104|265</v>
      </c>
      <c r="C184" s="67" t="str">
        <f t="shared" si="2"/>
        <v>190504920245400100531.2.3.2.28.12.3.2.02.02.008.161.2.3.2.2803060104|265</v>
      </c>
      <c r="D184" s="68" t="s">
        <v>2428</v>
      </c>
      <c r="E184" s="68" t="s">
        <v>121</v>
      </c>
      <c r="F184" s="68" t="s">
        <v>123</v>
      </c>
      <c r="G184" s="68" t="s">
        <v>816</v>
      </c>
      <c r="H184" s="68" t="s">
        <v>2652</v>
      </c>
      <c r="I184" s="68" t="s">
        <v>128</v>
      </c>
      <c r="J184" s="68" t="s">
        <v>2433</v>
      </c>
      <c r="K184" s="68" t="s">
        <v>129</v>
      </c>
      <c r="L184" s="68" t="s">
        <v>130</v>
      </c>
      <c r="M184" s="68" t="s">
        <v>820</v>
      </c>
      <c r="N184" s="68" t="s">
        <v>821</v>
      </c>
      <c r="O184" s="68" t="s">
        <v>133</v>
      </c>
      <c r="P184" s="68" t="s">
        <v>2272</v>
      </c>
      <c r="Q184" s="69">
        <v>5.94E7</v>
      </c>
      <c r="R184" s="69">
        <v>0.0</v>
      </c>
      <c r="S184" s="69">
        <v>0.0</v>
      </c>
      <c r="T184" s="69">
        <v>3600000.0</v>
      </c>
      <c r="U184" s="69">
        <v>0.0</v>
      </c>
      <c r="V184" s="69">
        <v>0.0</v>
      </c>
      <c r="W184" s="69">
        <v>0.0</v>
      </c>
      <c r="X184" s="69">
        <v>6.3E7</v>
      </c>
      <c r="Y184" s="69">
        <v>6.3E7</v>
      </c>
      <c r="Z184" s="69">
        <v>4.41E7</v>
      </c>
      <c r="AA184" s="69">
        <v>2.7E7</v>
      </c>
      <c r="AB184" s="69">
        <v>2.25E7</v>
      </c>
      <c r="AC184" s="69">
        <v>1.89E7</v>
      </c>
      <c r="AD184" s="68" t="s">
        <v>2653</v>
      </c>
      <c r="AE184" s="68" t="str">
        <f>VLOOKUP(I:I,'TOTAL POR PROYECTOS'!B:I,8,0)</f>
        <v>Secretaría de Salud</v>
      </c>
    </row>
    <row r="185" hidden="1">
      <c r="A185" s="67" t="str">
        <f t="shared" si="1"/>
        <v>190505320245400100531.2.3.2.28.12.3.2.02.02.008.171.2.3.2.28</v>
      </c>
      <c r="B185" s="67" t="str">
        <f>VLOOKUP(A:A,POAI!A:H,8,0)</f>
        <v>03060102|263</v>
      </c>
      <c r="C185" s="67" t="str">
        <f t="shared" si="2"/>
        <v>190505320245400100531.2.3.2.28.12.3.2.02.02.008.171.2.3.2.2803060102|263</v>
      </c>
      <c r="D185" s="68" t="s">
        <v>2428</v>
      </c>
      <c r="E185" s="68" t="s">
        <v>121</v>
      </c>
      <c r="F185" s="68" t="s">
        <v>123</v>
      </c>
      <c r="G185" s="68" t="s">
        <v>831</v>
      </c>
      <c r="H185" s="68" t="s">
        <v>2654</v>
      </c>
      <c r="I185" s="68" t="s">
        <v>128</v>
      </c>
      <c r="J185" s="68" t="s">
        <v>2433</v>
      </c>
      <c r="K185" s="68" t="s">
        <v>129</v>
      </c>
      <c r="L185" s="68" t="s">
        <v>130</v>
      </c>
      <c r="M185" s="68" t="s">
        <v>833</v>
      </c>
      <c r="N185" s="68" t="s">
        <v>834</v>
      </c>
      <c r="O185" s="68" t="s">
        <v>133</v>
      </c>
      <c r="P185" s="68" t="s">
        <v>2272</v>
      </c>
      <c r="Q185" s="69">
        <v>5.2756888E8</v>
      </c>
      <c r="R185" s="69">
        <v>0.0</v>
      </c>
      <c r="S185" s="69">
        <v>0.0</v>
      </c>
      <c r="T185" s="69">
        <v>0.0</v>
      </c>
      <c r="U185" s="69">
        <v>0.0</v>
      </c>
      <c r="V185" s="69">
        <v>0.0</v>
      </c>
      <c r="W185" s="69">
        <v>0.0</v>
      </c>
      <c r="X185" s="69">
        <v>5.2756888E8</v>
      </c>
      <c r="Y185" s="69">
        <v>5.2756888E8</v>
      </c>
      <c r="Z185" s="69">
        <v>5.2756888E8</v>
      </c>
      <c r="AA185" s="69">
        <v>0.0</v>
      </c>
      <c r="AB185" s="69">
        <v>0.0</v>
      </c>
      <c r="AC185" s="69">
        <v>0.0</v>
      </c>
      <c r="AD185" s="68" t="s">
        <v>2404</v>
      </c>
      <c r="AE185" s="68" t="str">
        <f>VLOOKUP(I:I,'TOTAL POR PROYECTOS'!B:I,8,0)</f>
        <v>Secretaría de Salud</v>
      </c>
    </row>
    <row r="186" hidden="1">
      <c r="A186" s="67" t="str">
        <f t="shared" si="1"/>
        <v>190505320245400100531.2.1.0.00.12.3.2.02.02.008.171.2.1.0.00</v>
      </c>
      <c r="B186" s="67" t="str">
        <f>VLOOKUP(A:A,POAI!A:H,8,0)</f>
        <v>03060102|263</v>
      </c>
      <c r="C186" s="67" t="str">
        <f t="shared" si="2"/>
        <v>190505320245400100531.2.1.0.00.12.3.2.02.02.008.171.2.1.0.0003060102|263</v>
      </c>
      <c r="D186" s="68" t="s">
        <v>2428</v>
      </c>
      <c r="E186" s="68" t="s">
        <v>121</v>
      </c>
      <c r="F186" s="68" t="s">
        <v>123</v>
      </c>
      <c r="G186" s="68" t="s">
        <v>831</v>
      </c>
      <c r="H186" s="68" t="s">
        <v>2654</v>
      </c>
      <c r="I186" s="68" t="s">
        <v>128</v>
      </c>
      <c r="J186" s="68" t="s">
        <v>2433</v>
      </c>
      <c r="K186" s="68" t="s">
        <v>106</v>
      </c>
      <c r="L186" s="68" t="s">
        <v>107</v>
      </c>
      <c r="M186" s="68" t="s">
        <v>833</v>
      </c>
      <c r="N186" s="68" t="s">
        <v>834</v>
      </c>
      <c r="O186" s="68" t="s">
        <v>108</v>
      </c>
      <c r="P186" s="68" t="s">
        <v>2257</v>
      </c>
      <c r="Q186" s="69">
        <v>1.06243112E9</v>
      </c>
      <c r="R186" s="69">
        <v>0.0</v>
      </c>
      <c r="S186" s="69">
        <v>0.0</v>
      </c>
      <c r="T186" s="69">
        <v>0.0</v>
      </c>
      <c r="U186" s="69">
        <v>0.0</v>
      </c>
      <c r="V186" s="69">
        <v>0.0</v>
      </c>
      <c r="W186" s="69">
        <v>0.0</v>
      </c>
      <c r="X186" s="69">
        <v>1.06243112E9</v>
      </c>
      <c r="Y186" s="69">
        <v>1.06243112E9</v>
      </c>
      <c r="Z186" s="69">
        <v>1.06243112E9</v>
      </c>
      <c r="AA186" s="69">
        <v>0.0</v>
      </c>
      <c r="AB186" s="69">
        <v>0.0</v>
      </c>
      <c r="AC186" s="69">
        <v>0.0</v>
      </c>
      <c r="AD186" s="68" t="s">
        <v>2404</v>
      </c>
      <c r="AE186" s="68" t="str">
        <f>VLOOKUP(I:I,'TOTAL POR PROYECTOS'!B:I,8,0)</f>
        <v>Secretaría de Salud</v>
      </c>
    </row>
    <row r="187" hidden="1">
      <c r="A187" s="67" t="str">
        <f t="shared" si="1"/>
        <v>190604420245400100261.2.3.2.28.12.3.2.02.02.008.181.2.3.2.28</v>
      </c>
      <c r="B187" s="67" t="str">
        <f>VLOOKUP(A:A,POAI!A:H,8,0)</f>
        <v>03060109|270</v>
      </c>
      <c r="C187" s="67" t="str">
        <f t="shared" si="2"/>
        <v>190604420245400100261.2.3.2.28.12.3.2.02.02.008.181.2.3.2.2803060109|270</v>
      </c>
      <c r="D187" s="68" t="s">
        <v>2428</v>
      </c>
      <c r="E187" s="68" t="s">
        <v>121</v>
      </c>
      <c r="F187" s="68" t="s">
        <v>684</v>
      </c>
      <c r="G187" s="68" t="s">
        <v>686</v>
      </c>
      <c r="H187" s="68" t="s">
        <v>2655</v>
      </c>
      <c r="I187" s="68" t="s">
        <v>688</v>
      </c>
      <c r="J187" s="68" t="s">
        <v>2656</v>
      </c>
      <c r="K187" s="68" t="s">
        <v>129</v>
      </c>
      <c r="L187" s="68" t="s">
        <v>130</v>
      </c>
      <c r="M187" s="68" t="s">
        <v>702</v>
      </c>
      <c r="N187" s="68" t="s">
        <v>703</v>
      </c>
      <c r="O187" s="68" t="s">
        <v>133</v>
      </c>
      <c r="P187" s="68" t="s">
        <v>2272</v>
      </c>
      <c r="Q187" s="69">
        <v>5.304E8</v>
      </c>
      <c r="R187" s="69">
        <v>0.0</v>
      </c>
      <c r="S187" s="69">
        <v>0.0</v>
      </c>
      <c r="T187" s="69">
        <v>0.0</v>
      </c>
      <c r="U187" s="69">
        <v>1.5E7</v>
      </c>
      <c r="V187" s="69">
        <v>0.0</v>
      </c>
      <c r="W187" s="69">
        <v>0.0</v>
      </c>
      <c r="X187" s="69">
        <v>5.154E8</v>
      </c>
      <c r="Y187" s="69">
        <v>3.0975E8</v>
      </c>
      <c r="Z187" s="69">
        <v>3.0275E8</v>
      </c>
      <c r="AA187" s="69">
        <v>1.664E8</v>
      </c>
      <c r="AB187" s="69">
        <v>1.291E8</v>
      </c>
      <c r="AC187" s="69">
        <v>2.1265E8</v>
      </c>
      <c r="AD187" s="68" t="s">
        <v>2657</v>
      </c>
      <c r="AE187" s="68" t="str">
        <f>VLOOKUP(I:I,'TOTAL POR PROYECTOS'!B:I,8,0)</f>
        <v>Secretaría de Salud</v>
      </c>
    </row>
    <row r="188" hidden="1">
      <c r="A188" s="67" t="str">
        <f t="shared" si="1"/>
        <v>459901720245400101781.2.1.0.00.12.3.2.02.02.008.191.2.1.0.00</v>
      </c>
      <c r="B188" s="67" t="str">
        <f>VLOOKUP(A:A,POAI!A:H,8,0)</f>
        <v>06040201|486</v>
      </c>
      <c r="C188" s="67" t="str">
        <f t="shared" si="2"/>
        <v>459901720245400101781.2.1.0.00.12.3.2.02.02.008.191.2.1.0.0006040201|486</v>
      </c>
      <c r="D188" s="68" t="s">
        <v>2401</v>
      </c>
      <c r="E188" s="68" t="s">
        <v>184</v>
      </c>
      <c r="F188" s="68" t="s">
        <v>1043</v>
      </c>
      <c r="G188" s="68" t="s">
        <v>1562</v>
      </c>
      <c r="H188" s="68" t="s">
        <v>2635</v>
      </c>
      <c r="I188" s="68" t="s">
        <v>1565</v>
      </c>
      <c r="J188" s="68" t="s">
        <v>2636</v>
      </c>
      <c r="K188" s="68" t="s">
        <v>106</v>
      </c>
      <c r="L188" s="68" t="s">
        <v>107</v>
      </c>
      <c r="M188" s="68" t="s">
        <v>1566</v>
      </c>
      <c r="N188" s="68" t="s">
        <v>2658</v>
      </c>
      <c r="O188" s="68" t="s">
        <v>108</v>
      </c>
      <c r="P188" s="68" t="s">
        <v>2257</v>
      </c>
      <c r="Q188" s="69">
        <v>0.0</v>
      </c>
      <c r="R188" s="69">
        <v>0.0</v>
      </c>
      <c r="S188" s="69">
        <v>0.0</v>
      </c>
      <c r="T188" s="69">
        <v>4.0E8</v>
      </c>
      <c r="U188" s="69">
        <v>0.0</v>
      </c>
      <c r="V188" s="69">
        <v>0.0</v>
      </c>
      <c r="W188" s="69">
        <v>0.0</v>
      </c>
      <c r="X188" s="69">
        <v>4.0E8</v>
      </c>
      <c r="Y188" s="69">
        <v>4.0E8</v>
      </c>
      <c r="Z188" s="69">
        <v>4.0E8</v>
      </c>
      <c r="AA188" s="69">
        <v>0.0</v>
      </c>
      <c r="AB188" s="69">
        <v>0.0</v>
      </c>
      <c r="AC188" s="69">
        <v>0.0</v>
      </c>
      <c r="AD188" s="68" t="s">
        <v>2404</v>
      </c>
      <c r="AE188" s="68" t="str">
        <f>VLOOKUP(I:I,'TOTAL POR PROYECTOS'!B:I,8,0)</f>
        <v>Secretaría General</v>
      </c>
    </row>
    <row r="189" hidden="1">
      <c r="A189" s="67" t="str">
        <f t="shared" si="1"/>
        <v>459901720245400101781.2.1.0.00.12.3.2.02.02.008.201.2.1.0.00</v>
      </c>
      <c r="B189" s="67" t="str">
        <f>VLOOKUP(A:A,POAI!A:H,8,0)</f>
        <v>06040202|487</v>
      </c>
      <c r="C189" s="67" t="str">
        <f t="shared" si="2"/>
        <v>459901720245400101781.2.1.0.00.12.3.2.02.02.008.201.2.1.0.0006040202|487</v>
      </c>
      <c r="D189" s="68" t="s">
        <v>2401</v>
      </c>
      <c r="E189" s="68" t="s">
        <v>184</v>
      </c>
      <c r="F189" s="68" t="s">
        <v>1043</v>
      </c>
      <c r="G189" s="68" t="s">
        <v>1562</v>
      </c>
      <c r="H189" s="68" t="s">
        <v>2635</v>
      </c>
      <c r="I189" s="68" t="s">
        <v>1565</v>
      </c>
      <c r="J189" s="68" t="s">
        <v>2636</v>
      </c>
      <c r="K189" s="68" t="s">
        <v>106</v>
      </c>
      <c r="L189" s="68" t="s">
        <v>107</v>
      </c>
      <c r="M189" s="68" t="s">
        <v>1571</v>
      </c>
      <c r="N189" s="68" t="s">
        <v>2659</v>
      </c>
      <c r="O189" s="68" t="s">
        <v>108</v>
      </c>
      <c r="P189" s="68" t="s">
        <v>2257</v>
      </c>
      <c r="Q189" s="69">
        <v>0.0</v>
      </c>
      <c r="R189" s="69">
        <v>0.0</v>
      </c>
      <c r="S189" s="69">
        <v>0.0</v>
      </c>
      <c r="T189" s="69">
        <v>4.0E8</v>
      </c>
      <c r="U189" s="69">
        <v>0.0</v>
      </c>
      <c r="V189" s="69">
        <v>0.0</v>
      </c>
      <c r="W189" s="69">
        <v>0.0</v>
      </c>
      <c r="X189" s="69">
        <v>4.0E8</v>
      </c>
      <c r="Y189" s="69">
        <v>4.0E8</v>
      </c>
      <c r="Z189" s="69">
        <v>4.0E8</v>
      </c>
      <c r="AA189" s="69">
        <v>0.0</v>
      </c>
      <c r="AB189" s="69">
        <v>0.0</v>
      </c>
      <c r="AC189" s="69">
        <v>0.0</v>
      </c>
      <c r="AD189" s="68" t="s">
        <v>2404</v>
      </c>
      <c r="AE189" s="68" t="str">
        <f>VLOOKUP(I:I,'TOTAL POR PROYECTOS'!B:I,8,0)</f>
        <v>Secretaría General</v>
      </c>
    </row>
    <row r="190" hidden="1">
      <c r="A190" s="67" t="str">
        <f t="shared" si="1"/>
        <v>459901720245400101781.2.1.0.00.12.3.2.02.02.008.211.2.1.0.00</v>
      </c>
      <c r="B190" s="67" t="str">
        <f>VLOOKUP(A:A,POAI!A:H,8,0)</f>
        <v>06040203|488</v>
      </c>
      <c r="C190" s="67" t="str">
        <f t="shared" si="2"/>
        <v>459901720245400101781.2.1.0.00.12.3.2.02.02.008.211.2.1.0.0006040203|488</v>
      </c>
      <c r="D190" s="68" t="s">
        <v>2401</v>
      </c>
      <c r="E190" s="68" t="s">
        <v>184</v>
      </c>
      <c r="F190" s="68" t="s">
        <v>1043</v>
      </c>
      <c r="G190" s="68" t="s">
        <v>1562</v>
      </c>
      <c r="H190" s="68" t="s">
        <v>2635</v>
      </c>
      <c r="I190" s="68" t="s">
        <v>1565</v>
      </c>
      <c r="J190" s="68" t="s">
        <v>2636</v>
      </c>
      <c r="K190" s="68" t="s">
        <v>106</v>
      </c>
      <c r="L190" s="68" t="s">
        <v>107</v>
      </c>
      <c r="M190" s="68" t="s">
        <v>1576</v>
      </c>
      <c r="N190" s="68" t="s">
        <v>2660</v>
      </c>
      <c r="O190" s="68" t="s">
        <v>108</v>
      </c>
      <c r="P190" s="68" t="s">
        <v>2257</v>
      </c>
      <c r="Q190" s="69">
        <v>0.0</v>
      </c>
      <c r="R190" s="69">
        <v>0.0</v>
      </c>
      <c r="S190" s="69">
        <v>0.0</v>
      </c>
      <c r="T190" s="69">
        <v>4.0E8</v>
      </c>
      <c r="U190" s="69">
        <v>0.0</v>
      </c>
      <c r="V190" s="69">
        <v>0.0</v>
      </c>
      <c r="W190" s="69">
        <v>0.0</v>
      </c>
      <c r="X190" s="69">
        <v>4.0E8</v>
      </c>
      <c r="Y190" s="69">
        <v>4.0E8</v>
      </c>
      <c r="Z190" s="69">
        <v>4.0E8</v>
      </c>
      <c r="AA190" s="69">
        <v>0.0</v>
      </c>
      <c r="AB190" s="69">
        <v>0.0</v>
      </c>
      <c r="AC190" s="69">
        <v>0.0</v>
      </c>
      <c r="AD190" s="68" t="s">
        <v>2404</v>
      </c>
      <c r="AE190" s="68" t="str">
        <f>VLOOKUP(I:I,'TOTAL POR PROYECTOS'!B:I,8,0)</f>
        <v>Secretaría General</v>
      </c>
    </row>
    <row r="191" hidden="1">
      <c r="A191" s="67" t="str">
        <f t="shared" si="1"/>
        <v>040109420245400101881.2.1.0.00.12.3.2.02.02.0091.2.1.0.00</v>
      </c>
      <c r="B191" s="67" t="str">
        <f>VLOOKUP(A:A,POAI!A:H,8,0)</f>
        <v>06030202|472</v>
      </c>
      <c r="C191" s="67" t="str">
        <f t="shared" si="2"/>
        <v>040109420245400101881.2.1.0.00.12.3.2.02.02.0091.2.1.0.0006030202|472</v>
      </c>
      <c r="D191" s="68" t="s">
        <v>2491</v>
      </c>
      <c r="E191" s="68" t="s">
        <v>2014</v>
      </c>
      <c r="F191" s="68" t="s">
        <v>2055</v>
      </c>
      <c r="G191" s="68" t="s">
        <v>2150</v>
      </c>
      <c r="H191" s="68" t="s">
        <v>2661</v>
      </c>
      <c r="I191" s="68" t="s">
        <v>2152</v>
      </c>
      <c r="J191" s="68" t="s">
        <v>2662</v>
      </c>
      <c r="K191" s="68" t="s">
        <v>106</v>
      </c>
      <c r="L191" s="68" t="s">
        <v>107</v>
      </c>
      <c r="M191" s="68" t="s">
        <v>66</v>
      </c>
      <c r="N191" s="68" t="s">
        <v>67</v>
      </c>
      <c r="O191" s="68" t="s">
        <v>108</v>
      </c>
      <c r="P191" s="68" t="s">
        <v>2257</v>
      </c>
      <c r="Q191" s="69">
        <v>6.88E7</v>
      </c>
      <c r="R191" s="69">
        <v>0.0</v>
      </c>
      <c r="S191" s="69">
        <v>0.0</v>
      </c>
      <c r="T191" s="69">
        <v>0.0</v>
      </c>
      <c r="U191" s="69">
        <v>0.0</v>
      </c>
      <c r="V191" s="69">
        <v>0.0</v>
      </c>
      <c r="W191" s="69">
        <v>0.0</v>
      </c>
      <c r="X191" s="69">
        <v>6.88E7</v>
      </c>
      <c r="Y191" s="69">
        <v>6.81E7</v>
      </c>
      <c r="Z191" s="69">
        <v>6.6E7</v>
      </c>
      <c r="AA191" s="69">
        <v>2.1E7</v>
      </c>
      <c r="AB191" s="69">
        <v>1.45E7</v>
      </c>
      <c r="AC191" s="69">
        <v>2800000.0</v>
      </c>
      <c r="AD191" s="68" t="s">
        <v>2663</v>
      </c>
      <c r="AE191" s="68" t="str">
        <f>VLOOKUP(I:I,'TOTAL POR PROYECTOS'!B:I,8,0)</f>
        <v>Secretaría de Planeación y Desarrollo Teritorial</v>
      </c>
    </row>
    <row r="192" hidden="1">
      <c r="A192" s="67" t="str">
        <f t="shared" si="1"/>
        <v>040110520245400100481.2.1.0.00.12.3.2.02.02.0091.2.1.0.00</v>
      </c>
      <c r="B192" s="67" t="str">
        <f>VLOOKUP(A:A,POAI!A:H,8,0)</f>
        <v>04040110|393</v>
      </c>
      <c r="C192" s="67" t="str">
        <f t="shared" si="2"/>
        <v>040110520245400100481.2.1.0.00.12.3.2.02.02.0091.2.1.0.0004040110|393</v>
      </c>
      <c r="D192" s="68" t="s">
        <v>2491</v>
      </c>
      <c r="E192" s="68" t="s">
        <v>2014</v>
      </c>
      <c r="F192" s="68" t="s">
        <v>2055</v>
      </c>
      <c r="G192" s="68" t="s">
        <v>2057</v>
      </c>
      <c r="H192" s="68" t="s">
        <v>2492</v>
      </c>
      <c r="I192" s="68" t="s">
        <v>2061</v>
      </c>
      <c r="J192" s="68" t="s">
        <v>2493</v>
      </c>
      <c r="K192" s="68" t="s">
        <v>106</v>
      </c>
      <c r="L192" s="68" t="s">
        <v>107</v>
      </c>
      <c r="M192" s="68" t="s">
        <v>66</v>
      </c>
      <c r="N192" s="68" t="s">
        <v>67</v>
      </c>
      <c r="O192" s="68" t="s">
        <v>108</v>
      </c>
      <c r="P192" s="68" t="s">
        <v>2257</v>
      </c>
      <c r="Q192" s="69">
        <v>2.856E8</v>
      </c>
      <c r="R192" s="69">
        <v>0.0</v>
      </c>
      <c r="S192" s="69">
        <v>0.0</v>
      </c>
      <c r="T192" s="69">
        <v>0.0</v>
      </c>
      <c r="U192" s="69">
        <v>0.0</v>
      </c>
      <c r="V192" s="69">
        <v>0.0</v>
      </c>
      <c r="W192" s="69">
        <v>0.0</v>
      </c>
      <c r="X192" s="69">
        <v>2.856E8</v>
      </c>
      <c r="Y192" s="69">
        <v>2.8511E8</v>
      </c>
      <c r="Z192" s="69">
        <v>2.7882E8</v>
      </c>
      <c r="AA192" s="69">
        <v>1.5338E8</v>
      </c>
      <c r="AB192" s="69">
        <v>9.164E7</v>
      </c>
      <c r="AC192" s="69">
        <v>6780000.0</v>
      </c>
      <c r="AD192" s="68" t="s">
        <v>2664</v>
      </c>
      <c r="AE192" s="68" t="str">
        <f>VLOOKUP(I:I,'TOTAL POR PROYECTOS'!B:I,8,0)</f>
        <v>Secretaría de Planeación y Desarrollo Teritorial</v>
      </c>
    </row>
    <row r="193" hidden="1">
      <c r="A193" s="67" t="str">
        <f t="shared" si="1"/>
        <v>040600320245400102761.2.1.0.00.12.3.2.02.02.0091.2.1.0.00</v>
      </c>
      <c r="B193" s="67" t="str">
        <f>VLOOKUP(A:A,POAI!A:H,8,0)</f>
        <v>06040408|507</v>
      </c>
      <c r="C193" s="67" t="str">
        <f t="shared" si="2"/>
        <v>040600320245400102761.2.1.0.00.12.3.2.02.02.0091.2.1.0.0006040408|507</v>
      </c>
      <c r="D193" s="68" t="s">
        <v>2491</v>
      </c>
      <c r="E193" s="68" t="s">
        <v>2014</v>
      </c>
      <c r="F193" s="68" t="s">
        <v>2016</v>
      </c>
      <c r="G193" s="68" t="s">
        <v>2018</v>
      </c>
      <c r="H193" s="68" t="s">
        <v>2665</v>
      </c>
      <c r="I193" s="68" t="s">
        <v>2020</v>
      </c>
      <c r="J193" s="68" t="s">
        <v>2562</v>
      </c>
      <c r="K193" s="68" t="s">
        <v>106</v>
      </c>
      <c r="L193" s="68" t="s">
        <v>107</v>
      </c>
      <c r="M193" s="68" t="s">
        <v>66</v>
      </c>
      <c r="N193" s="68" t="s">
        <v>67</v>
      </c>
      <c r="O193" s="68" t="s">
        <v>108</v>
      </c>
      <c r="P193" s="68" t="s">
        <v>2257</v>
      </c>
      <c r="Q193" s="69">
        <v>1.024504E9</v>
      </c>
      <c r="R193" s="69">
        <v>0.0</v>
      </c>
      <c r="S193" s="69">
        <v>0.0</v>
      </c>
      <c r="T193" s="69">
        <v>0.0</v>
      </c>
      <c r="U193" s="69">
        <v>0.0</v>
      </c>
      <c r="V193" s="69">
        <v>0.0</v>
      </c>
      <c r="W193" s="69">
        <v>0.0</v>
      </c>
      <c r="X193" s="69">
        <v>1.024504E9</v>
      </c>
      <c r="Y193" s="69">
        <v>9.266155E8</v>
      </c>
      <c r="Z193" s="69">
        <v>9.083155E8</v>
      </c>
      <c r="AA193" s="69">
        <v>3.04727E8</v>
      </c>
      <c r="AB193" s="69">
        <v>1.59951E8</v>
      </c>
      <c r="AC193" s="69">
        <v>1.161885E8</v>
      </c>
      <c r="AD193" s="68" t="s">
        <v>2666</v>
      </c>
      <c r="AE193" s="68" t="str">
        <f>VLOOKUP(I:I,'TOTAL POR PROYECTOS'!B:I,8,0)</f>
        <v>Secretaría de Hacienda</v>
      </c>
    </row>
    <row r="194" hidden="1">
      <c r="A194" s="67" t="str">
        <f t="shared" si="1"/>
        <v>04060092025000000325161.2.1.0.00.12.3.2.02.02.0091.2.1.0.00</v>
      </c>
      <c r="B194" s="67" t="str">
        <f>VLOOKUP(A:A,POAI!A:H,8,0)</f>
        <v>04030104|365</v>
      </c>
      <c r="C194" s="67" t="str">
        <f t="shared" si="2"/>
        <v>04060092025000000325161.2.1.0.00.12.3.2.02.02.0091.2.1.0.0004030104|365</v>
      </c>
      <c r="D194" s="68" t="s">
        <v>2491</v>
      </c>
      <c r="E194" s="68" t="s">
        <v>2014</v>
      </c>
      <c r="F194" s="68" t="s">
        <v>2016</v>
      </c>
      <c r="G194" s="68" t="s">
        <v>2236</v>
      </c>
      <c r="H194" s="68" t="s">
        <v>2667</v>
      </c>
      <c r="I194" s="68" t="s">
        <v>2238</v>
      </c>
      <c r="J194" s="68" t="s">
        <v>2668</v>
      </c>
      <c r="K194" s="68" t="s">
        <v>106</v>
      </c>
      <c r="L194" s="68" t="s">
        <v>107</v>
      </c>
      <c r="M194" s="68" t="s">
        <v>66</v>
      </c>
      <c r="N194" s="68" t="s">
        <v>67</v>
      </c>
      <c r="O194" s="68" t="s">
        <v>108</v>
      </c>
      <c r="P194" s="68" t="s">
        <v>2257</v>
      </c>
      <c r="Q194" s="69">
        <v>6.0E7</v>
      </c>
      <c r="R194" s="69">
        <v>0.0</v>
      </c>
      <c r="S194" s="69">
        <v>0.0</v>
      </c>
      <c r="T194" s="69">
        <v>0.0</v>
      </c>
      <c r="U194" s="69">
        <v>0.0</v>
      </c>
      <c r="V194" s="69">
        <v>0.0</v>
      </c>
      <c r="W194" s="69">
        <v>0.0</v>
      </c>
      <c r="X194" s="69">
        <v>6.0E7</v>
      </c>
      <c r="Y194" s="69">
        <v>5.76E7</v>
      </c>
      <c r="Z194" s="69">
        <v>5.76E7</v>
      </c>
      <c r="AA194" s="69">
        <v>2.87E7</v>
      </c>
      <c r="AB194" s="69">
        <v>1.92E7</v>
      </c>
      <c r="AC194" s="69">
        <v>2400000.0</v>
      </c>
      <c r="AD194" s="68" t="s">
        <v>2614</v>
      </c>
      <c r="AE194" s="68" t="str">
        <f>VLOOKUP(I:I,'TOTAL POR PROYECTOS'!B:I,8,0)</f>
        <v>Secretaría de Planeación y Desarrollo Teritorial</v>
      </c>
    </row>
    <row r="195" hidden="1">
      <c r="A195" s="67" t="str">
        <f t="shared" si="1"/>
        <v>120202020245400101511.2.1.0.00.12.3.2.02.02.0091.2.1.0.00</v>
      </c>
      <c r="B195" s="67" t="str">
        <f>VLOOKUP(A:A,POAI!A:H,8,0)</f>
        <v>03080103|314</v>
      </c>
      <c r="C195" s="67" t="str">
        <f t="shared" si="2"/>
        <v>120202020245400101511.2.1.0.00.12.3.2.02.02.0091.2.1.0.0003080103|314</v>
      </c>
      <c r="D195" s="68" t="s">
        <v>2407</v>
      </c>
      <c r="E195" s="68" t="s">
        <v>1364</v>
      </c>
      <c r="F195" s="68" t="s">
        <v>1513</v>
      </c>
      <c r="G195" s="68" t="s">
        <v>1515</v>
      </c>
      <c r="H195" s="68" t="s">
        <v>2669</v>
      </c>
      <c r="I195" s="68" t="s">
        <v>1518</v>
      </c>
      <c r="J195" s="68" t="s">
        <v>2670</v>
      </c>
      <c r="K195" s="68" t="s">
        <v>106</v>
      </c>
      <c r="L195" s="68" t="s">
        <v>107</v>
      </c>
      <c r="M195" s="68" t="s">
        <v>66</v>
      </c>
      <c r="N195" s="68" t="s">
        <v>67</v>
      </c>
      <c r="O195" s="68" t="s">
        <v>108</v>
      </c>
      <c r="P195" s="68" t="s">
        <v>2257</v>
      </c>
      <c r="Q195" s="69">
        <v>3.2E7</v>
      </c>
      <c r="R195" s="69">
        <v>0.0</v>
      </c>
      <c r="S195" s="69">
        <v>0.0</v>
      </c>
      <c r="T195" s="69">
        <v>0.0</v>
      </c>
      <c r="U195" s="69">
        <v>0.0</v>
      </c>
      <c r="V195" s="69">
        <v>0.0</v>
      </c>
      <c r="W195" s="69">
        <v>0.0</v>
      </c>
      <c r="X195" s="69">
        <v>3.2E7</v>
      </c>
      <c r="Y195" s="69">
        <v>3.145E7</v>
      </c>
      <c r="Z195" s="69">
        <v>3.145E7</v>
      </c>
      <c r="AA195" s="69">
        <v>6700000.0</v>
      </c>
      <c r="AB195" s="69">
        <v>3500000.0</v>
      </c>
      <c r="AC195" s="69">
        <v>550000.0</v>
      </c>
      <c r="AD195" s="68" t="s">
        <v>2671</v>
      </c>
      <c r="AE195" s="68" t="str">
        <f>VLOOKUP(I:I,'TOTAL POR PROYECTOS'!B:I,8,0)</f>
        <v>Secretaría de Equidad, Género y Mujer</v>
      </c>
    </row>
    <row r="196" hidden="1">
      <c r="A196" s="67" t="str">
        <f t="shared" si="1"/>
        <v>120600720245400101261.2.1.0.00.12.3.2.02.02.0091.2.1.0.00</v>
      </c>
      <c r="B196" s="67" t="str">
        <f>VLOOKUP(A:A,POAI!A:H,8,0)</f>
        <v>01030401|53</v>
      </c>
      <c r="C196" s="67" t="str">
        <f t="shared" si="2"/>
        <v>120600720245400101261.2.1.0.00.12.3.2.02.02.0091.2.1.0.0001030401|53</v>
      </c>
      <c r="D196" s="68" t="s">
        <v>2407</v>
      </c>
      <c r="E196" s="68" t="s">
        <v>1364</v>
      </c>
      <c r="F196" s="68" t="s">
        <v>1366</v>
      </c>
      <c r="G196" s="68" t="s">
        <v>1368</v>
      </c>
      <c r="H196" s="68" t="s">
        <v>2672</v>
      </c>
      <c r="I196" s="68" t="s">
        <v>1372</v>
      </c>
      <c r="J196" s="68" t="s">
        <v>2565</v>
      </c>
      <c r="K196" s="68" t="s">
        <v>106</v>
      </c>
      <c r="L196" s="68" t="s">
        <v>107</v>
      </c>
      <c r="M196" s="68" t="s">
        <v>66</v>
      </c>
      <c r="N196" s="68" t="s">
        <v>67</v>
      </c>
      <c r="O196" s="68" t="s">
        <v>108</v>
      </c>
      <c r="P196" s="68" t="s">
        <v>2257</v>
      </c>
      <c r="Q196" s="69">
        <v>5.652E8</v>
      </c>
      <c r="R196" s="69">
        <v>0.0</v>
      </c>
      <c r="S196" s="69">
        <v>0.0</v>
      </c>
      <c r="T196" s="69">
        <v>0.0</v>
      </c>
      <c r="U196" s="69">
        <v>0.0</v>
      </c>
      <c r="V196" s="69">
        <v>0.0</v>
      </c>
      <c r="W196" s="69">
        <v>0.0</v>
      </c>
      <c r="X196" s="69">
        <v>5.652E8</v>
      </c>
      <c r="Y196" s="69">
        <v>6.52E7</v>
      </c>
      <c r="Z196" s="69">
        <v>6.52E7</v>
      </c>
      <c r="AA196" s="69">
        <v>3.87E7</v>
      </c>
      <c r="AB196" s="69">
        <v>2.055E7</v>
      </c>
      <c r="AC196" s="69">
        <v>5.0E8</v>
      </c>
      <c r="AD196" s="68" t="s">
        <v>2673</v>
      </c>
      <c r="AE196" s="68" t="str">
        <f>VLOOKUP(I:I,'TOTAL POR PROYECTOS'!B:I,8,0)</f>
        <v>Secretaría de Gobierno</v>
      </c>
    </row>
    <row r="197" hidden="1">
      <c r="A197" s="67" t="str">
        <f t="shared" si="1"/>
        <v>170200720245400100741.2.1.0.00.12.3.2.02.02.0091.2.1.0.00</v>
      </c>
      <c r="B197" s="67" t="str">
        <f>VLOOKUP(A:A,POAI!A:H,8,0)</f>
        <v>03070106|289</v>
      </c>
      <c r="C197" s="67" t="str">
        <f t="shared" si="2"/>
        <v>170200720245400100741.2.1.0.00.12.3.2.02.02.0091.2.1.0.0003070106|289</v>
      </c>
      <c r="D197" s="68" t="s">
        <v>2495</v>
      </c>
      <c r="E197" s="68" t="s">
        <v>259</v>
      </c>
      <c r="F197" s="68" t="s">
        <v>261</v>
      </c>
      <c r="G197" s="68" t="s">
        <v>457</v>
      </c>
      <c r="H197" s="68" t="s">
        <v>2566</v>
      </c>
      <c r="I197" s="68" t="s">
        <v>459</v>
      </c>
      <c r="J197" s="68" t="s">
        <v>2567</v>
      </c>
      <c r="K197" s="68" t="s">
        <v>106</v>
      </c>
      <c r="L197" s="68" t="s">
        <v>107</v>
      </c>
      <c r="M197" s="68" t="s">
        <v>66</v>
      </c>
      <c r="N197" s="68" t="s">
        <v>67</v>
      </c>
      <c r="O197" s="68" t="s">
        <v>108</v>
      </c>
      <c r="P197" s="68" t="s">
        <v>2257</v>
      </c>
      <c r="Q197" s="69">
        <v>1.1E8</v>
      </c>
      <c r="R197" s="69">
        <v>0.0</v>
      </c>
      <c r="S197" s="69">
        <v>0.0</v>
      </c>
      <c r="T197" s="69">
        <v>0.0</v>
      </c>
      <c r="U197" s="69">
        <v>0.0</v>
      </c>
      <c r="V197" s="69">
        <v>0.0</v>
      </c>
      <c r="W197" s="69">
        <v>0.0</v>
      </c>
      <c r="X197" s="69">
        <v>1.1E8</v>
      </c>
      <c r="Y197" s="69">
        <v>1.09449E8</v>
      </c>
      <c r="Z197" s="69">
        <v>1.09449E8</v>
      </c>
      <c r="AA197" s="69">
        <v>5.93E7</v>
      </c>
      <c r="AB197" s="69">
        <v>4.02E7</v>
      </c>
      <c r="AC197" s="69">
        <v>551000.0</v>
      </c>
      <c r="AD197" s="68" t="s">
        <v>2674</v>
      </c>
      <c r="AE197" s="68" t="str">
        <f>VLOOKUP(I:I,'TOTAL POR PROYECTOS'!B:I,8,0)</f>
        <v>Secretaría de Víctimas, Paz y Posconflicto</v>
      </c>
    </row>
    <row r="198" hidden="1">
      <c r="A198" s="67" t="str">
        <f t="shared" si="1"/>
        <v>170200720245400100781.2.4.3.032.3.2.02.02.0091.2.4.3.03</v>
      </c>
      <c r="B198" s="67" t="str">
        <f>VLOOKUP(A:A,POAI!A:H,8,0)</f>
        <v>02040105|125</v>
      </c>
      <c r="C198" s="67" t="str">
        <f t="shared" si="2"/>
        <v>170200720245400100781.2.4.3.032.3.2.02.02.0091.2.4.3.0302040105|125</v>
      </c>
      <c r="D198" s="68" t="s">
        <v>2495</v>
      </c>
      <c r="E198" s="68" t="s">
        <v>259</v>
      </c>
      <c r="F198" s="68" t="s">
        <v>261</v>
      </c>
      <c r="G198" s="68" t="s">
        <v>457</v>
      </c>
      <c r="H198" s="68" t="s">
        <v>2566</v>
      </c>
      <c r="I198" s="68" t="s">
        <v>265</v>
      </c>
      <c r="J198" s="68" t="s">
        <v>2675</v>
      </c>
      <c r="K198" s="68" t="s">
        <v>333</v>
      </c>
      <c r="L198" s="68" t="s">
        <v>334</v>
      </c>
      <c r="M198" s="68" t="s">
        <v>66</v>
      </c>
      <c r="N198" s="68" t="s">
        <v>67</v>
      </c>
      <c r="O198" s="68" t="s">
        <v>333</v>
      </c>
      <c r="P198" s="68" t="s">
        <v>334</v>
      </c>
      <c r="Q198" s="69">
        <v>1.5E8</v>
      </c>
      <c r="R198" s="69">
        <v>0.0</v>
      </c>
      <c r="S198" s="69">
        <v>0.0</v>
      </c>
      <c r="T198" s="69">
        <v>0.0</v>
      </c>
      <c r="U198" s="69">
        <v>0.0</v>
      </c>
      <c r="V198" s="69">
        <v>0.0</v>
      </c>
      <c r="W198" s="69">
        <v>0.0</v>
      </c>
      <c r="X198" s="69">
        <v>1.5E8</v>
      </c>
      <c r="Y198" s="69">
        <v>1.5E8</v>
      </c>
      <c r="Z198" s="69">
        <v>1.5E8</v>
      </c>
      <c r="AA198" s="69">
        <v>7.5E7</v>
      </c>
      <c r="AB198" s="69">
        <v>0.0</v>
      </c>
      <c r="AC198" s="69">
        <v>0.0</v>
      </c>
      <c r="AD198" s="68" t="s">
        <v>2404</v>
      </c>
      <c r="AE198" s="68" t="str">
        <f>VLOOKUP(I:I,'TOTAL POR PROYECTOS'!B:I,8,0)</f>
        <v>Secretaría de Desarrollo Rural y Agropecuario</v>
      </c>
    </row>
    <row r="199" hidden="1">
      <c r="A199" s="67" t="str">
        <f t="shared" si="1"/>
        <v>170201120245400100781.2.1.0.00.12.3.2.02.02.0091.2.1.0.00</v>
      </c>
      <c r="B199" s="67" t="str">
        <f>VLOOKUP(A:A,POAI!A:H,8,0)</f>
        <v>02040103|123</v>
      </c>
      <c r="C199" s="67" t="str">
        <f t="shared" si="2"/>
        <v>170201120245400100781.2.1.0.00.12.3.2.02.02.0091.2.1.0.0002040103|123</v>
      </c>
      <c r="D199" s="68" t="s">
        <v>2495</v>
      </c>
      <c r="E199" s="68" t="s">
        <v>259</v>
      </c>
      <c r="F199" s="68" t="s">
        <v>261</v>
      </c>
      <c r="G199" s="68" t="s">
        <v>263</v>
      </c>
      <c r="H199" s="68" t="s">
        <v>2676</v>
      </c>
      <c r="I199" s="68" t="s">
        <v>265</v>
      </c>
      <c r="J199" s="68" t="s">
        <v>2675</v>
      </c>
      <c r="K199" s="68" t="s">
        <v>106</v>
      </c>
      <c r="L199" s="68" t="s">
        <v>107</v>
      </c>
      <c r="M199" s="68" t="s">
        <v>66</v>
      </c>
      <c r="N199" s="68" t="s">
        <v>67</v>
      </c>
      <c r="O199" s="68" t="s">
        <v>108</v>
      </c>
      <c r="P199" s="68" t="s">
        <v>2257</v>
      </c>
      <c r="Q199" s="69">
        <v>4.556E8</v>
      </c>
      <c r="R199" s="69">
        <v>0.0</v>
      </c>
      <c r="S199" s="69">
        <v>0.0</v>
      </c>
      <c r="T199" s="69">
        <v>2.1534E7</v>
      </c>
      <c r="U199" s="69">
        <v>0.0</v>
      </c>
      <c r="V199" s="69">
        <v>0.0</v>
      </c>
      <c r="W199" s="69">
        <v>0.0</v>
      </c>
      <c r="X199" s="69">
        <v>4.77134E8</v>
      </c>
      <c r="Y199" s="69">
        <v>4.156E8</v>
      </c>
      <c r="Z199" s="69">
        <v>3.939E8</v>
      </c>
      <c r="AA199" s="69">
        <v>1.15E8</v>
      </c>
      <c r="AB199" s="69">
        <v>7.25E7</v>
      </c>
      <c r="AC199" s="69">
        <v>8.3234E7</v>
      </c>
      <c r="AD199" s="68" t="s">
        <v>2677</v>
      </c>
      <c r="AE199" s="68" t="str">
        <f>VLOOKUP(I:I,'TOTAL POR PROYECTOS'!B:I,8,0)</f>
        <v>Secretaría de Desarrollo Rural y Agropecuario</v>
      </c>
    </row>
    <row r="200" hidden="1">
      <c r="A200" s="67" t="str">
        <f t="shared" si="1"/>
        <v>170203820245400100781.2.1.0.00.12.3.2.02.02.0091.2.1.0.00</v>
      </c>
      <c r="B200" s="67" t="str">
        <f>VLOOKUP(A:A,POAI!A:H,8,0)</f>
        <v>02040104|124</v>
      </c>
      <c r="C200" s="67" t="str">
        <f t="shared" si="2"/>
        <v>170203820245400100781.2.1.0.00.12.3.2.02.02.0091.2.1.0.0002040104|124</v>
      </c>
      <c r="D200" s="68" t="s">
        <v>2495</v>
      </c>
      <c r="E200" s="68" t="s">
        <v>259</v>
      </c>
      <c r="F200" s="68" t="s">
        <v>261</v>
      </c>
      <c r="G200" s="68" t="s">
        <v>1781</v>
      </c>
      <c r="H200" s="68" t="s">
        <v>2678</v>
      </c>
      <c r="I200" s="68" t="s">
        <v>265</v>
      </c>
      <c r="J200" s="68" t="s">
        <v>2675</v>
      </c>
      <c r="K200" s="68" t="s">
        <v>106</v>
      </c>
      <c r="L200" s="68" t="s">
        <v>107</v>
      </c>
      <c r="M200" s="68" t="s">
        <v>66</v>
      </c>
      <c r="N200" s="68" t="s">
        <v>67</v>
      </c>
      <c r="O200" s="68" t="s">
        <v>108</v>
      </c>
      <c r="P200" s="68" t="s">
        <v>2257</v>
      </c>
      <c r="Q200" s="69">
        <v>5.0E7</v>
      </c>
      <c r="R200" s="69">
        <v>0.0</v>
      </c>
      <c r="S200" s="69">
        <v>0.0</v>
      </c>
      <c r="T200" s="69">
        <v>0.0</v>
      </c>
      <c r="U200" s="69">
        <v>2.1534E7</v>
      </c>
      <c r="V200" s="69">
        <v>0.0</v>
      </c>
      <c r="W200" s="69">
        <v>0.0</v>
      </c>
      <c r="X200" s="69">
        <v>2.8466E7</v>
      </c>
      <c r="Y200" s="69">
        <v>2.38E7</v>
      </c>
      <c r="Z200" s="69">
        <v>2.38E7</v>
      </c>
      <c r="AA200" s="69">
        <v>2800000.0</v>
      </c>
      <c r="AB200" s="69">
        <v>2800000.0</v>
      </c>
      <c r="AC200" s="69">
        <v>4666000.0</v>
      </c>
      <c r="AD200" s="68" t="s">
        <v>2679</v>
      </c>
      <c r="AE200" s="68" t="str">
        <f>VLOOKUP(I:I,'TOTAL POR PROYECTOS'!B:I,8,0)</f>
        <v>Secretaría de Desarrollo Rural y Agropecuario</v>
      </c>
    </row>
    <row r="201" hidden="1">
      <c r="A201" s="67" t="str">
        <f t="shared" si="1"/>
        <v>17040232025000000325111.2.1.0.00.12.3.2.02.02.0091.2.1.0.00</v>
      </c>
      <c r="B201" s="67" t="str">
        <f>VLOOKUP(A:A,POAI!A:H,8,0)</f>
        <v>03070105|288</v>
      </c>
      <c r="C201" s="67" t="str">
        <f t="shared" si="2"/>
        <v>17040232025000000325111.2.1.0.00.12.3.2.02.02.0091.2.1.0.0003070105|288</v>
      </c>
      <c r="D201" s="68" t="s">
        <v>2495</v>
      </c>
      <c r="E201" s="68" t="s">
        <v>259</v>
      </c>
      <c r="F201" s="68" t="s">
        <v>1987</v>
      </c>
      <c r="G201" s="68" t="s">
        <v>1989</v>
      </c>
      <c r="H201" s="68" t="s">
        <v>2680</v>
      </c>
      <c r="I201" s="68" t="s">
        <v>1991</v>
      </c>
      <c r="J201" s="68" t="s">
        <v>2681</v>
      </c>
      <c r="K201" s="68" t="s">
        <v>106</v>
      </c>
      <c r="L201" s="68" t="s">
        <v>107</v>
      </c>
      <c r="M201" s="68" t="s">
        <v>66</v>
      </c>
      <c r="N201" s="68" t="s">
        <v>67</v>
      </c>
      <c r="O201" s="68" t="s">
        <v>108</v>
      </c>
      <c r="P201" s="68" t="s">
        <v>2257</v>
      </c>
      <c r="Q201" s="69">
        <v>2.96E7</v>
      </c>
      <c r="R201" s="69">
        <v>0.0</v>
      </c>
      <c r="S201" s="69">
        <v>0.0</v>
      </c>
      <c r="T201" s="69">
        <v>0.0</v>
      </c>
      <c r="U201" s="69">
        <v>0.0</v>
      </c>
      <c r="V201" s="69">
        <v>0.0</v>
      </c>
      <c r="W201" s="69">
        <v>0.0</v>
      </c>
      <c r="X201" s="69">
        <v>2.96E7</v>
      </c>
      <c r="Y201" s="69">
        <v>2.954E7</v>
      </c>
      <c r="Z201" s="69">
        <v>2.695E7</v>
      </c>
      <c r="AA201" s="69">
        <v>1.94E7</v>
      </c>
      <c r="AB201" s="69">
        <v>1.17E7</v>
      </c>
      <c r="AC201" s="69">
        <v>2650000.0</v>
      </c>
      <c r="AD201" s="68" t="s">
        <v>2682</v>
      </c>
      <c r="AE201" s="68" t="str">
        <f>VLOOKUP(I:I,'TOTAL POR PROYECTOS'!B:I,8,0)</f>
        <v>Secretaría de Víctimas, Paz y Posconflicto</v>
      </c>
    </row>
    <row r="202" hidden="1">
      <c r="A202" s="67" t="str">
        <f t="shared" si="1"/>
        <v>170804120245400100921.2.4.3.032.3.2.02.02.0091.2.4.3.03</v>
      </c>
      <c r="B202" s="67" t="str">
        <f>VLOOKUP(A:A,POAI!A:H,8,0)</f>
        <v>02040108|128</v>
      </c>
      <c r="C202" s="67" t="str">
        <f t="shared" si="2"/>
        <v>170804120245400100921.2.4.3.032.3.2.02.02.0091.2.4.3.0302040108|128</v>
      </c>
      <c r="D202" s="68" t="s">
        <v>2495</v>
      </c>
      <c r="E202" s="68" t="s">
        <v>259</v>
      </c>
      <c r="F202" s="68" t="s">
        <v>269</v>
      </c>
      <c r="G202" s="68" t="s">
        <v>271</v>
      </c>
      <c r="H202" s="68" t="s">
        <v>2496</v>
      </c>
      <c r="I202" s="68" t="s">
        <v>273</v>
      </c>
      <c r="J202" s="68" t="s">
        <v>2497</v>
      </c>
      <c r="K202" s="68" t="s">
        <v>333</v>
      </c>
      <c r="L202" s="68" t="s">
        <v>334</v>
      </c>
      <c r="M202" s="68" t="s">
        <v>66</v>
      </c>
      <c r="N202" s="68" t="s">
        <v>67</v>
      </c>
      <c r="O202" s="68" t="s">
        <v>333</v>
      </c>
      <c r="P202" s="68" t="s">
        <v>334</v>
      </c>
      <c r="Q202" s="69">
        <v>1.88E8</v>
      </c>
      <c r="R202" s="69">
        <v>0.0</v>
      </c>
      <c r="S202" s="69">
        <v>0.0</v>
      </c>
      <c r="T202" s="69">
        <v>0.0</v>
      </c>
      <c r="U202" s="69">
        <v>0.0</v>
      </c>
      <c r="V202" s="69">
        <v>0.0</v>
      </c>
      <c r="W202" s="69">
        <v>0.0</v>
      </c>
      <c r="X202" s="69">
        <v>1.88E8</v>
      </c>
      <c r="Y202" s="69">
        <v>1.8459E8</v>
      </c>
      <c r="Z202" s="69">
        <v>1.8459E8</v>
      </c>
      <c r="AA202" s="69">
        <v>3.778E7</v>
      </c>
      <c r="AB202" s="69">
        <v>2.868E7</v>
      </c>
      <c r="AC202" s="69">
        <v>3410000.0</v>
      </c>
      <c r="AD202" s="68" t="s">
        <v>2683</v>
      </c>
      <c r="AE202" s="68" t="str">
        <f>VLOOKUP(I:I,'TOTAL POR PROYECTOS'!B:I,8,0)</f>
        <v>Secretaría de Desarrollo Rural y Agropecuario</v>
      </c>
    </row>
    <row r="203" hidden="1">
      <c r="A203" s="67" t="str">
        <f t="shared" si="1"/>
        <v>170804120245400100921.2.1.0.00.12.3.2.02.02.0091.2.1.0.00</v>
      </c>
      <c r="B203" s="67" t="str">
        <f>VLOOKUP(A:A,POAI!A:H,8,0)</f>
        <v>02040108|128</v>
      </c>
      <c r="C203" s="67" t="str">
        <f t="shared" si="2"/>
        <v>170804120245400100921.2.1.0.00.12.3.2.02.02.0091.2.1.0.0002040108|128</v>
      </c>
      <c r="D203" s="68" t="s">
        <v>2495</v>
      </c>
      <c r="E203" s="68" t="s">
        <v>259</v>
      </c>
      <c r="F203" s="68" t="s">
        <v>269</v>
      </c>
      <c r="G203" s="68" t="s">
        <v>271</v>
      </c>
      <c r="H203" s="68" t="s">
        <v>2496</v>
      </c>
      <c r="I203" s="68" t="s">
        <v>273</v>
      </c>
      <c r="J203" s="68" t="s">
        <v>2497</v>
      </c>
      <c r="K203" s="68" t="s">
        <v>106</v>
      </c>
      <c r="L203" s="68" t="s">
        <v>107</v>
      </c>
      <c r="M203" s="68" t="s">
        <v>66</v>
      </c>
      <c r="N203" s="68" t="s">
        <v>67</v>
      </c>
      <c r="O203" s="68" t="s">
        <v>108</v>
      </c>
      <c r="P203" s="68" t="s">
        <v>2257</v>
      </c>
      <c r="Q203" s="69">
        <v>7.496E8</v>
      </c>
      <c r="R203" s="69">
        <v>0.0</v>
      </c>
      <c r="S203" s="69">
        <v>0.0</v>
      </c>
      <c r="T203" s="69">
        <v>0.0</v>
      </c>
      <c r="U203" s="69">
        <v>0.0</v>
      </c>
      <c r="V203" s="69">
        <v>0.0</v>
      </c>
      <c r="W203" s="69">
        <v>0.0</v>
      </c>
      <c r="X203" s="69">
        <v>7.496E8</v>
      </c>
      <c r="Y203" s="69">
        <v>5.23971E8</v>
      </c>
      <c r="Z203" s="69">
        <v>5.09971E8</v>
      </c>
      <c r="AA203" s="69">
        <v>1.68212E8</v>
      </c>
      <c r="AB203" s="69">
        <v>8.053E7</v>
      </c>
      <c r="AC203" s="69">
        <v>2.39629E8</v>
      </c>
      <c r="AD203" s="68" t="s">
        <v>2684</v>
      </c>
      <c r="AE203" s="68" t="str">
        <f>VLOOKUP(I:I,'TOTAL POR PROYECTOS'!B:I,8,0)</f>
        <v>Secretaría de Desarrollo Rural y Agropecuario</v>
      </c>
    </row>
    <row r="204" hidden="1">
      <c r="A204" s="67" t="str">
        <f t="shared" si="1"/>
        <v>17091062025000000307771.2.1.0.00.12.3.2.02.02.0091.2.1.0.00</v>
      </c>
      <c r="B204" s="67" t="str">
        <f>VLOOKUP(A:A,POAI!A:H,8,0)</f>
        <v>02040102|122</v>
      </c>
      <c r="C204" s="67" t="str">
        <f t="shared" si="2"/>
        <v>17091062025000000307771.2.1.0.00.12.3.2.02.02.0091.2.1.0.0002040102|122</v>
      </c>
      <c r="D204" s="68" t="s">
        <v>2495</v>
      </c>
      <c r="E204" s="68" t="s">
        <v>259</v>
      </c>
      <c r="F204" s="68" t="s">
        <v>1772</v>
      </c>
      <c r="G204" s="68" t="s">
        <v>1774</v>
      </c>
      <c r="H204" s="68" t="s">
        <v>2685</v>
      </c>
      <c r="I204" s="68" t="s">
        <v>1777</v>
      </c>
      <c r="J204" s="68" t="s">
        <v>2686</v>
      </c>
      <c r="K204" s="68" t="s">
        <v>106</v>
      </c>
      <c r="L204" s="68" t="s">
        <v>107</v>
      </c>
      <c r="M204" s="68" t="s">
        <v>66</v>
      </c>
      <c r="N204" s="68" t="s">
        <v>67</v>
      </c>
      <c r="O204" s="68" t="s">
        <v>108</v>
      </c>
      <c r="P204" s="68" t="s">
        <v>2257</v>
      </c>
      <c r="Q204" s="69">
        <v>3.144E8</v>
      </c>
      <c r="R204" s="69">
        <v>0.0</v>
      </c>
      <c r="S204" s="69">
        <v>0.0</v>
      </c>
      <c r="T204" s="69">
        <v>0.0</v>
      </c>
      <c r="U204" s="69">
        <v>0.0</v>
      </c>
      <c r="V204" s="69">
        <v>0.0</v>
      </c>
      <c r="W204" s="69">
        <v>0.0</v>
      </c>
      <c r="X204" s="69">
        <v>3.144E8</v>
      </c>
      <c r="Y204" s="69">
        <v>2.657375E8</v>
      </c>
      <c r="Z204" s="69">
        <v>1.089375E8</v>
      </c>
      <c r="AA204" s="69">
        <v>3.4625E7</v>
      </c>
      <c r="AB204" s="69">
        <v>2.52E7</v>
      </c>
      <c r="AC204" s="69">
        <v>2.054625E8</v>
      </c>
      <c r="AD204" s="68" t="s">
        <v>2687</v>
      </c>
      <c r="AE204" s="68" t="str">
        <f>VLOOKUP(I:I,'TOTAL POR PROYECTOS'!B:I,8,0)</f>
        <v>Secretaría de Desarrollo Rural y Agropecuario</v>
      </c>
    </row>
    <row r="205" hidden="1">
      <c r="A205" s="67" t="str">
        <f t="shared" si="1"/>
        <v>220101320245400101171.2.2.0.00.62.3.2.02.02.0091.2.2.0.00</v>
      </c>
      <c r="B205" s="67" t="str">
        <f>VLOOKUP(A:A,POAI!A:H,8,0)</f>
        <v>03020204|192</v>
      </c>
      <c r="C205" s="67" t="str">
        <f t="shared" si="2"/>
        <v>220101320245400101171.2.2.0.00.62.3.2.02.02.0091.2.2.0.0003020204|192</v>
      </c>
      <c r="D205" s="68" t="s">
        <v>2371</v>
      </c>
      <c r="E205" s="68" t="s">
        <v>56</v>
      </c>
      <c r="F205" s="68" t="s">
        <v>58</v>
      </c>
      <c r="G205" s="68" t="s">
        <v>656</v>
      </c>
      <c r="H205" s="68" t="s">
        <v>2688</v>
      </c>
      <c r="I205" s="68" t="s">
        <v>648</v>
      </c>
      <c r="J205" s="68" t="s">
        <v>2689</v>
      </c>
      <c r="K205" s="68" t="s">
        <v>649</v>
      </c>
      <c r="L205" s="68" t="s">
        <v>650</v>
      </c>
      <c r="M205" s="68" t="s">
        <v>66</v>
      </c>
      <c r="N205" s="68" t="s">
        <v>67</v>
      </c>
      <c r="O205" s="68" t="s">
        <v>651</v>
      </c>
      <c r="P205" s="68" t="s">
        <v>2273</v>
      </c>
      <c r="Q205" s="69">
        <v>1.77487837E7</v>
      </c>
      <c r="R205" s="69">
        <v>0.0</v>
      </c>
      <c r="S205" s="69">
        <v>0.0</v>
      </c>
      <c r="T205" s="69">
        <v>0.0</v>
      </c>
      <c r="U205" s="69">
        <v>0.0</v>
      </c>
      <c r="V205" s="69">
        <v>0.0</v>
      </c>
      <c r="W205" s="69">
        <v>0.0</v>
      </c>
      <c r="X205" s="69">
        <v>1.77487837E7</v>
      </c>
      <c r="Y205" s="69">
        <v>1.75E7</v>
      </c>
      <c r="Z205" s="69">
        <v>1.225E7</v>
      </c>
      <c r="AA205" s="69">
        <v>1.05E7</v>
      </c>
      <c r="AB205" s="69">
        <v>7000000.0</v>
      </c>
      <c r="AC205" s="69">
        <v>5498783.7</v>
      </c>
      <c r="AD205" s="68" t="s">
        <v>2690</v>
      </c>
      <c r="AE205" s="68" t="str">
        <f>VLOOKUP(I:I,'TOTAL POR PROYECTOS'!B:I,8,0)</f>
        <v>Secretaría de Educación</v>
      </c>
    </row>
    <row r="206" hidden="1">
      <c r="A206" s="67" t="str">
        <f t="shared" si="1"/>
        <v>220101420245400101171.2.2.0.00.62.3.2.02.02.0091.2.2.0.00</v>
      </c>
      <c r="B206" s="67" t="str">
        <f>VLOOKUP(A:A,POAI!A:H,8,0)</f>
        <v>03020205|193</v>
      </c>
      <c r="C206" s="67" t="str">
        <f t="shared" si="2"/>
        <v>220101420245400101171.2.2.0.00.62.3.2.02.02.0091.2.2.0.0003020205|193</v>
      </c>
      <c r="D206" s="68" t="s">
        <v>2371</v>
      </c>
      <c r="E206" s="68" t="s">
        <v>56</v>
      </c>
      <c r="F206" s="68" t="s">
        <v>58</v>
      </c>
      <c r="G206" s="68" t="s">
        <v>645</v>
      </c>
      <c r="H206" s="68" t="s">
        <v>2691</v>
      </c>
      <c r="I206" s="68" t="s">
        <v>648</v>
      </c>
      <c r="J206" s="68" t="s">
        <v>2689</v>
      </c>
      <c r="K206" s="68" t="s">
        <v>649</v>
      </c>
      <c r="L206" s="68" t="s">
        <v>650</v>
      </c>
      <c r="M206" s="68" t="s">
        <v>66</v>
      </c>
      <c r="N206" s="68" t="s">
        <v>67</v>
      </c>
      <c r="O206" s="68" t="s">
        <v>651</v>
      </c>
      <c r="P206" s="68" t="s">
        <v>2273</v>
      </c>
      <c r="Q206" s="69">
        <v>3.2E7</v>
      </c>
      <c r="R206" s="69">
        <v>0.0</v>
      </c>
      <c r="S206" s="69">
        <v>0.0</v>
      </c>
      <c r="T206" s="69">
        <v>0.0</v>
      </c>
      <c r="U206" s="69">
        <v>0.0</v>
      </c>
      <c r="V206" s="69">
        <v>0.0</v>
      </c>
      <c r="W206" s="69">
        <v>0.0</v>
      </c>
      <c r="X206" s="69">
        <v>3.2E7</v>
      </c>
      <c r="Y206" s="69">
        <v>3.2E7</v>
      </c>
      <c r="Z206" s="69">
        <v>2.38E7</v>
      </c>
      <c r="AA206" s="69">
        <v>2.04E7</v>
      </c>
      <c r="AB206" s="69">
        <v>1.03E7</v>
      </c>
      <c r="AC206" s="69">
        <v>8200000.0</v>
      </c>
      <c r="AD206" s="68" t="s">
        <v>2692</v>
      </c>
      <c r="AE206" s="68" t="str">
        <f>VLOOKUP(I:I,'TOTAL POR PROYECTOS'!B:I,8,0)</f>
        <v>Secretaría de Educación</v>
      </c>
    </row>
    <row r="207" hidden="1">
      <c r="A207" s="67" t="str">
        <f t="shared" si="1"/>
        <v>220101720245400101711.2.1.0.00.12.3.2.02.02.0091.2.1.0.00</v>
      </c>
      <c r="B207" s="67" t="str">
        <f>VLOOKUP(A:A,POAI!A:H,8,0)</f>
        <v>03020102|180</v>
      </c>
      <c r="C207" s="67" t="str">
        <f t="shared" si="2"/>
        <v>220101720245400101711.2.1.0.00.12.3.2.02.02.0091.2.1.0.0003020102|180</v>
      </c>
      <c r="D207" s="68" t="s">
        <v>2371</v>
      </c>
      <c r="E207" s="68" t="s">
        <v>56</v>
      </c>
      <c r="F207" s="68" t="s">
        <v>58</v>
      </c>
      <c r="G207" s="68" t="s">
        <v>638</v>
      </c>
      <c r="H207" s="68" t="s">
        <v>2693</v>
      </c>
      <c r="I207" s="68" t="s">
        <v>95</v>
      </c>
      <c r="J207" s="68" t="s">
        <v>2510</v>
      </c>
      <c r="K207" s="68" t="s">
        <v>106</v>
      </c>
      <c r="L207" s="68" t="s">
        <v>107</v>
      </c>
      <c r="M207" s="68" t="s">
        <v>66</v>
      </c>
      <c r="N207" s="68" t="s">
        <v>67</v>
      </c>
      <c r="O207" s="68" t="s">
        <v>108</v>
      </c>
      <c r="P207" s="68" t="s">
        <v>2257</v>
      </c>
      <c r="Q207" s="69">
        <v>6.08E7</v>
      </c>
      <c r="R207" s="69">
        <v>0.0</v>
      </c>
      <c r="S207" s="69">
        <v>0.0</v>
      </c>
      <c r="T207" s="69">
        <v>1.64E7</v>
      </c>
      <c r="U207" s="69">
        <v>0.0</v>
      </c>
      <c r="V207" s="69">
        <v>0.0</v>
      </c>
      <c r="W207" s="69">
        <v>0.0</v>
      </c>
      <c r="X207" s="69">
        <v>7.72E7</v>
      </c>
      <c r="Y207" s="69">
        <v>5.74E7</v>
      </c>
      <c r="Z207" s="69">
        <v>5.74E7</v>
      </c>
      <c r="AA207" s="69">
        <v>2.76E7</v>
      </c>
      <c r="AB207" s="69">
        <v>1.12E7</v>
      </c>
      <c r="AC207" s="69">
        <v>1.98E7</v>
      </c>
      <c r="AD207" s="68" t="s">
        <v>2694</v>
      </c>
      <c r="AE207" s="68" t="str">
        <f>VLOOKUP(I:I,'TOTAL POR PROYECTOS'!B:I,8,0)</f>
        <v>Secretaría de Educación</v>
      </c>
    </row>
    <row r="208" hidden="1">
      <c r="A208" s="67" t="str">
        <f t="shared" si="1"/>
        <v>220102820245400101161.2.4.4.012.3.2.02.02.0091.2.4.4.01</v>
      </c>
      <c r="B208" s="67" t="str">
        <f>VLOOKUP(A:A,POAI!A:H,8,0)</f>
        <v>03020103|181</v>
      </c>
      <c r="C208" s="67" t="str">
        <f t="shared" si="2"/>
        <v>220102820245400101161.2.4.4.012.3.2.02.02.0091.2.4.4.0103020103|181</v>
      </c>
      <c r="D208" s="68" t="s">
        <v>2371</v>
      </c>
      <c r="E208" s="68" t="s">
        <v>56</v>
      </c>
      <c r="F208" s="68" t="s">
        <v>58</v>
      </c>
      <c r="G208" s="68" t="s">
        <v>60</v>
      </c>
      <c r="H208" s="68" t="s">
        <v>2695</v>
      </c>
      <c r="I208" s="68" t="s">
        <v>63</v>
      </c>
      <c r="J208" s="68" t="s">
        <v>2696</v>
      </c>
      <c r="K208" s="68" t="s">
        <v>355</v>
      </c>
      <c r="L208" s="68" t="s">
        <v>356</v>
      </c>
      <c r="M208" s="68" t="s">
        <v>66</v>
      </c>
      <c r="N208" s="68" t="s">
        <v>67</v>
      </c>
      <c r="O208" s="68" t="s">
        <v>355</v>
      </c>
      <c r="P208" s="68" t="s">
        <v>356</v>
      </c>
      <c r="Q208" s="69">
        <v>4.984463939E9</v>
      </c>
      <c r="R208" s="69">
        <v>0.0</v>
      </c>
      <c r="S208" s="69">
        <v>0.0</v>
      </c>
      <c r="T208" s="69">
        <v>0.0</v>
      </c>
      <c r="U208" s="69">
        <v>0.0</v>
      </c>
      <c r="V208" s="69">
        <v>0.0</v>
      </c>
      <c r="W208" s="69">
        <v>0.0</v>
      </c>
      <c r="X208" s="69">
        <v>4.984463939E9</v>
      </c>
      <c r="Y208" s="69">
        <v>4.984463939E9</v>
      </c>
      <c r="Z208" s="69">
        <v>4.984463939E9</v>
      </c>
      <c r="AA208" s="69">
        <v>2.243008769E9</v>
      </c>
      <c r="AB208" s="69">
        <v>2.243008769E9</v>
      </c>
      <c r="AC208" s="69">
        <v>0.0</v>
      </c>
      <c r="AD208" s="68" t="s">
        <v>2404</v>
      </c>
      <c r="AE208" s="68" t="str">
        <f>VLOOKUP(I:I,'TOTAL POR PROYECTOS'!B:I,8,0)</f>
        <v>Secretaría de Educación</v>
      </c>
    </row>
    <row r="209" hidden="1">
      <c r="A209" s="67" t="str">
        <f t="shared" si="1"/>
        <v>220102820245400101161.2.3.3.03.12.3.2.02.02.0091.2.3.3.03</v>
      </c>
      <c r="B209" s="67" t="str">
        <f>VLOOKUP(A:A,POAI!A:H,8,0)</f>
        <v>03020103|181</v>
      </c>
      <c r="C209" s="67" t="str">
        <f t="shared" si="2"/>
        <v>220102820245400101161.2.3.3.03.12.3.2.02.02.0091.2.3.3.0303020103|181</v>
      </c>
      <c r="D209" s="68" t="s">
        <v>2371</v>
      </c>
      <c r="E209" s="68" t="s">
        <v>56</v>
      </c>
      <c r="F209" s="68" t="s">
        <v>58</v>
      </c>
      <c r="G209" s="68" t="s">
        <v>60</v>
      </c>
      <c r="H209" s="68" t="s">
        <v>2695</v>
      </c>
      <c r="I209" s="68" t="s">
        <v>63</v>
      </c>
      <c r="J209" s="68" t="s">
        <v>2696</v>
      </c>
      <c r="K209" s="68" t="s">
        <v>64</v>
      </c>
      <c r="L209" s="68" t="s">
        <v>65</v>
      </c>
      <c r="M209" s="68" t="s">
        <v>66</v>
      </c>
      <c r="N209" s="68" t="s">
        <v>67</v>
      </c>
      <c r="O209" s="68" t="s">
        <v>68</v>
      </c>
      <c r="P209" s="68" t="s">
        <v>65</v>
      </c>
      <c r="Q209" s="69">
        <v>3.6439729E10</v>
      </c>
      <c r="R209" s="69">
        <v>4.1209675E10</v>
      </c>
      <c r="S209" s="69">
        <v>0.0</v>
      </c>
      <c r="T209" s="69">
        <v>0.0</v>
      </c>
      <c r="U209" s="69">
        <v>0.0</v>
      </c>
      <c r="V209" s="69">
        <v>0.0</v>
      </c>
      <c r="W209" s="69">
        <v>0.0</v>
      </c>
      <c r="X209" s="69">
        <v>7.7649404E10</v>
      </c>
      <c r="Y209" s="69">
        <v>7.7649404E10</v>
      </c>
      <c r="Z209" s="69">
        <v>3.6439729E10</v>
      </c>
      <c r="AA209" s="69">
        <v>1.639787805E10</v>
      </c>
      <c r="AB209" s="69">
        <v>1.639787805E10</v>
      </c>
      <c r="AC209" s="69">
        <v>4.1209675E10</v>
      </c>
      <c r="AD209" s="68" t="s">
        <v>2697</v>
      </c>
      <c r="AE209" s="68" t="str">
        <f>VLOOKUP(I:I,'TOTAL POR PROYECTOS'!B:I,8,0)</f>
        <v>Secretaría de Educación</v>
      </c>
    </row>
    <row r="210" hidden="1">
      <c r="A210" s="67" t="str">
        <f t="shared" si="1"/>
        <v>220102820245400101161.3.2.3.01.42.3.2.02.02.0091.3.2.3.01</v>
      </c>
      <c r="B210" s="67" t="str">
        <f>VLOOKUP(A:A,POAI!A:H,8,0)</f>
        <v>03020103|181</v>
      </c>
      <c r="C210" s="67" t="str">
        <f t="shared" si="2"/>
        <v>220102820245400101161.3.2.3.01.42.3.2.02.02.0091.3.2.3.0103020103|181</v>
      </c>
      <c r="D210" s="68" t="s">
        <v>2371</v>
      </c>
      <c r="E210" s="68" t="s">
        <v>56</v>
      </c>
      <c r="F210" s="68" t="s">
        <v>58</v>
      </c>
      <c r="G210" s="68" t="s">
        <v>60</v>
      </c>
      <c r="H210" s="68" t="s">
        <v>2695</v>
      </c>
      <c r="I210" s="68" t="s">
        <v>63</v>
      </c>
      <c r="J210" s="68" t="s">
        <v>2696</v>
      </c>
      <c r="K210" s="68" t="s">
        <v>357</v>
      </c>
      <c r="L210" s="68" t="s">
        <v>2698</v>
      </c>
      <c r="M210" s="68" t="s">
        <v>66</v>
      </c>
      <c r="N210" s="68" t="s">
        <v>67</v>
      </c>
      <c r="O210" s="68" t="s">
        <v>235</v>
      </c>
      <c r="P210" s="68" t="s">
        <v>1161</v>
      </c>
      <c r="Q210" s="69">
        <v>2.2546619195E8</v>
      </c>
      <c r="R210" s="69">
        <v>0.0</v>
      </c>
      <c r="S210" s="69">
        <v>0.0</v>
      </c>
      <c r="T210" s="69">
        <v>0.0</v>
      </c>
      <c r="U210" s="69">
        <v>0.0</v>
      </c>
      <c r="V210" s="69">
        <v>0.0</v>
      </c>
      <c r="W210" s="69">
        <v>0.0</v>
      </c>
      <c r="X210" s="69">
        <v>2.2546619195E8</v>
      </c>
      <c r="Y210" s="69">
        <v>2.2546619195E8</v>
      </c>
      <c r="Z210" s="69">
        <v>2.2546619195E8</v>
      </c>
      <c r="AA210" s="69">
        <v>2.2546619195E8</v>
      </c>
      <c r="AB210" s="69">
        <v>2.2546619195E8</v>
      </c>
      <c r="AC210" s="69">
        <v>0.0</v>
      </c>
      <c r="AD210" s="68" t="s">
        <v>2404</v>
      </c>
      <c r="AE210" s="68" t="str">
        <f>VLOOKUP(I:I,'TOTAL POR PROYECTOS'!B:I,8,0)</f>
        <v>Secretaría de Educación</v>
      </c>
    </row>
    <row r="211" hidden="1">
      <c r="A211" s="67" t="str">
        <f t="shared" si="1"/>
        <v>220102820245400101161.2.4.3.032.3.2.02.02.0091.2.4.3.03</v>
      </c>
      <c r="B211" s="67" t="str">
        <f>VLOOKUP(A:A,POAI!A:H,8,0)</f>
        <v>03020103|181</v>
      </c>
      <c r="C211" s="67" t="str">
        <f t="shared" si="2"/>
        <v>220102820245400101161.2.4.3.032.3.2.02.02.0091.2.4.3.0303020103|181</v>
      </c>
      <c r="D211" s="68" t="s">
        <v>2371</v>
      </c>
      <c r="E211" s="68" t="s">
        <v>56</v>
      </c>
      <c r="F211" s="68" t="s">
        <v>58</v>
      </c>
      <c r="G211" s="68" t="s">
        <v>60</v>
      </c>
      <c r="H211" s="68" t="s">
        <v>2695</v>
      </c>
      <c r="I211" s="68" t="s">
        <v>63</v>
      </c>
      <c r="J211" s="68" t="s">
        <v>2696</v>
      </c>
      <c r="K211" s="68" t="s">
        <v>333</v>
      </c>
      <c r="L211" s="68" t="s">
        <v>334</v>
      </c>
      <c r="M211" s="68" t="s">
        <v>66</v>
      </c>
      <c r="N211" s="68" t="s">
        <v>67</v>
      </c>
      <c r="O211" s="68" t="s">
        <v>333</v>
      </c>
      <c r="P211" s="68" t="s">
        <v>334</v>
      </c>
      <c r="Q211" s="69">
        <v>3.0E8</v>
      </c>
      <c r="R211" s="69">
        <v>0.0</v>
      </c>
      <c r="S211" s="69">
        <v>0.0</v>
      </c>
      <c r="T211" s="69">
        <v>0.0</v>
      </c>
      <c r="U211" s="69">
        <v>1.4374127895E8</v>
      </c>
      <c r="V211" s="69">
        <v>0.0</v>
      </c>
      <c r="W211" s="69">
        <v>0.0</v>
      </c>
      <c r="X211" s="69">
        <v>1.5625872105E8</v>
      </c>
      <c r="Y211" s="69">
        <v>1.5625872105E8</v>
      </c>
      <c r="Z211" s="69">
        <v>1.5625872105E8</v>
      </c>
      <c r="AA211" s="69">
        <v>1.2E8</v>
      </c>
      <c r="AB211" s="69">
        <v>1.2E8</v>
      </c>
      <c r="AC211" s="69">
        <v>0.0</v>
      </c>
      <c r="AD211" s="68" t="s">
        <v>2404</v>
      </c>
      <c r="AE211" s="68" t="str">
        <f>VLOOKUP(I:I,'TOTAL POR PROYECTOS'!B:I,8,0)</f>
        <v>Secretaría de Educación</v>
      </c>
    </row>
    <row r="212" hidden="1">
      <c r="A212" s="67" t="str">
        <f t="shared" si="1"/>
        <v>220102820245400101161.2.1.0.00.12.3.2.02.02.0091.2.1.0.00</v>
      </c>
      <c r="B212" s="67" t="str">
        <f>VLOOKUP(A:A,POAI!A:H,8,0)</f>
        <v>03020103|181</v>
      </c>
      <c r="C212" s="67" t="str">
        <f t="shared" si="2"/>
        <v>220102820245400101161.2.1.0.00.12.3.2.02.02.0091.2.1.0.0003020103|181</v>
      </c>
      <c r="D212" s="68" t="s">
        <v>2371</v>
      </c>
      <c r="E212" s="68" t="s">
        <v>56</v>
      </c>
      <c r="F212" s="68" t="s">
        <v>58</v>
      </c>
      <c r="G212" s="68" t="s">
        <v>60</v>
      </c>
      <c r="H212" s="68" t="s">
        <v>2695</v>
      </c>
      <c r="I212" s="68" t="s">
        <v>63</v>
      </c>
      <c r="J212" s="68" t="s">
        <v>2696</v>
      </c>
      <c r="K212" s="68" t="s">
        <v>106</v>
      </c>
      <c r="L212" s="68" t="s">
        <v>107</v>
      </c>
      <c r="M212" s="68" t="s">
        <v>66</v>
      </c>
      <c r="N212" s="68" t="s">
        <v>67</v>
      </c>
      <c r="O212" s="68" t="s">
        <v>108</v>
      </c>
      <c r="P212" s="68" t="s">
        <v>2257</v>
      </c>
      <c r="Q212" s="69">
        <v>3.272E8</v>
      </c>
      <c r="R212" s="69">
        <v>0.0</v>
      </c>
      <c r="S212" s="69">
        <v>0.0</v>
      </c>
      <c r="T212" s="69">
        <v>6.7E7</v>
      </c>
      <c r="U212" s="69">
        <v>0.0</v>
      </c>
      <c r="V212" s="69">
        <v>0.0</v>
      </c>
      <c r="W212" s="69">
        <v>0.0</v>
      </c>
      <c r="X212" s="69">
        <v>3.942E8</v>
      </c>
      <c r="Y212" s="69">
        <v>3.1663327333E8</v>
      </c>
      <c r="Z212" s="69">
        <v>2.94E8</v>
      </c>
      <c r="AA212" s="69">
        <v>1.622E8</v>
      </c>
      <c r="AB212" s="69">
        <v>1.082E8</v>
      </c>
      <c r="AC212" s="69">
        <v>1.002E8</v>
      </c>
      <c r="AD212" s="68" t="s">
        <v>2699</v>
      </c>
      <c r="AE212" s="68" t="str">
        <f>VLOOKUP(I:I,'TOTAL POR PROYECTOS'!B:I,8,0)</f>
        <v>Secretaría de Educación</v>
      </c>
    </row>
    <row r="213" hidden="1">
      <c r="A213" s="67" t="str">
        <f t="shared" si="1"/>
        <v>220103320245400101711.2.4.1.012.3.2.02.02.0091.2.4.1.01</v>
      </c>
      <c r="B213" s="67" t="str">
        <f>VLOOKUP(A:A,POAI!A:H,8,0)</f>
        <v>03020106|184</v>
      </c>
      <c r="C213" s="67" t="str">
        <f t="shared" si="2"/>
        <v>220103320245400101711.2.4.1.012.3.2.02.02.0091.2.4.1.0103020106|184</v>
      </c>
      <c r="D213" s="68" t="s">
        <v>2371</v>
      </c>
      <c r="E213" s="68" t="s">
        <v>56</v>
      </c>
      <c r="F213" s="68" t="s">
        <v>58</v>
      </c>
      <c r="G213" s="68" t="s">
        <v>113</v>
      </c>
      <c r="H213" s="68" t="s">
        <v>2700</v>
      </c>
      <c r="I213" s="68" t="s">
        <v>95</v>
      </c>
      <c r="J213" s="68" t="s">
        <v>2510</v>
      </c>
      <c r="K213" s="68" t="s">
        <v>96</v>
      </c>
      <c r="L213" s="68" t="s">
        <v>97</v>
      </c>
      <c r="M213" s="68" t="s">
        <v>66</v>
      </c>
      <c r="N213" s="68" t="s">
        <v>67</v>
      </c>
      <c r="O213" s="68" t="s">
        <v>96</v>
      </c>
      <c r="P213" s="68" t="s">
        <v>97</v>
      </c>
      <c r="Q213" s="69">
        <v>2.04523866E8</v>
      </c>
      <c r="R213" s="69">
        <v>0.0</v>
      </c>
      <c r="S213" s="69">
        <v>0.0</v>
      </c>
      <c r="T213" s="69">
        <v>0.0</v>
      </c>
      <c r="U213" s="69">
        <v>0.0</v>
      </c>
      <c r="V213" s="69">
        <v>0.0</v>
      </c>
      <c r="W213" s="69">
        <v>0.0</v>
      </c>
      <c r="X213" s="69">
        <v>2.04523866E8</v>
      </c>
      <c r="Y213" s="69">
        <v>1.106E8</v>
      </c>
      <c r="Z213" s="69">
        <v>1.1025E8</v>
      </c>
      <c r="AA213" s="69">
        <v>5.65E7</v>
      </c>
      <c r="AB213" s="69">
        <v>4.08E7</v>
      </c>
      <c r="AC213" s="69">
        <v>9.4273866E7</v>
      </c>
      <c r="AD213" s="68" t="s">
        <v>2701</v>
      </c>
      <c r="AE213" s="68" t="str">
        <f>VLOOKUP(I:I,'TOTAL POR PROYECTOS'!B:I,8,0)</f>
        <v>Secretaría de Educación</v>
      </c>
    </row>
    <row r="214" hidden="1">
      <c r="A214" s="67" t="str">
        <f t="shared" si="1"/>
        <v>220103320245400101711.2.1.0.00.12.3.2.02.02.0091.2.1.0.00</v>
      </c>
      <c r="B214" s="67" t="str">
        <f>VLOOKUP(A:A,POAI!A:H,8,0)</f>
        <v>03020106|184</v>
      </c>
      <c r="C214" s="67" t="str">
        <f t="shared" si="2"/>
        <v>220103320245400101711.2.1.0.00.12.3.2.02.02.0091.2.1.0.0003020106|184</v>
      </c>
      <c r="D214" s="68" t="s">
        <v>2371</v>
      </c>
      <c r="E214" s="68" t="s">
        <v>56</v>
      </c>
      <c r="F214" s="68" t="s">
        <v>58</v>
      </c>
      <c r="G214" s="68" t="s">
        <v>113</v>
      </c>
      <c r="H214" s="68" t="s">
        <v>2700</v>
      </c>
      <c r="I214" s="68" t="s">
        <v>95</v>
      </c>
      <c r="J214" s="68" t="s">
        <v>2510</v>
      </c>
      <c r="K214" s="68" t="s">
        <v>106</v>
      </c>
      <c r="L214" s="68" t="s">
        <v>107</v>
      </c>
      <c r="M214" s="68" t="s">
        <v>66</v>
      </c>
      <c r="N214" s="68" t="s">
        <v>67</v>
      </c>
      <c r="O214" s="68" t="s">
        <v>108</v>
      </c>
      <c r="P214" s="68" t="s">
        <v>2257</v>
      </c>
      <c r="Q214" s="69">
        <v>6.0868208E7</v>
      </c>
      <c r="R214" s="69">
        <v>0.0</v>
      </c>
      <c r="S214" s="69">
        <v>0.0</v>
      </c>
      <c r="T214" s="69">
        <v>1.71E7</v>
      </c>
      <c r="U214" s="69">
        <v>0.0</v>
      </c>
      <c r="V214" s="69">
        <v>0.0</v>
      </c>
      <c r="W214" s="69">
        <v>0.0</v>
      </c>
      <c r="X214" s="69">
        <v>7.7968208E7</v>
      </c>
      <c r="Y214" s="69">
        <v>7.155E7</v>
      </c>
      <c r="Z214" s="69">
        <v>5.985E7</v>
      </c>
      <c r="AA214" s="69">
        <v>2.73E7</v>
      </c>
      <c r="AB214" s="69">
        <v>2.13E7</v>
      </c>
      <c r="AC214" s="69">
        <v>1.8118208E7</v>
      </c>
      <c r="AD214" s="68" t="s">
        <v>2702</v>
      </c>
      <c r="AE214" s="68" t="str">
        <f>VLOOKUP(I:I,'TOTAL POR PROYECTOS'!B:I,8,0)</f>
        <v>Secretaría de Educación</v>
      </c>
    </row>
    <row r="215" hidden="1">
      <c r="A215" s="67" t="str">
        <f t="shared" si="1"/>
        <v>220103420245400100611.2.1.0.00.12.3.2.02.02.0091.2.1.0.00</v>
      </c>
      <c r="B215" s="67" t="str">
        <f>VLOOKUP(A:A,POAI!A:H,8,0)</f>
        <v>02020101|69</v>
      </c>
      <c r="C215" s="67" t="str">
        <f t="shared" si="2"/>
        <v>220103420245400100611.2.1.0.00.12.3.2.02.02.0091.2.1.0.0002020101|69</v>
      </c>
      <c r="D215" s="68" t="s">
        <v>2371</v>
      </c>
      <c r="E215" s="68" t="s">
        <v>56</v>
      </c>
      <c r="F215" s="68" t="s">
        <v>58</v>
      </c>
      <c r="G215" s="68" t="s">
        <v>987</v>
      </c>
      <c r="H215" s="68" t="s">
        <v>2703</v>
      </c>
      <c r="I215" s="68" t="s">
        <v>991</v>
      </c>
      <c r="J215" s="68" t="s">
        <v>2704</v>
      </c>
      <c r="K215" s="68" t="s">
        <v>106</v>
      </c>
      <c r="L215" s="68" t="s">
        <v>107</v>
      </c>
      <c r="M215" s="68" t="s">
        <v>66</v>
      </c>
      <c r="N215" s="68" t="s">
        <v>67</v>
      </c>
      <c r="O215" s="68" t="s">
        <v>108</v>
      </c>
      <c r="P215" s="68" t="s">
        <v>2257</v>
      </c>
      <c r="Q215" s="69">
        <v>2.6E8</v>
      </c>
      <c r="R215" s="69">
        <v>0.0</v>
      </c>
      <c r="S215" s="69">
        <v>0.0</v>
      </c>
      <c r="T215" s="69">
        <v>0.0</v>
      </c>
      <c r="U215" s="69">
        <v>0.0</v>
      </c>
      <c r="V215" s="69">
        <v>0.0</v>
      </c>
      <c r="W215" s="69">
        <v>0.0</v>
      </c>
      <c r="X215" s="69">
        <v>2.6E8</v>
      </c>
      <c r="Y215" s="69">
        <v>2.6E8</v>
      </c>
      <c r="Z215" s="69">
        <v>2.6E8</v>
      </c>
      <c r="AA215" s="69">
        <v>2.6E8</v>
      </c>
      <c r="AB215" s="69">
        <v>2.6E8</v>
      </c>
      <c r="AC215" s="69">
        <v>0.0</v>
      </c>
      <c r="AD215" s="68" t="s">
        <v>2404</v>
      </c>
      <c r="AE215" s="68" t="str">
        <f>VLOOKUP(I:I,'TOTAL POR PROYECTOS'!B:I,8,0)</f>
        <v>Centro Tecnológico de Cúcuta</v>
      </c>
    </row>
    <row r="216" hidden="1">
      <c r="A216" s="67" t="str">
        <f t="shared" si="1"/>
        <v>220103720245400101131.2.1.0.00.12.3.2.02.02.0091.2.1.0.00</v>
      </c>
      <c r="B216" s="67" t="str">
        <f>VLOOKUP(A:A,POAI!A:H,8,0)</f>
        <v>03020301|204</v>
      </c>
      <c r="C216" s="67" t="str">
        <f t="shared" si="2"/>
        <v>220103720245400101131.2.1.0.00.12.3.2.02.02.0091.2.1.0.0003020301|204</v>
      </c>
      <c r="D216" s="68" t="s">
        <v>2371</v>
      </c>
      <c r="E216" s="68" t="s">
        <v>56</v>
      </c>
      <c r="F216" s="68" t="s">
        <v>58</v>
      </c>
      <c r="G216" s="68" t="s">
        <v>601</v>
      </c>
      <c r="H216" s="68" t="s">
        <v>2705</v>
      </c>
      <c r="I216" s="68" t="s">
        <v>105</v>
      </c>
      <c r="J216" s="68" t="s">
        <v>2506</v>
      </c>
      <c r="K216" s="68" t="s">
        <v>106</v>
      </c>
      <c r="L216" s="68" t="s">
        <v>107</v>
      </c>
      <c r="M216" s="68" t="s">
        <v>66</v>
      </c>
      <c r="N216" s="68" t="s">
        <v>67</v>
      </c>
      <c r="O216" s="68" t="s">
        <v>108</v>
      </c>
      <c r="P216" s="68" t="s">
        <v>2257</v>
      </c>
      <c r="Q216" s="69">
        <v>4.16E7</v>
      </c>
      <c r="R216" s="69">
        <v>0.0</v>
      </c>
      <c r="S216" s="69">
        <v>0.0</v>
      </c>
      <c r="T216" s="69">
        <v>1.16E7</v>
      </c>
      <c r="U216" s="69">
        <v>0.0</v>
      </c>
      <c r="V216" s="69">
        <v>0.0</v>
      </c>
      <c r="W216" s="69">
        <v>0.0</v>
      </c>
      <c r="X216" s="69">
        <v>5.32E7</v>
      </c>
      <c r="Y216" s="69">
        <v>4.06E7</v>
      </c>
      <c r="Z216" s="69">
        <v>4.06E7</v>
      </c>
      <c r="AA216" s="69">
        <v>2.02E7</v>
      </c>
      <c r="AB216" s="69">
        <v>1.16E7</v>
      </c>
      <c r="AC216" s="69">
        <v>1.26E7</v>
      </c>
      <c r="AD216" s="68" t="s">
        <v>2706</v>
      </c>
      <c r="AE216" s="68" t="str">
        <f>VLOOKUP(I:I,'TOTAL POR PROYECTOS'!B:I,8,0)</f>
        <v>Secretaría de Educación</v>
      </c>
    </row>
    <row r="217" hidden="1">
      <c r="A217" s="67" t="str">
        <f t="shared" si="1"/>
        <v>220104420245400101691.2.1.0.00.12.3.2.02.02.0091.2.1.0.00</v>
      </c>
      <c r="B217" s="67" t="str">
        <f>VLOOKUP(A:A,POAI!A:H,8,0)</f>
        <v>03020209|197</v>
      </c>
      <c r="C217" s="67" t="str">
        <f t="shared" si="2"/>
        <v>220104420245400101691.2.1.0.00.12.3.2.02.02.0091.2.1.0.0003020209|197</v>
      </c>
      <c r="D217" s="68" t="s">
        <v>2371</v>
      </c>
      <c r="E217" s="68" t="s">
        <v>56</v>
      </c>
      <c r="F217" s="68" t="s">
        <v>58</v>
      </c>
      <c r="G217" s="68" t="s">
        <v>595</v>
      </c>
      <c r="H217" s="68" t="s">
        <v>2507</v>
      </c>
      <c r="I217" s="68" t="s">
        <v>585</v>
      </c>
      <c r="J217" s="68" t="s">
        <v>2508</v>
      </c>
      <c r="K217" s="68" t="s">
        <v>106</v>
      </c>
      <c r="L217" s="68" t="s">
        <v>107</v>
      </c>
      <c r="M217" s="68" t="s">
        <v>66</v>
      </c>
      <c r="N217" s="68" t="s">
        <v>67</v>
      </c>
      <c r="O217" s="68" t="s">
        <v>108</v>
      </c>
      <c r="P217" s="68" t="s">
        <v>2257</v>
      </c>
      <c r="Q217" s="69">
        <v>1.28E8</v>
      </c>
      <c r="R217" s="69">
        <v>0.0</v>
      </c>
      <c r="S217" s="69">
        <v>0.0</v>
      </c>
      <c r="T217" s="69">
        <v>0.0</v>
      </c>
      <c r="U217" s="69">
        <v>0.0</v>
      </c>
      <c r="V217" s="69">
        <v>0.0</v>
      </c>
      <c r="W217" s="69">
        <v>0.0</v>
      </c>
      <c r="X217" s="69">
        <v>1.28E8</v>
      </c>
      <c r="Y217" s="69">
        <v>1.02E8</v>
      </c>
      <c r="Z217" s="69">
        <v>9.45E7</v>
      </c>
      <c r="AA217" s="69">
        <v>4.82E7</v>
      </c>
      <c r="AB217" s="69">
        <v>2.52E7</v>
      </c>
      <c r="AC217" s="69">
        <v>3.35E7</v>
      </c>
      <c r="AD217" s="68" t="s">
        <v>2707</v>
      </c>
      <c r="AE217" s="68" t="str">
        <f>VLOOKUP(I:I,'TOTAL POR PROYECTOS'!B:I,8,0)</f>
        <v>Secretaría de Educación</v>
      </c>
    </row>
    <row r="218" hidden="1">
      <c r="A218" s="67" t="str">
        <f t="shared" si="1"/>
        <v>220104620245400101791.2.1.0.00.12.3.2.02.02.0091.2.1.0.00</v>
      </c>
      <c r="B218" s="67" t="str">
        <f>VLOOKUP(A:A,POAI!A:H,8,0)</f>
        <v>03020210|198</v>
      </c>
      <c r="C218" s="67" t="str">
        <f t="shared" si="2"/>
        <v>220104620245400101791.2.1.0.00.12.3.2.02.02.0091.2.1.0.0003020210|198</v>
      </c>
      <c r="D218" s="68" t="s">
        <v>2371</v>
      </c>
      <c r="E218" s="68" t="s">
        <v>56</v>
      </c>
      <c r="F218" s="68" t="s">
        <v>58</v>
      </c>
      <c r="G218" s="68" t="s">
        <v>589</v>
      </c>
      <c r="H218" s="68" t="s">
        <v>2708</v>
      </c>
      <c r="I218" s="68" t="s">
        <v>591</v>
      </c>
      <c r="J218" s="68" t="s">
        <v>2709</v>
      </c>
      <c r="K218" s="68" t="s">
        <v>106</v>
      </c>
      <c r="L218" s="68" t="s">
        <v>107</v>
      </c>
      <c r="M218" s="68" t="s">
        <v>66</v>
      </c>
      <c r="N218" s="68" t="s">
        <v>67</v>
      </c>
      <c r="O218" s="68" t="s">
        <v>108</v>
      </c>
      <c r="P218" s="68" t="s">
        <v>2257</v>
      </c>
      <c r="Q218" s="69">
        <v>1.4782873632E8</v>
      </c>
      <c r="R218" s="69">
        <v>0.0</v>
      </c>
      <c r="S218" s="69">
        <v>0.0</v>
      </c>
      <c r="T218" s="69">
        <v>0.0</v>
      </c>
      <c r="U218" s="69">
        <v>0.0</v>
      </c>
      <c r="V218" s="69">
        <v>0.0</v>
      </c>
      <c r="W218" s="69">
        <v>0.0</v>
      </c>
      <c r="X218" s="69">
        <v>1.4782873632E8</v>
      </c>
      <c r="Y218" s="69">
        <v>0.0</v>
      </c>
      <c r="Z218" s="69">
        <v>0.0</v>
      </c>
      <c r="AA218" s="69">
        <v>0.0</v>
      </c>
      <c r="AB218" s="69">
        <v>0.0</v>
      </c>
      <c r="AC218" s="69">
        <v>1.4782873632E8</v>
      </c>
      <c r="AD218" s="68" t="s">
        <v>2415</v>
      </c>
      <c r="AE218" s="68" t="str">
        <f>VLOOKUP(I:I,'TOTAL POR PROYECTOS'!B:I,8,0)</f>
        <v>Secretaría de Educación</v>
      </c>
    </row>
    <row r="219" hidden="1">
      <c r="A219" s="67" t="str">
        <f t="shared" si="1"/>
        <v>220104920245400101061.2.1.0.00.12.3.2.02.02.0091.2.1.0.00</v>
      </c>
      <c r="B219" s="67" t="str">
        <f>VLOOKUP(A:A,POAI!A:H,8,0)</f>
        <v>02020104|72</v>
      </c>
      <c r="C219" s="67" t="str">
        <f t="shared" si="2"/>
        <v>220104920245400101061.2.1.0.00.12.3.2.02.02.0091.2.1.0.0002020104|72</v>
      </c>
      <c r="D219" s="68" t="s">
        <v>2371</v>
      </c>
      <c r="E219" s="68" t="s">
        <v>56</v>
      </c>
      <c r="F219" s="68" t="s">
        <v>58</v>
      </c>
      <c r="G219" s="68" t="s">
        <v>103</v>
      </c>
      <c r="H219" s="68" t="s">
        <v>2570</v>
      </c>
      <c r="I219" s="68" t="s">
        <v>981</v>
      </c>
      <c r="J219" s="68" t="s">
        <v>2710</v>
      </c>
      <c r="K219" s="68" t="s">
        <v>106</v>
      </c>
      <c r="L219" s="68" t="s">
        <v>107</v>
      </c>
      <c r="M219" s="68" t="s">
        <v>66</v>
      </c>
      <c r="N219" s="68" t="s">
        <v>67</v>
      </c>
      <c r="O219" s="68" t="s">
        <v>108</v>
      </c>
      <c r="P219" s="68" t="s">
        <v>2257</v>
      </c>
      <c r="Q219" s="69">
        <v>7.327E8</v>
      </c>
      <c r="R219" s="69">
        <v>0.0</v>
      </c>
      <c r="S219" s="69">
        <v>0.0</v>
      </c>
      <c r="T219" s="69">
        <v>0.0</v>
      </c>
      <c r="U219" s="69">
        <v>0.0</v>
      </c>
      <c r="V219" s="69">
        <v>0.0</v>
      </c>
      <c r="W219" s="69">
        <v>0.0</v>
      </c>
      <c r="X219" s="69">
        <v>7.327E8</v>
      </c>
      <c r="Y219" s="69">
        <v>3.6635E8</v>
      </c>
      <c r="Z219" s="69">
        <v>3.6635E8</v>
      </c>
      <c r="AA219" s="69">
        <v>3.6635E8</v>
      </c>
      <c r="AB219" s="69">
        <v>3.29715E8</v>
      </c>
      <c r="AC219" s="69">
        <v>3.6635E8</v>
      </c>
      <c r="AD219" s="68" t="s">
        <v>2482</v>
      </c>
      <c r="AE219" s="68" t="str">
        <f>VLOOKUP(I:I,'TOTAL POR PROYECTOS'!B:I,8,0)</f>
        <v>Centro Tecnológico de Cúcuta</v>
      </c>
    </row>
    <row r="220" hidden="1">
      <c r="A220" s="67" t="str">
        <f t="shared" si="1"/>
        <v>220104920245400101131.2.1.0.00.12.3.2.02.02.0091.2.1.0.00</v>
      </c>
      <c r="B220" s="67" t="str">
        <f>VLOOKUP(A:A,POAI!A:H,8,0)</f>
        <v>03020212|200</v>
      </c>
      <c r="C220" s="67" t="str">
        <f t="shared" si="2"/>
        <v>220104920245400101131.2.1.0.00.12.3.2.02.02.0091.2.1.0.0003020212|200</v>
      </c>
      <c r="D220" s="68" t="s">
        <v>2371</v>
      </c>
      <c r="E220" s="68" t="s">
        <v>56</v>
      </c>
      <c r="F220" s="68" t="s">
        <v>58</v>
      </c>
      <c r="G220" s="68" t="s">
        <v>103</v>
      </c>
      <c r="H220" s="68" t="s">
        <v>2570</v>
      </c>
      <c r="I220" s="68" t="s">
        <v>105</v>
      </c>
      <c r="J220" s="68" t="s">
        <v>2506</v>
      </c>
      <c r="K220" s="68" t="s">
        <v>106</v>
      </c>
      <c r="L220" s="68" t="s">
        <v>107</v>
      </c>
      <c r="M220" s="68" t="s">
        <v>66</v>
      </c>
      <c r="N220" s="68" t="s">
        <v>67</v>
      </c>
      <c r="O220" s="68" t="s">
        <v>108</v>
      </c>
      <c r="P220" s="68" t="s">
        <v>2257</v>
      </c>
      <c r="Q220" s="69">
        <v>1.2462E9</v>
      </c>
      <c r="R220" s="69">
        <v>0.0</v>
      </c>
      <c r="S220" s="69">
        <v>0.0</v>
      </c>
      <c r="T220" s="69">
        <v>1.27E7</v>
      </c>
      <c r="U220" s="69">
        <v>0.0</v>
      </c>
      <c r="V220" s="69">
        <v>0.0</v>
      </c>
      <c r="W220" s="69">
        <v>0.0</v>
      </c>
      <c r="X220" s="69">
        <v>1.2589E9</v>
      </c>
      <c r="Y220" s="69">
        <v>1.24765E9</v>
      </c>
      <c r="Z220" s="69">
        <v>4.445E7</v>
      </c>
      <c r="AA220" s="69">
        <v>1.59E7</v>
      </c>
      <c r="AB220" s="69">
        <v>6700000.0</v>
      </c>
      <c r="AC220" s="69">
        <v>1.21445E9</v>
      </c>
      <c r="AD220" s="68" t="s">
        <v>2711</v>
      </c>
      <c r="AE220" s="68" t="str">
        <f>VLOOKUP(I:I,'TOTAL POR PROYECTOS'!B:I,8,0)</f>
        <v>Secretaría de Educación</v>
      </c>
    </row>
    <row r="221" hidden="1">
      <c r="A221" s="67" t="str">
        <f t="shared" si="1"/>
        <v>220104920245400101691.2.1.0.00.12.3.2.02.02.0091.2.1.0.00</v>
      </c>
      <c r="B221" s="67" t="str">
        <f>VLOOKUP(A:A,POAI!A:H,8,0)</f>
        <v>03020402|212</v>
      </c>
      <c r="C221" s="67" t="str">
        <f t="shared" si="2"/>
        <v>220104920245400101691.2.1.0.00.12.3.2.02.02.0091.2.1.0.0003020402|212</v>
      </c>
      <c r="D221" s="68" t="s">
        <v>2371</v>
      </c>
      <c r="E221" s="68" t="s">
        <v>56</v>
      </c>
      <c r="F221" s="68" t="s">
        <v>58</v>
      </c>
      <c r="G221" s="68" t="s">
        <v>103</v>
      </c>
      <c r="H221" s="68" t="s">
        <v>2570</v>
      </c>
      <c r="I221" s="68" t="s">
        <v>585</v>
      </c>
      <c r="J221" s="68" t="s">
        <v>2508</v>
      </c>
      <c r="K221" s="68" t="s">
        <v>106</v>
      </c>
      <c r="L221" s="68" t="s">
        <v>107</v>
      </c>
      <c r="M221" s="68" t="s">
        <v>66</v>
      </c>
      <c r="N221" s="68" t="s">
        <v>67</v>
      </c>
      <c r="O221" s="68" t="s">
        <v>108</v>
      </c>
      <c r="P221" s="68" t="s">
        <v>2257</v>
      </c>
      <c r="Q221" s="69">
        <v>6.52E7</v>
      </c>
      <c r="R221" s="69">
        <v>0.0</v>
      </c>
      <c r="S221" s="69">
        <v>0.0</v>
      </c>
      <c r="T221" s="69">
        <v>1.5E7</v>
      </c>
      <c r="U221" s="69">
        <v>0.0</v>
      </c>
      <c r="V221" s="69">
        <v>0.0</v>
      </c>
      <c r="W221" s="69">
        <v>0.0</v>
      </c>
      <c r="X221" s="69">
        <v>8.02E7</v>
      </c>
      <c r="Y221" s="69">
        <v>7.195E7</v>
      </c>
      <c r="Z221" s="69">
        <v>6.175E7</v>
      </c>
      <c r="AA221" s="69">
        <v>3.7E7</v>
      </c>
      <c r="AB221" s="69">
        <v>1.89E7</v>
      </c>
      <c r="AC221" s="69">
        <v>1.845E7</v>
      </c>
      <c r="AD221" s="68" t="s">
        <v>2712</v>
      </c>
      <c r="AE221" s="68" t="str">
        <f>VLOOKUP(I:I,'TOTAL POR PROYECTOS'!B:I,8,0)</f>
        <v>Secretaría de Educación</v>
      </c>
    </row>
    <row r="222" hidden="1">
      <c r="A222" s="67" t="str">
        <f t="shared" si="1"/>
        <v>220104920245400102511.2.1.0.00.12.3.2.02.02.0091.2.1.0.00</v>
      </c>
      <c r="B222" s="67" t="str">
        <f>VLOOKUP(A:A,POAI!A:H,8,0)</f>
        <v>03040203|233</v>
      </c>
      <c r="C222" s="67" t="str">
        <f t="shared" si="2"/>
        <v>220104920245400102511.2.1.0.00.12.3.2.02.02.0091.2.1.0.0003040203|233</v>
      </c>
      <c r="D222" s="68" t="s">
        <v>2371</v>
      </c>
      <c r="E222" s="68" t="s">
        <v>56</v>
      </c>
      <c r="F222" s="68" t="s">
        <v>58</v>
      </c>
      <c r="G222" s="68" t="s">
        <v>103</v>
      </c>
      <c r="H222" s="68" t="s">
        <v>2570</v>
      </c>
      <c r="I222" s="68" t="s">
        <v>1273</v>
      </c>
      <c r="J222" s="68" t="s">
        <v>2713</v>
      </c>
      <c r="K222" s="68" t="s">
        <v>106</v>
      </c>
      <c r="L222" s="68" t="s">
        <v>107</v>
      </c>
      <c r="M222" s="68" t="s">
        <v>66</v>
      </c>
      <c r="N222" s="68" t="s">
        <v>67</v>
      </c>
      <c r="O222" s="68" t="s">
        <v>108</v>
      </c>
      <c r="P222" s="68" t="s">
        <v>2257</v>
      </c>
      <c r="Q222" s="69">
        <v>2.28E7</v>
      </c>
      <c r="R222" s="69">
        <v>0.0</v>
      </c>
      <c r="S222" s="69">
        <v>0.0</v>
      </c>
      <c r="T222" s="69">
        <v>0.0</v>
      </c>
      <c r="U222" s="69">
        <v>0.0</v>
      </c>
      <c r="V222" s="69">
        <v>0.0</v>
      </c>
      <c r="W222" s="69">
        <v>0.0</v>
      </c>
      <c r="X222" s="69">
        <v>2.28E7</v>
      </c>
      <c r="Y222" s="69">
        <v>2.205E7</v>
      </c>
      <c r="Z222" s="69">
        <v>2.205E7</v>
      </c>
      <c r="AA222" s="69">
        <v>2500000.0</v>
      </c>
      <c r="AB222" s="69">
        <v>2500000.0</v>
      </c>
      <c r="AC222" s="69">
        <v>750000.0</v>
      </c>
      <c r="AD222" s="68" t="s">
        <v>2714</v>
      </c>
      <c r="AE222" s="68" t="str">
        <f>VLOOKUP(I:I,'TOTAL POR PROYECTOS'!B:I,8,0)</f>
        <v>Secretaría de Bienestar Social</v>
      </c>
    </row>
    <row r="223" hidden="1">
      <c r="A223" s="67" t="str">
        <f t="shared" si="1"/>
        <v>220105520245400101711.2.1.0.00.12.3.2.02.02.0091.2.1.0.00</v>
      </c>
      <c r="B223" s="67" t="str">
        <f>VLOOKUP(A:A,POAI!A:H,8,0)</f>
        <v>03020108|186</v>
      </c>
      <c r="C223" s="67" t="str">
        <f t="shared" si="2"/>
        <v>220105520245400101711.2.1.0.00.12.3.2.02.02.0091.2.1.0.0003020108|186</v>
      </c>
      <c r="D223" s="68" t="s">
        <v>2371</v>
      </c>
      <c r="E223" s="68" t="s">
        <v>56</v>
      </c>
      <c r="F223" s="68" t="s">
        <v>58</v>
      </c>
      <c r="G223" s="68" t="s">
        <v>580</v>
      </c>
      <c r="H223" s="68" t="s">
        <v>2509</v>
      </c>
      <c r="I223" s="68" t="s">
        <v>95</v>
      </c>
      <c r="J223" s="68" t="s">
        <v>2510</v>
      </c>
      <c r="K223" s="68" t="s">
        <v>106</v>
      </c>
      <c r="L223" s="68" t="s">
        <v>107</v>
      </c>
      <c r="M223" s="68" t="s">
        <v>66</v>
      </c>
      <c r="N223" s="68" t="s">
        <v>67</v>
      </c>
      <c r="O223" s="68" t="s">
        <v>108</v>
      </c>
      <c r="P223" s="68" t="s">
        <v>2257</v>
      </c>
      <c r="Q223" s="69">
        <v>3.92E7</v>
      </c>
      <c r="R223" s="69">
        <v>0.0</v>
      </c>
      <c r="S223" s="69">
        <v>0.0</v>
      </c>
      <c r="T223" s="69">
        <v>9000000.0</v>
      </c>
      <c r="U223" s="69">
        <v>0.0</v>
      </c>
      <c r="V223" s="69">
        <v>0.0</v>
      </c>
      <c r="W223" s="69">
        <v>0.0</v>
      </c>
      <c r="X223" s="69">
        <v>4.82E7</v>
      </c>
      <c r="Y223" s="69">
        <v>3.5E7</v>
      </c>
      <c r="Z223" s="69">
        <v>3.15E7</v>
      </c>
      <c r="AA223" s="69">
        <v>1.0E7</v>
      </c>
      <c r="AB223" s="69">
        <v>3500000.0</v>
      </c>
      <c r="AC223" s="69">
        <v>1.67E7</v>
      </c>
      <c r="AD223" s="68" t="s">
        <v>2715</v>
      </c>
      <c r="AE223" s="68" t="str">
        <f>VLOOKUP(I:I,'TOTAL POR PROYECTOS'!B:I,8,0)</f>
        <v>Secretaría de Educación</v>
      </c>
    </row>
    <row r="224" hidden="1">
      <c r="A224" s="67" t="str">
        <f t="shared" si="1"/>
        <v>220105520245400101711.2.4.1.012.3.2.02.02.0091.2.4.1.01</v>
      </c>
      <c r="B224" s="67" t="str">
        <f>VLOOKUP(A:A,POAI!A:H,8,0)</f>
        <v>03020108|186</v>
      </c>
      <c r="C224" s="67" t="str">
        <f t="shared" si="2"/>
        <v>220105520245400101711.2.4.1.012.3.2.02.02.0091.2.4.1.0103020108|186</v>
      </c>
      <c r="D224" s="68" t="s">
        <v>2371</v>
      </c>
      <c r="E224" s="68" t="s">
        <v>56</v>
      </c>
      <c r="F224" s="68" t="s">
        <v>58</v>
      </c>
      <c r="G224" s="68" t="s">
        <v>580</v>
      </c>
      <c r="H224" s="68" t="s">
        <v>2509</v>
      </c>
      <c r="I224" s="68" t="s">
        <v>95</v>
      </c>
      <c r="J224" s="68" t="s">
        <v>2510</v>
      </c>
      <c r="K224" s="68" t="s">
        <v>96</v>
      </c>
      <c r="L224" s="68" t="s">
        <v>97</v>
      </c>
      <c r="M224" s="68" t="s">
        <v>66</v>
      </c>
      <c r="N224" s="68" t="s">
        <v>67</v>
      </c>
      <c r="O224" s="68" t="s">
        <v>96</v>
      </c>
      <c r="P224" s="68" t="s">
        <v>97</v>
      </c>
      <c r="Q224" s="69">
        <v>4.84E7</v>
      </c>
      <c r="R224" s="69">
        <v>0.0</v>
      </c>
      <c r="S224" s="69">
        <v>0.0</v>
      </c>
      <c r="T224" s="69">
        <v>0.0</v>
      </c>
      <c r="U224" s="69">
        <v>0.0</v>
      </c>
      <c r="V224" s="69">
        <v>0.0</v>
      </c>
      <c r="W224" s="69">
        <v>0.0</v>
      </c>
      <c r="X224" s="69">
        <v>4.84E7</v>
      </c>
      <c r="Y224" s="69">
        <v>2.03E7</v>
      </c>
      <c r="Z224" s="69">
        <v>2.03E7</v>
      </c>
      <c r="AA224" s="69">
        <v>4600000.0</v>
      </c>
      <c r="AB224" s="69">
        <v>4600000.0</v>
      </c>
      <c r="AC224" s="69">
        <v>2.81E7</v>
      </c>
      <c r="AD224" s="68" t="s">
        <v>2716</v>
      </c>
      <c r="AE224" s="68" t="str">
        <f>VLOOKUP(I:I,'TOTAL POR PROYECTOS'!B:I,8,0)</f>
        <v>Secretaría de Educación</v>
      </c>
    </row>
    <row r="225" hidden="1">
      <c r="A225" s="67" t="str">
        <f t="shared" si="1"/>
        <v>220105620245400101711.2.1.0.00.12.3.2.02.02.0091.2.1.0.00</v>
      </c>
      <c r="B225" s="67" t="str">
        <f>VLOOKUP(A:A,POAI!A:H,8,0)</f>
        <v>03020302|205</v>
      </c>
      <c r="C225" s="67" t="str">
        <f t="shared" si="2"/>
        <v>220105620245400101711.2.1.0.00.12.3.2.02.02.0091.2.1.0.0003020302|205</v>
      </c>
      <c r="D225" s="68" t="s">
        <v>2371</v>
      </c>
      <c r="E225" s="68" t="s">
        <v>56</v>
      </c>
      <c r="F225" s="68" t="s">
        <v>58</v>
      </c>
      <c r="G225" s="68" t="s">
        <v>575</v>
      </c>
      <c r="H225" s="68" t="s">
        <v>2717</v>
      </c>
      <c r="I225" s="68" t="s">
        <v>95</v>
      </c>
      <c r="J225" s="68" t="s">
        <v>2510</v>
      </c>
      <c r="K225" s="68" t="s">
        <v>106</v>
      </c>
      <c r="L225" s="68" t="s">
        <v>107</v>
      </c>
      <c r="M225" s="68" t="s">
        <v>66</v>
      </c>
      <c r="N225" s="68" t="s">
        <v>67</v>
      </c>
      <c r="O225" s="68" t="s">
        <v>108</v>
      </c>
      <c r="P225" s="68" t="s">
        <v>2257</v>
      </c>
      <c r="Q225" s="69">
        <v>1.6E7</v>
      </c>
      <c r="R225" s="69">
        <v>0.0</v>
      </c>
      <c r="S225" s="69">
        <v>0.0</v>
      </c>
      <c r="T225" s="69">
        <v>3700000.0</v>
      </c>
      <c r="U225" s="69">
        <v>0.0</v>
      </c>
      <c r="V225" s="69">
        <v>0.0</v>
      </c>
      <c r="W225" s="69">
        <v>0.0</v>
      </c>
      <c r="X225" s="69">
        <v>1.97E7</v>
      </c>
      <c r="Y225" s="69">
        <v>1.295E7</v>
      </c>
      <c r="Z225" s="69">
        <v>1.295E7</v>
      </c>
      <c r="AA225" s="69">
        <v>7400000.0</v>
      </c>
      <c r="AB225" s="69">
        <v>3700000.0</v>
      </c>
      <c r="AC225" s="69">
        <v>6750000.0</v>
      </c>
      <c r="AD225" s="68" t="s">
        <v>2718</v>
      </c>
      <c r="AE225" s="68" t="str">
        <f>VLOOKUP(I:I,'TOTAL POR PROYECTOS'!B:I,8,0)</f>
        <v>Secretaría de Educación</v>
      </c>
    </row>
    <row r="226" hidden="1">
      <c r="A226" s="67" t="str">
        <f t="shared" si="1"/>
        <v>220106820245400101711.2.1.0.00.12.3.2.02.02.0091.2.1.0.00</v>
      </c>
      <c r="B226" s="67" t="str">
        <f>VLOOKUP(A:A,POAI!A:H,8,0)</f>
        <v>03020403|213</v>
      </c>
      <c r="C226" s="67" t="str">
        <f t="shared" si="2"/>
        <v>220106820245400101711.2.1.0.00.12.3.2.02.02.0091.2.1.0.0003020403|213</v>
      </c>
      <c r="D226" s="68" t="s">
        <v>2371</v>
      </c>
      <c r="E226" s="68" t="s">
        <v>56</v>
      </c>
      <c r="F226" s="68" t="s">
        <v>58</v>
      </c>
      <c r="G226" s="68" t="s">
        <v>570</v>
      </c>
      <c r="H226" s="68" t="s">
        <v>2719</v>
      </c>
      <c r="I226" s="68" t="s">
        <v>95</v>
      </c>
      <c r="J226" s="68" t="s">
        <v>2510</v>
      </c>
      <c r="K226" s="68" t="s">
        <v>106</v>
      </c>
      <c r="L226" s="68" t="s">
        <v>107</v>
      </c>
      <c r="M226" s="68" t="s">
        <v>66</v>
      </c>
      <c r="N226" s="68" t="s">
        <v>67</v>
      </c>
      <c r="O226" s="68" t="s">
        <v>108</v>
      </c>
      <c r="P226" s="68" t="s">
        <v>2257</v>
      </c>
      <c r="Q226" s="69">
        <v>4.28E7</v>
      </c>
      <c r="R226" s="69">
        <v>0.0</v>
      </c>
      <c r="S226" s="69">
        <v>0.0</v>
      </c>
      <c r="T226" s="69">
        <v>1.175E7</v>
      </c>
      <c r="U226" s="69">
        <v>0.0</v>
      </c>
      <c r="V226" s="69">
        <v>0.0</v>
      </c>
      <c r="W226" s="69">
        <v>0.0</v>
      </c>
      <c r="X226" s="69">
        <v>5.455E7</v>
      </c>
      <c r="Y226" s="69">
        <v>4.1125E7</v>
      </c>
      <c r="Z226" s="69">
        <v>4.1125E7</v>
      </c>
      <c r="AA226" s="69">
        <v>1.3E7</v>
      </c>
      <c r="AB226" s="69">
        <v>3500000.0</v>
      </c>
      <c r="AC226" s="69">
        <v>1.3425E7</v>
      </c>
      <c r="AD226" s="68" t="s">
        <v>2720</v>
      </c>
      <c r="AE226" s="68" t="str">
        <f>VLOOKUP(I:I,'TOTAL POR PROYECTOS'!B:I,8,0)</f>
        <v>Secretaría de Educación</v>
      </c>
    </row>
    <row r="227" hidden="1">
      <c r="A227" s="67" t="str">
        <f t="shared" si="1"/>
        <v>220107120245400101361.2.4.1.032.3.2.02.02.0091.2.4.1.03</v>
      </c>
      <c r="B227" s="67" t="str">
        <f>VLOOKUP(A:A,POAI!A:H,8,0)</f>
        <v>03020109|187</v>
      </c>
      <c r="C227" s="67" t="str">
        <f t="shared" si="2"/>
        <v>220107120245400101361.2.4.1.032.3.2.02.02.0091.2.4.1.0303020109|187</v>
      </c>
      <c r="D227" s="68" t="s">
        <v>2371</v>
      </c>
      <c r="E227" s="68" t="s">
        <v>56</v>
      </c>
      <c r="F227" s="68" t="s">
        <v>58</v>
      </c>
      <c r="G227" s="68" t="s">
        <v>349</v>
      </c>
      <c r="H227" s="68" t="s">
        <v>2372</v>
      </c>
      <c r="I227" s="68" t="s">
        <v>554</v>
      </c>
      <c r="J227" s="68" t="s">
        <v>2721</v>
      </c>
      <c r="K227" s="68" t="s">
        <v>555</v>
      </c>
      <c r="L227" s="68" t="s">
        <v>556</v>
      </c>
      <c r="M227" s="68" t="s">
        <v>66</v>
      </c>
      <c r="N227" s="68" t="s">
        <v>67</v>
      </c>
      <c r="O227" s="68" t="s">
        <v>555</v>
      </c>
      <c r="P227" s="68" t="s">
        <v>2414</v>
      </c>
      <c r="Q227" s="69">
        <v>6.89E9</v>
      </c>
      <c r="R227" s="69">
        <v>0.0</v>
      </c>
      <c r="S227" s="69">
        <v>0.0</v>
      </c>
      <c r="T227" s="69">
        <v>0.0</v>
      </c>
      <c r="U227" s="69">
        <v>0.0</v>
      </c>
      <c r="V227" s="69">
        <v>0.0</v>
      </c>
      <c r="W227" s="69">
        <v>0.0</v>
      </c>
      <c r="X227" s="69">
        <v>6.89E9</v>
      </c>
      <c r="Y227" s="69">
        <v>6.77419298E8</v>
      </c>
      <c r="Z227" s="69">
        <v>6.77419298E8</v>
      </c>
      <c r="AA227" s="69">
        <v>6.77419298E8</v>
      </c>
      <c r="AB227" s="69">
        <v>3.38550598E8</v>
      </c>
      <c r="AC227" s="69">
        <v>6.212580702E9</v>
      </c>
      <c r="AD227" s="68" t="s">
        <v>2722</v>
      </c>
      <c r="AE227" s="68" t="str">
        <f>VLOOKUP(I:I,'TOTAL POR PROYECTOS'!B:I,8,0)</f>
        <v>Secretaría de Educación</v>
      </c>
    </row>
    <row r="228" hidden="1">
      <c r="A228" s="67" t="str">
        <f t="shared" si="1"/>
        <v>220107120245400101361.3.3.8.03.42.3.2.02.02.0091.3.3.8.03</v>
      </c>
      <c r="B228" s="67" t="str">
        <f>VLOOKUP(A:A,POAI!A:H,8,0)</f>
        <v>03020109|187</v>
      </c>
      <c r="C228" s="67" t="str">
        <f t="shared" si="2"/>
        <v>220107120245400101361.3.3.8.03.42.3.2.02.02.0091.3.3.8.0303020109|187</v>
      </c>
      <c r="D228" s="68" t="s">
        <v>2371</v>
      </c>
      <c r="E228" s="68" t="s">
        <v>56</v>
      </c>
      <c r="F228" s="68" t="s">
        <v>58</v>
      </c>
      <c r="G228" s="68" t="s">
        <v>349</v>
      </c>
      <c r="H228" s="68" t="s">
        <v>2372</v>
      </c>
      <c r="I228" s="68" t="s">
        <v>554</v>
      </c>
      <c r="J228" s="68" t="s">
        <v>2721</v>
      </c>
      <c r="K228" s="68" t="s">
        <v>2252</v>
      </c>
      <c r="L228" s="68" t="s">
        <v>2253</v>
      </c>
      <c r="M228" s="68" t="s">
        <v>66</v>
      </c>
      <c r="N228" s="68" t="s">
        <v>67</v>
      </c>
      <c r="O228" s="68" t="s">
        <v>2254</v>
      </c>
      <c r="P228" s="68" t="s">
        <v>2255</v>
      </c>
      <c r="Q228" s="69">
        <v>0.0</v>
      </c>
      <c r="R228" s="69">
        <v>4.3E9</v>
      </c>
      <c r="S228" s="69">
        <v>0.0</v>
      </c>
      <c r="T228" s="69">
        <v>0.0</v>
      </c>
      <c r="U228" s="69">
        <v>0.0</v>
      </c>
      <c r="V228" s="69">
        <v>0.0</v>
      </c>
      <c r="W228" s="69">
        <v>0.0</v>
      </c>
      <c r="X228" s="69">
        <v>4.3E9</v>
      </c>
      <c r="Y228" s="69">
        <v>4.299451176E9</v>
      </c>
      <c r="Z228" s="69">
        <v>4.299451176E9</v>
      </c>
      <c r="AA228" s="69">
        <v>4.299451176E9</v>
      </c>
      <c r="AB228" s="69">
        <v>4.299451176E9</v>
      </c>
      <c r="AC228" s="69">
        <v>548824.0</v>
      </c>
      <c r="AD228" s="68" t="s">
        <v>2416</v>
      </c>
      <c r="AE228" s="68" t="str">
        <f>VLOOKUP(I:I,'TOTAL POR PROYECTOS'!B:I,8,0)</f>
        <v>Secretaría de Educación</v>
      </c>
    </row>
    <row r="229" hidden="1">
      <c r="A229" s="67" t="str">
        <f t="shared" si="1"/>
        <v>220107120245400101711.2.4.1.042.3.2.02.02.0091.2.4.1.04</v>
      </c>
      <c r="B229" s="67" t="str">
        <f>VLOOKUP(A:A,POAI!A:H,8,0)</f>
        <v>03020109|187</v>
      </c>
      <c r="C229" s="67" t="str">
        <f t="shared" si="2"/>
        <v>220107120245400101711.2.4.1.042.3.2.02.02.0091.2.4.1.0403020109|187</v>
      </c>
      <c r="D229" s="68" t="s">
        <v>2371</v>
      </c>
      <c r="E229" s="68" t="s">
        <v>56</v>
      </c>
      <c r="F229" s="68" t="s">
        <v>58</v>
      </c>
      <c r="G229" s="68" t="s">
        <v>349</v>
      </c>
      <c r="H229" s="68" t="s">
        <v>2372</v>
      </c>
      <c r="I229" s="68" t="s">
        <v>95</v>
      </c>
      <c r="J229" s="68" t="s">
        <v>2510</v>
      </c>
      <c r="K229" s="68" t="s">
        <v>487</v>
      </c>
      <c r="L229" s="68" t="s">
        <v>488</v>
      </c>
      <c r="M229" s="68" t="s">
        <v>66</v>
      </c>
      <c r="N229" s="68" t="s">
        <v>67</v>
      </c>
      <c r="O229" s="68" t="s">
        <v>487</v>
      </c>
      <c r="P229" s="68" t="s">
        <v>489</v>
      </c>
      <c r="Q229" s="69">
        <v>1.0666937599E10</v>
      </c>
      <c r="R229" s="69">
        <v>0.0</v>
      </c>
      <c r="S229" s="69">
        <v>0.0</v>
      </c>
      <c r="T229" s="69">
        <v>0.0</v>
      </c>
      <c r="U229" s="69">
        <v>0.0</v>
      </c>
      <c r="V229" s="69">
        <v>0.0</v>
      </c>
      <c r="W229" s="69">
        <v>0.0</v>
      </c>
      <c r="X229" s="69">
        <v>1.0666937599E10</v>
      </c>
      <c r="Y229" s="69">
        <v>0.0</v>
      </c>
      <c r="Z229" s="69">
        <v>0.0</v>
      </c>
      <c r="AA229" s="69">
        <v>0.0</v>
      </c>
      <c r="AB229" s="69">
        <v>0.0</v>
      </c>
      <c r="AC229" s="69">
        <v>1.0666937599E10</v>
      </c>
      <c r="AD229" s="68" t="s">
        <v>2415</v>
      </c>
      <c r="AE229" s="68" t="str">
        <f>VLOOKUP(I:I,'TOTAL POR PROYECTOS'!B:I,8,0)</f>
        <v>Secretaría de Educación</v>
      </c>
    </row>
    <row r="230" hidden="1">
      <c r="A230" s="67" t="str">
        <f t="shared" si="1"/>
        <v>220107120245400101771.2.1.0.00.12.3.2.02.02.0091.2.1.0.00</v>
      </c>
      <c r="B230" s="67" t="str">
        <f>VLOOKUP(A:A,POAI!A:H,8,0)</f>
        <v>03020109|187</v>
      </c>
      <c r="C230" s="67" t="str">
        <f t="shared" si="2"/>
        <v>220107120245400101771.2.1.0.00.12.3.2.02.02.0091.2.1.0.0003020109|187</v>
      </c>
      <c r="D230" s="68" t="s">
        <v>2371</v>
      </c>
      <c r="E230" s="68" t="s">
        <v>56</v>
      </c>
      <c r="F230" s="68" t="s">
        <v>58</v>
      </c>
      <c r="G230" s="68" t="s">
        <v>349</v>
      </c>
      <c r="H230" s="68" t="s">
        <v>2372</v>
      </c>
      <c r="I230" s="68" t="s">
        <v>557</v>
      </c>
      <c r="J230" s="68" t="s">
        <v>2723</v>
      </c>
      <c r="K230" s="68" t="s">
        <v>106</v>
      </c>
      <c r="L230" s="68" t="s">
        <v>107</v>
      </c>
      <c r="M230" s="68" t="s">
        <v>66</v>
      </c>
      <c r="N230" s="68" t="s">
        <v>67</v>
      </c>
      <c r="O230" s="68" t="s">
        <v>108</v>
      </c>
      <c r="P230" s="68" t="s">
        <v>2257</v>
      </c>
      <c r="Q230" s="69">
        <v>5.288E8</v>
      </c>
      <c r="R230" s="69">
        <v>0.0</v>
      </c>
      <c r="S230" s="69">
        <v>0.0</v>
      </c>
      <c r="T230" s="69">
        <v>1.75E8</v>
      </c>
      <c r="U230" s="69">
        <v>0.0</v>
      </c>
      <c r="V230" s="69">
        <v>0.0</v>
      </c>
      <c r="W230" s="69">
        <v>0.0</v>
      </c>
      <c r="X230" s="69">
        <v>7.038E8</v>
      </c>
      <c r="Y230" s="69">
        <v>6.5063333333E8</v>
      </c>
      <c r="Z230" s="69">
        <v>5.285E8</v>
      </c>
      <c r="AA230" s="69">
        <v>3.124E8</v>
      </c>
      <c r="AB230" s="69">
        <v>2.137E8</v>
      </c>
      <c r="AC230" s="69">
        <v>1.753E8</v>
      </c>
      <c r="AD230" s="68" t="s">
        <v>2724</v>
      </c>
      <c r="AE230" s="68" t="str">
        <f>VLOOKUP(I:I,'TOTAL POR PROYECTOS'!B:I,8,0)</f>
        <v>Secretaría de Educación</v>
      </c>
    </row>
    <row r="231" hidden="1">
      <c r="A231" s="67" t="str">
        <f t="shared" si="1"/>
        <v>220107120245400101861.3.2.3.01.12.3.2.02.02.0091.3.2.3.01</v>
      </c>
      <c r="B231" s="67" t="str">
        <f>VLOOKUP(A:A,POAI!A:H,8,0)</f>
        <v>03020109|187</v>
      </c>
      <c r="C231" s="67" t="str">
        <f t="shared" si="2"/>
        <v>220107120245400101861.3.2.3.01.12.3.2.02.02.0091.3.2.3.0103020109|187</v>
      </c>
      <c r="D231" s="68" t="s">
        <v>2371</v>
      </c>
      <c r="E231" s="68" t="s">
        <v>56</v>
      </c>
      <c r="F231" s="68" t="s">
        <v>58</v>
      </c>
      <c r="G231" s="68" t="s">
        <v>349</v>
      </c>
      <c r="H231" s="68" t="s">
        <v>2372</v>
      </c>
      <c r="I231" s="68" t="s">
        <v>351</v>
      </c>
      <c r="J231" s="68" t="s">
        <v>2725</v>
      </c>
      <c r="K231" s="68" t="s">
        <v>352</v>
      </c>
      <c r="L231" s="68" t="s">
        <v>353</v>
      </c>
      <c r="M231" s="68" t="s">
        <v>66</v>
      </c>
      <c r="N231" s="68" t="s">
        <v>67</v>
      </c>
      <c r="O231" s="68" t="s">
        <v>235</v>
      </c>
      <c r="P231" s="68" t="s">
        <v>1161</v>
      </c>
      <c r="Q231" s="69">
        <v>5.01938100181E9</v>
      </c>
      <c r="R231" s="69">
        <v>0.0</v>
      </c>
      <c r="S231" s="69">
        <v>0.0</v>
      </c>
      <c r="T231" s="69">
        <v>0.0</v>
      </c>
      <c r="U231" s="69">
        <v>0.0</v>
      </c>
      <c r="V231" s="69">
        <v>0.0</v>
      </c>
      <c r="W231" s="69">
        <v>0.0</v>
      </c>
      <c r="X231" s="69">
        <v>5.01938100181E9</v>
      </c>
      <c r="Y231" s="69">
        <v>5.01938100181E9</v>
      </c>
      <c r="Z231" s="69">
        <v>5.01938100181E9</v>
      </c>
      <c r="AA231" s="69">
        <v>0.0</v>
      </c>
      <c r="AB231" s="69">
        <v>0.0</v>
      </c>
      <c r="AC231" s="69">
        <v>0.0</v>
      </c>
      <c r="AD231" s="68" t="s">
        <v>2404</v>
      </c>
      <c r="AE231" s="68" t="str">
        <f>VLOOKUP(I:I,'TOTAL POR PROYECTOS'!B:I,8,0)</f>
        <v>Secretaría de Educación</v>
      </c>
    </row>
    <row r="232" hidden="1">
      <c r="A232" s="67" t="str">
        <f t="shared" si="1"/>
        <v>220107120245400101861.2.1.0.00.12.3.2.02.02.0091.2.1.0.00</v>
      </c>
      <c r="B232" s="67" t="str">
        <f>VLOOKUP(A:A,POAI!A:H,8,0)</f>
        <v>03020109|187</v>
      </c>
      <c r="C232" s="67" t="str">
        <f t="shared" si="2"/>
        <v>220107120245400101861.2.1.0.00.12.3.2.02.02.0091.2.1.0.0003020109|187</v>
      </c>
      <c r="D232" s="68" t="s">
        <v>2371</v>
      </c>
      <c r="E232" s="68" t="s">
        <v>56</v>
      </c>
      <c r="F232" s="68" t="s">
        <v>58</v>
      </c>
      <c r="G232" s="68" t="s">
        <v>349</v>
      </c>
      <c r="H232" s="68" t="s">
        <v>2372</v>
      </c>
      <c r="I232" s="68" t="s">
        <v>351</v>
      </c>
      <c r="J232" s="68" t="s">
        <v>2725</v>
      </c>
      <c r="K232" s="68" t="s">
        <v>106</v>
      </c>
      <c r="L232" s="68" t="s">
        <v>107</v>
      </c>
      <c r="M232" s="68" t="s">
        <v>66</v>
      </c>
      <c r="N232" s="68" t="s">
        <v>67</v>
      </c>
      <c r="O232" s="68" t="s">
        <v>108</v>
      </c>
      <c r="P232" s="68" t="s">
        <v>2257</v>
      </c>
      <c r="Q232" s="69">
        <v>2.98061899819E9</v>
      </c>
      <c r="R232" s="69">
        <v>0.0</v>
      </c>
      <c r="S232" s="69">
        <v>0.0</v>
      </c>
      <c r="T232" s="69">
        <v>0.0</v>
      </c>
      <c r="U232" s="69">
        <v>0.0</v>
      </c>
      <c r="V232" s="69">
        <v>0.0</v>
      </c>
      <c r="W232" s="69">
        <v>0.0</v>
      </c>
      <c r="X232" s="69">
        <v>2.98061899819E9</v>
      </c>
      <c r="Y232" s="69">
        <v>2.89703939819E9</v>
      </c>
      <c r="Z232" s="69">
        <v>2.86953932919E9</v>
      </c>
      <c r="AA232" s="69">
        <v>1.088788939E9</v>
      </c>
      <c r="AB232" s="69">
        <v>3.08788939E8</v>
      </c>
      <c r="AC232" s="69">
        <v>1.11079669E8</v>
      </c>
      <c r="AD232" s="68" t="s">
        <v>2726</v>
      </c>
      <c r="AE232" s="68" t="str">
        <f>VLOOKUP(I:I,'TOTAL POR PROYECTOS'!B:I,8,0)</f>
        <v>Secretaría de Educación</v>
      </c>
    </row>
    <row r="233" hidden="1">
      <c r="A233" s="67" t="str">
        <f t="shared" si="1"/>
        <v>220107120245400101901.2.4.1.012.3.2.02.02.0091.2.4.1.01</v>
      </c>
      <c r="B233" s="67" t="str">
        <f>VLOOKUP(A:A,POAI!A:H,8,0)</f>
        <v>03020109|187</v>
      </c>
      <c r="C233" s="67" t="str">
        <f t="shared" si="2"/>
        <v>220107120245400101901.2.4.1.012.3.2.02.02.0091.2.4.1.0103020109|187</v>
      </c>
      <c r="D233" s="68" t="s">
        <v>2371</v>
      </c>
      <c r="E233" s="68" t="s">
        <v>56</v>
      </c>
      <c r="F233" s="68" t="s">
        <v>58</v>
      </c>
      <c r="G233" s="68" t="s">
        <v>349</v>
      </c>
      <c r="H233" s="68" t="s">
        <v>2372</v>
      </c>
      <c r="I233" s="68" t="s">
        <v>354</v>
      </c>
      <c r="J233" s="68" t="s">
        <v>2727</v>
      </c>
      <c r="K233" s="68" t="s">
        <v>96</v>
      </c>
      <c r="L233" s="68" t="s">
        <v>97</v>
      </c>
      <c r="M233" s="68" t="s">
        <v>66</v>
      </c>
      <c r="N233" s="68" t="s">
        <v>67</v>
      </c>
      <c r="O233" s="68" t="s">
        <v>96</v>
      </c>
      <c r="P233" s="68" t="s">
        <v>97</v>
      </c>
      <c r="Q233" s="69">
        <v>3.52E10</v>
      </c>
      <c r="R233" s="69">
        <v>0.0</v>
      </c>
      <c r="S233" s="69">
        <v>0.0</v>
      </c>
      <c r="T233" s="69">
        <v>3.565E9</v>
      </c>
      <c r="U233" s="69">
        <v>0.0</v>
      </c>
      <c r="V233" s="69">
        <v>0.0</v>
      </c>
      <c r="W233" s="69">
        <v>0.0</v>
      </c>
      <c r="X233" s="69">
        <v>3.8765E10</v>
      </c>
      <c r="Y233" s="69">
        <v>3.8558543454E10</v>
      </c>
      <c r="Z233" s="69">
        <v>3.8558543453E10</v>
      </c>
      <c r="AA233" s="69">
        <v>9.5380016781E9</v>
      </c>
      <c r="AB233" s="69">
        <v>6.4490340246E9</v>
      </c>
      <c r="AC233" s="69">
        <v>2.06456547E8</v>
      </c>
      <c r="AD233" s="68" t="s">
        <v>2728</v>
      </c>
      <c r="AE233" s="68" t="str">
        <f>VLOOKUP(I:I,'TOTAL POR PROYECTOS'!B:I,8,0)</f>
        <v>Secretaría de Educación</v>
      </c>
    </row>
    <row r="234" hidden="1">
      <c r="A234" s="67" t="str">
        <f t="shared" si="1"/>
        <v>220107120245400101901.2.1.0.00.12.3.2.02.02.0091.2.1.0.00</v>
      </c>
      <c r="B234" s="67" t="str">
        <f>VLOOKUP(A:A,POAI!A:H,8,0)</f>
        <v>03020109|187</v>
      </c>
      <c r="C234" s="67" t="str">
        <f t="shared" si="2"/>
        <v>220107120245400101901.2.1.0.00.12.3.2.02.02.0091.2.1.0.0003020109|187</v>
      </c>
      <c r="D234" s="68" t="s">
        <v>2371</v>
      </c>
      <c r="E234" s="68" t="s">
        <v>56</v>
      </c>
      <c r="F234" s="68" t="s">
        <v>58</v>
      </c>
      <c r="G234" s="68" t="s">
        <v>349</v>
      </c>
      <c r="H234" s="68" t="s">
        <v>2372</v>
      </c>
      <c r="I234" s="68" t="s">
        <v>354</v>
      </c>
      <c r="J234" s="68" t="s">
        <v>2727</v>
      </c>
      <c r="K234" s="68" t="s">
        <v>106</v>
      </c>
      <c r="L234" s="68" t="s">
        <v>107</v>
      </c>
      <c r="M234" s="68" t="s">
        <v>66</v>
      </c>
      <c r="N234" s="68" t="s">
        <v>67</v>
      </c>
      <c r="O234" s="68" t="s">
        <v>108</v>
      </c>
      <c r="P234" s="68" t="s">
        <v>2257</v>
      </c>
      <c r="Q234" s="69">
        <v>1.3E9</v>
      </c>
      <c r="R234" s="69">
        <v>0.0</v>
      </c>
      <c r="S234" s="69">
        <v>0.0</v>
      </c>
      <c r="T234" s="69">
        <v>0.0</v>
      </c>
      <c r="U234" s="69">
        <v>0.0</v>
      </c>
      <c r="V234" s="69">
        <v>0.0</v>
      </c>
      <c r="W234" s="69">
        <v>0.0</v>
      </c>
      <c r="X234" s="69">
        <v>1.3E9</v>
      </c>
      <c r="Y234" s="69">
        <v>1.3E9</v>
      </c>
      <c r="Z234" s="69">
        <v>1.3E9</v>
      </c>
      <c r="AA234" s="69">
        <v>5.2E8</v>
      </c>
      <c r="AB234" s="69">
        <v>5.2E8</v>
      </c>
      <c r="AC234" s="69">
        <v>0.0</v>
      </c>
      <c r="AD234" s="68" t="s">
        <v>2404</v>
      </c>
      <c r="AE234" s="68" t="str">
        <f>VLOOKUP(I:I,'TOTAL POR PROYECTOS'!B:I,8,0)</f>
        <v>Secretaría de Educación</v>
      </c>
    </row>
    <row r="235" hidden="1">
      <c r="A235" s="67" t="str">
        <f t="shared" si="1"/>
        <v>220107120245400101931.2.4.1.012.3.2.02.02.0091.2.4.1.01</v>
      </c>
      <c r="B235" s="67" t="str">
        <f>VLOOKUP(A:A,POAI!A:H,8,0)</f>
        <v>03020109|187</v>
      </c>
      <c r="C235" s="67" t="str">
        <f t="shared" si="2"/>
        <v>220107120245400101931.2.4.1.012.3.2.02.02.0091.2.4.1.0103020109|187</v>
      </c>
      <c r="D235" s="68" t="s">
        <v>2371</v>
      </c>
      <c r="E235" s="68" t="s">
        <v>56</v>
      </c>
      <c r="F235" s="68" t="s">
        <v>58</v>
      </c>
      <c r="G235" s="68" t="s">
        <v>349</v>
      </c>
      <c r="H235" s="68" t="s">
        <v>2372</v>
      </c>
      <c r="I235" s="68" t="s">
        <v>493</v>
      </c>
      <c r="J235" s="68" t="s">
        <v>2373</v>
      </c>
      <c r="K235" s="68" t="s">
        <v>96</v>
      </c>
      <c r="L235" s="68" t="s">
        <v>97</v>
      </c>
      <c r="M235" s="68" t="s">
        <v>66</v>
      </c>
      <c r="N235" s="68" t="s">
        <v>67</v>
      </c>
      <c r="O235" s="68" t="s">
        <v>96</v>
      </c>
      <c r="P235" s="68" t="s">
        <v>97</v>
      </c>
      <c r="Q235" s="69">
        <v>9.35E7</v>
      </c>
      <c r="R235" s="69">
        <v>0.0</v>
      </c>
      <c r="S235" s="69">
        <v>0.0</v>
      </c>
      <c r="T235" s="69">
        <v>0.0</v>
      </c>
      <c r="U235" s="69">
        <v>0.0</v>
      </c>
      <c r="V235" s="69">
        <v>0.0</v>
      </c>
      <c r="W235" s="69">
        <v>0.0</v>
      </c>
      <c r="X235" s="69">
        <v>9.35E7</v>
      </c>
      <c r="Y235" s="69">
        <v>9.35E7</v>
      </c>
      <c r="Z235" s="69">
        <v>9.35E7</v>
      </c>
      <c r="AA235" s="69">
        <v>0.0</v>
      </c>
      <c r="AB235" s="69">
        <v>0.0</v>
      </c>
      <c r="AC235" s="69">
        <v>0.0</v>
      </c>
      <c r="AD235" s="68" t="s">
        <v>2404</v>
      </c>
      <c r="AE235" s="68" t="str">
        <f>VLOOKUP(I:I,'TOTAL POR PROYECTOS'!B:I,8,0)</f>
        <v>Secretaría de Educación</v>
      </c>
    </row>
    <row r="236" hidden="1">
      <c r="A236" s="67" t="str">
        <f t="shared" si="1"/>
        <v>220107620245400101611.2.1.0.00.12.3.2.02.02.0091.2.1.0.00</v>
      </c>
      <c r="B236" s="67" t="str">
        <f>VLOOKUP(A:A,POAI!A:H,8,0)</f>
        <v>06040605|520</v>
      </c>
      <c r="C236" s="67" t="str">
        <f t="shared" si="2"/>
        <v>220107620245400101611.2.1.0.00.12.3.2.02.02.0091.2.1.0.0006040605|520</v>
      </c>
      <c r="D236" s="68" t="s">
        <v>2371</v>
      </c>
      <c r="E236" s="68" t="s">
        <v>56</v>
      </c>
      <c r="F236" s="68" t="s">
        <v>58</v>
      </c>
      <c r="G236" s="68" t="s">
        <v>484</v>
      </c>
      <c r="H236" s="68" t="s">
        <v>2729</v>
      </c>
      <c r="I236" s="68" t="s">
        <v>1615</v>
      </c>
      <c r="J236" s="68" t="s">
        <v>2730</v>
      </c>
      <c r="K236" s="68" t="s">
        <v>106</v>
      </c>
      <c r="L236" s="68" t="s">
        <v>107</v>
      </c>
      <c r="M236" s="68" t="s">
        <v>66</v>
      </c>
      <c r="N236" s="68" t="s">
        <v>67</v>
      </c>
      <c r="O236" s="68" t="s">
        <v>108</v>
      </c>
      <c r="P236" s="68" t="s">
        <v>2257</v>
      </c>
      <c r="Q236" s="69">
        <v>7.32E7</v>
      </c>
      <c r="R236" s="69">
        <v>0.0</v>
      </c>
      <c r="S236" s="69">
        <v>0.0</v>
      </c>
      <c r="T236" s="69">
        <v>0.0</v>
      </c>
      <c r="U236" s="69">
        <v>7.32E7</v>
      </c>
      <c r="V236" s="69">
        <v>0.0</v>
      </c>
      <c r="W236" s="69">
        <v>0.0</v>
      </c>
      <c r="X236" s="69">
        <v>0.0</v>
      </c>
      <c r="Y236" s="69">
        <v>0.0</v>
      </c>
      <c r="Z236" s="69">
        <v>0.0</v>
      </c>
      <c r="AA236" s="69">
        <v>0.0</v>
      </c>
      <c r="AB236" s="69">
        <v>0.0</v>
      </c>
      <c r="AC236" s="69">
        <v>0.0</v>
      </c>
      <c r="AD236" s="68" t="s">
        <v>2415</v>
      </c>
      <c r="AE236" s="68" t="str">
        <f>VLOOKUP(I:I,'TOTAL POR PROYECTOS'!B:I,8,0)</f>
        <v>Oficina de Migración y Frontera</v>
      </c>
    </row>
    <row r="237" hidden="1">
      <c r="A237" s="67" t="str">
        <f t="shared" si="1"/>
        <v>220107620245400101711.2.1.0.00.12.3.2.02.02.0091.2.1.0.00</v>
      </c>
      <c r="B237" s="67" t="str">
        <f>VLOOKUP(A:A,POAI!A:H,8,0)</f>
        <v>03020305|208</v>
      </c>
      <c r="C237" s="67" t="str">
        <f t="shared" si="2"/>
        <v>220107620245400101711.2.1.0.00.12.3.2.02.02.0091.2.1.0.0003020305|208</v>
      </c>
      <c r="D237" s="68" t="s">
        <v>2371</v>
      </c>
      <c r="E237" s="68" t="s">
        <v>56</v>
      </c>
      <c r="F237" s="68" t="s">
        <v>58</v>
      </c>
      <c r="G237" s="68" t="s">
        <v>484</v>
      </c>
      <c r="H237" s="68" t="s">
        <v>2729</v>
      </c>
      <c r="I237" s="68" t="s">
        <v>95</v>
      </c>
      <c r="J237" s="68" t="s">
        <v>2510</v>
      </c>
      <c r="K237" s="68" t="s">
        <v>106</v>
      </c>
      <c r="L237" s="68" t="s">
        <v>107</v>
      </c>
      <c r="M237" s="68" t="s">
        <v>66</v>
      </c>
      <c r="N237" s="68" t="s">
        <v>67</v>
      </c>
      <c r="O237" s="68" t="s">
        <v>108</v>
      </c>
      <c r="P237" s="68" t="s">
        <v>2257</v>
      </c>
      <c r="Q237" s="69">
        <v>2.8E7</v>
      </c>
      <c r="R237" s="69">
        <v>0.0</v>
      </c>
      <c r="S237" s="69">
        <v>0.0</v>
      </c>
      <c r="T237" s="69">
        <v>7500000.0</v>
      </c>
      <c r="U237" s="69">
        <v>0.0</v>
      </c>
      <c r="V237" s="69">
        <v>0.0</v>
      </c>
      <c r="W237" s="69">
        <v>0.0</v>
      </c>
      <c r="X237" s="69">
        <v>3.55E7</v>
      </c>
      <c r="Y237" s="69">
        <v>2.625E7</v>
      </c>
      <c r="Z237" s="69">
        <v>2.625E7</v>
      </c>
      <c r="AA237" s="69">
        <v>1.15E7</v>
      </c>
      <c r="AB237" s="69">
        <v>7500000.0</v>
      </c>
      <c r="AC237" s="69">
        <v>9250000.0</v>
      </c>
      <c r="AD237" s="68" t="s">
        <v>2731</v>
      </c>
      <c r="AE237" s="68" t="str">
        <f>VLOOKUP(I:I,'TOTAL POR PROYECTOS'!B:I,8,0)</f>
        <v>Secretaría de Educación</v>
      </c>
    </row>
    <row r="238" hidden="1">
      <c r="A238" s="67" t="str">
        <f t="shared" si="1"/>
        <v>22010762026000000034371.2.1.0.00.12.3.2.02.02.0091.2.1.0.00</v>
      </c>
      <c r="B238" s="67" t="str">
        <f>VLOOKUP(A:A,POAI!A:H,8,0)</f>
        <v>06040605|520</v>
      </c>
      <c r="C238" s="67" t="str">
        <f t="shared" si="2"/>
        <v>22010762026000000034371.2.1.0.00.12.3.2.02.02.0091.2.1.0.0006040605|520</v>
      </c>
      <c r="D238" s="68" t="s">
        <v>2371</v>
      </c>
      <c r="E238" s="68" t="s">
        <v>56</v>
      </c>
      <c r="F238" s="68" t="s">
        <v>58</v>
      </c>
      <c r="G238" s="68" t="s">
        <v>484</v>
      </c>
      <c r="H238" s="68" t="s">
        <v>2729</v>
      </c>
      <c r="I238" s="68" t="s">
        <v>2256</v>
      </c>
      <c r="J238" s="68" t="s">
        <v>2732</v>
      </c>
      <c r="K238" s="68" t="s">
        <v>106</v>
      </c>
      <c r="L238" s="68" t="s">
        <v>107</v>
      </c>
      <c r="M238" s="68" t="s">
        <v>66</v>
      </c>
      <c r="N238" s="68" t="s">
        <v>67</v>
      </c>
      <c r="O238" s="68" t="s">
        <v>108</v>
      </c>
      <c r="P238" s="68" t="s">
        <v>2257</v>
      </c>
      <c r="Q238" s="69">
        <v>0.0</v>
      </c>
      <c r="R238" s="69">
        <v>0.0</v>
      </c>
      <c r="S238" s="69">
        <v>0.0</v>
      </c>
      <c r="T238" s="69">
        <v>7.32E7</v>
      </c>
      <c r="U238" s="69">
        <v>0.0</v>
      </c>
      <c r="V238" s="69">
        <v>0.0</v>
      </c>
      <c r="W238" s="69">
        <v>0.0</v>
      </c>
      <c r="X238" s="69">
        <v>7.32E7</v>
      </c>
      <c r="Y238" s="69">
        <v>4.97E7</v>
      </c>
      <c r="Z238" s="69">
        <v>4.795E7</v>
      </c>
      <c r="AA238" s="69">
        <v>1.87E7</v>
      </c>
      <c r="AB238" s="69">
        <v>7900000.0</v>
      </c>
      <c r="AC238" s="69">
        <v>2.525E7</v>
      </c>
      <c r="AD238" s="68" t="s">
        <v>2733</v>
      </c>
      <c r="AE238" s="68" t="str">
        <f>VLOOKUP(I:I,'TOTAL POR PROYECTOS'!B:I,8,0)</f>
        <v>Oficina de Migración y Frontera</v>
      </c>
    </row>
    <row r="239" hidden="1">
      <c r="A239" s="67" t="str">
        <f t="shared" si="1"/>
        <v>220108420245400101711.2.4.1.012.3.2.02.02.0091.2.4.1.01</v>
      </c>
      <c r="B239" s="67" t="str">
        <f>VLOOKUP(A:A,POAI!A:H,8,0)</f>
        <v>03020110|188</v>
      </c>
      <c r="C239" s="67" t="str">
        <f t="shared" si="2"/>
        <v>220108420245400101711.2.4.1.012.3.2.02.02.0091.2.4.1.0103020110|188</v>
      </c>
      <c r="D239" s="68" t="s">
        <v>2371</v>
      </c>
      <c r="E239" s="68" t="s">
        <v>56</v>
      </c>
      <c r="F239" s="68" t="s">
        <v>58</v>
      </c>
      <c r="G239" s="68" t="s">
        <v>477</v>
      </c>
      <c r="H239" s="68" t="s">
        <v>2734</v>
      </c>
      <c r="I239" s="68" t="s">
        <v>95</v>
      </c>
      <c r="J239" s="68" t="s">
        <v>2510</v>
      </c>
      <c r="K239" s="68" t="s">
        <v>96</v>
      </c>
      <c r="L239" s="68" t="s">
        <v>97</v>
      </c>
      <c r="M239" s="68" t="s">
        <v>66</v>
      </c>
      <c r="N239" s="68" t="s">
        <v>67</v>
      </c>
      <c r="O239" s="68" t="s">
        <v>96</v>
      </c>
      <c r="P239" s="68" t="s">
        <v>97</v>
      </c>
      <c r="Q239" s="69">
        <v>1.431E9</v>
      </c>
      <c r="R239" s="69">
        <v>0.0</v>
      </c>
      <c r="S239" s="69">
        <v>0.0</v>
      </c>
      <c r="T239" s="69">
        <v>0.0</v>
      </c>
      <c r="U239" s="69">
        <v>0.0</v>
      </c>
      <c r="V239" s="69">
        <v>0.0</v>
      </c>
      <c r="W239" s="69">
        <v>0.0</v>
      </c>
      <c r="X239" s="69">
        <v>1.431E9</v>
      </c>
      <c r="Y239" s="69">
        <v>5.986E8</v>
      </c>
      <c r="Z239" s="69">
        <v>5.944E8</v>
      </c>
      <c r="AA239" s="69">
        <v>2.9838E8</v>
      </c>
      <c r="AB239" s="69">
        <v>2.328E8</v>
      </c>
      <c r="AC239" s="69">
        <v>8.366E8</v>
      </c>
      <c r="AD239" s="68" t="s">
        <v>2735</v>
      </c>
      <c r="AE239" s="68" t="str">
        <f>VLOOKUP(I:I,'TOTAL POR PROYECTOS'!B:I,8,0)</f>
        <v>Secretaría de Educación</v>
      </c>
    </row>
    <row r="240" hidden="1">
      <c r="A240" s="67" t="str">
        <f t="shared" si="1"/>
        <v>220108520245400101131.2.1.0.00.12.3.2.02.02.0091.2.1.0.00</v>
      </c>
      <c r="B240" s="67" t="str">
        <f>VLOOKUP(A:A,POAI!A:H,8,0)</f>
        <v>03020306|209</v>
      </c>
      <c r="C240" s="67" t="str">
        <f t="shared" si="2"/>
        <v>220108520245400101131.2.1.0.00.12.3.2.02.02.0091.2.1.0.0003020306|209</v>
      </c>
      <c r="D240" s="68" t="s">
        <v>2371</v>
      </c>
      <c r="E240" s="68" t="s">
        <v>56</v>
      </c>
      <c r="F240" s="68" t="s">
        <v>58</v>
      </c>
      <c r="G240" s="68" t="s">
        <v>472</v>
      </c>
      <c r="H240" s="68" t="s">
        <v>2736</v>
      </c>
      <c r="I240" s="68" t="s">
        <v>105</v>
      </c>
      <c r="J240" s="68" t="s">
        <v>2506</v>
      </c>
      <c r="K240" s="68" t="s">
        <v>106</v>
      </c>
      <c r="L240" s="68" t="s">
        <v>107</v>
      </c>
      <c r="M240" s="68" t="s">
        <v>66</v>
      </c>
      <c r="N240" s="68" t="s">
        <v>67</v>
      </c>
      <c r="O240" s="68" t="s">
        <v>108</v>
      </c>
      <c r="P240" s="68" t="s">
        <v>2257</v>
      </c>
      <c r="Q240" s="69">
        <v>3.08E7</v>
      </c>
      <c r="R240" s="69">
        <v>0.0</v>
      </c>
      <c r="S240" s="69">
        <v>0.0</v>
      </c>
      <c r="T240" s="69">
        <v>6600000.0</v>
      </c>
      <c r="U240" s="69">
        <v>0.0</v>
      </c>
      <c r="V240" s="69">
        <v>0.0</v>
      </c>
      <c r="W240" s="69">
        <v>0.0</v>
      </c>
      <c r="X240" s="69">
        <v>3.74E7</v>
      </c>
      <c r="Y240" s="69">
        <v>2.64E7</v>
      </c>
      <c r="Z240" s="69">
        <v>2.31E7</v>
      </c>
      <c r="AA240" s="69">
        <v>9900000.0</v>
      </c>
      <c r="AB240" s="69">
        <v>6600000.0</v>
      </c>
      <c r="AC240" s="69">
        <v>1.43E7</v>
      </c>
      <c r="AD240" s="68" t="s">
        <v>2737</v>
      </c>
      <c r="AE240" s="68" t="str">
        <f>VLOOKUP(I:I,'TOTAL POR PROYECTOS'!B:I,8,0)</f>
        <v>Secretaría de Educación</v>
      </c>
    </row>
    <row r="241" hidden="1">
      <c r="A241" s="67" t="str">
        <f t="shared" si="1"/>
        <v>220108520245400102511.2.1.0.00.12.3.2.02.02.0091.2.1.0.00</v>
      </c>
      <c r="B241" s="67" t="str">
        <f>VLOOKUP(A:A,POAI!A:H,8,0)</f>
        <v>03040202|232</v>
      </c>
      <c r="C241" s="67" t="str">
        <f t="shared" si="2"/>
        <v>220108520245400102511.2.1.0.00.12.3.2.02.02.0091.2.1.0.0003040202|232</v>
      </c>
      <c r="D241" s="68" t="s">
        <v>2371</v>
      </c>
      <c r="E241" s="68" t="s">
        <v>56</v>
      </c>
      <c r="F241" s="68" t="s">
        <v>58</v>
      </c>
      <c r="G241" s="68" t="s">
        <v>472</v>
      </c>
      <c r="H241" s="68" t="s">
        <v>2736</v>
      </c>
      <c r="I241" s="68" t="s">
        <v>1273</v>
      </c>
      <c r="J241" s="68" t="s">
        <v>2713</v>
      </c>
      <c r="K241" s="68" t="s">
        <v>106</v>
      </c>
      <c r="L241" s="68" t="s">
        <v>107</v>
      </c>
      <c r="M241" s="68" t="s">
        <v>66</v>
      </c>
      <c r="N241" s="68" t="s">
        <v>67</v>
      </c>
      <c r="O241" s="68" t="s">
        <v>108</v>
      </c>
      <c r="P241" s="68" t="s">
        <v>2257</v>
      </c>
      <c r="Q241" s="69">
        <v>1.4E7</v>
      </c>
      <c r="R241" s="69">
        <v>0.0</v>
      </c>
      <c r="S241" s="69">
        <v>0.0</v>
      </c>
      <c r="T241" s="69">
        <v>0.0</v>
      </c>
      <c r="U241" s="69">
        <v>0.0</v>
      </c>
      <c r="V241" s="69">
        <v>0.0</v>
      </c>
      <c r="W241" s="69">
        <v>0.0</v>
      </c>
      <c r="X241" s="69">
        <v>1.4E7</v>
      </c>
      <c r="Y241" s="69">
        <v>1.225E7</v>
      </c>
      <c r="Z241" s="69">
        <v>1.225E7</v>
      </c>
      <c r="AA241" s="69">
        <v>7000000.0</v>
      </c>
      <c r="AB241" s="69">
        <v>3500000.0</v>
      </c>
      <c r="AC241" s="69">
        <v>1750000.0</v>
      </c>
      <c r="AD241" s="68" t="s">
        <v>2453</v>
      </c>
      <c r="AE241" s="68" t="str">
        <f>VLOOKUP(I:I,'TOTAL POR PROYECTOS'!B:I,8,0)</f>
        <v>Secretaría de Bienestar Social</v>
      </c>
    </row>
    <row r="242" hidden="1">
      <c r="A242" s="67" t="str">
        <f t="shared" si="1"/>
        <v>220108620245400101131.2.1.0.00.12.3.2.02.02.0091.2.1.0.00</v>
      </c>
      <c r="B242" s="67" t="str">
        <f>VLOOKUP(A:A,POAI!A:H,8,0)</f>
        <v>03020307|210</v>
      </c>
      <c r="C242" s="67" t="str">
        <f t="shared" si="2"/>
        <v>220108620245400101131.2.1.0.00.12.3.2.02.02.0091.2.1.0.0003020307|210</v>
      </c>
      <c r="D242" s="68" t="s">
        <v>2371</v>
      </c>
      <c r="E242" s="68" t="s">
        <v>56</v>
      </c>
      <c r="F242" s="68" t="s">
        <v>58</v>
      </c>
      <c r="G242" s="68" t="s">
        <v>466</v>
      </c>
      <c r="H242" s="68" t="s">
        <v>2738</v>
      </c>
      <c r="I242" s="68" t="s">
        <v>105</v>
      </c>
      <c r="J242" s="68" t="s">
        <v>2506</v>
      </c>
      <c r="K242" s="68" t="s">
        <v>106</v>
      </c>
      <c r="L242" s="68" t="s">
        <v>107</v>
      </c>
      <c r="M242" s="68" t="s">
        <v>66</v>
      </c>
      <c r="N242" s="68" t="s">
        <v>67</v>
      </c>
      <c r="O242" s="68" t="s">
        <v>108</v>
      </c>
      <c r="P242" s="68" t="s">
        <v>2257</v>
      </c>
      <c r="Q242" s="69">
        <v>4.7476E8</v>
      </c>
      <c r="R242" s="69">
        <v>0.0</v>
      </c>
      <c r="S242" s="69">
        <v>0.0</v>
      </c>
      <c r="T242" s="69">
        <v>1.36E8</v>
      </c>
      <c r="U242" s="69">
        <v>0.0</v>
      </c>
      <c r="V242" s="69">
        <v>0.0</v>
      </c>
      <c r="W242" s="69">
        <v>0.0</v>
      </c>
      <c r="X242" s="69">
        <v>6.1076E8</v>
      </c>
      <c r="Y242" s="69">
        <v>4.6652666667E8</v>
      </c>
      <c r="Z242" s="69">
        <v>4.6652666667E8</v>
      </c>
      <c r="AA242" s="69">
        <v>2.23E8</v>
      </c>
      <c r="AB242" s="69">
        <v>1.16E8</v>
      </c>
      <c r="AC242" s="69">
        <v>1.4423333333E8</v>
      </c>
      <c r="AD242" s="68" t="s">
        <v>2739</v>
      </c>
      <c r="AE242" s="68" t="str">
        <f>VLOOKUP(I:I,'TOTAL POR PROYECTOS'!B:I,8,0)</f>
        <v>Secretaría de Educación</v>
      </c>
    </row>
    <row r="243" hidden="1">
      <c r="A243" s="67" t="str">
        <f t="shared" si="1"/>
        <v>220108920245400102511.2.1.0.00.12.3.2.02.02.0091.2.1.0.00</v>
      </c>
      <c r="B243" s="67" t="str">
        <f>VLOOKUP(A:A,POAI!A:H,8,0)</f>
        <v>03040103|227</v>
      </c>
      <c r="C243" s="67" t="str">
        <f t="shared" si="2"/>
        <v>220108920245400102511.2.1.0.00.12.3.2.02.02.0091.2.1.0.0003040103|227</v>
      </c>
      <c r="D243" s="68" t="s">
        <v>2371</v>
      </c>
      <c r="E243" s="68" t="s">
        <v>56</v>
      </c>
      <c r="F243" s="68" t="s">
        <v>58</v>
      </c>
      <c r="G243" s="68" t="s">
        <v>1276</v>
      </c>
      <c r="H243" s="68" t="s">
        <v>200</v>
      </c>
      <c r="I243" s="68" t="s">
        <v>1273</v>
      </c>
      <c r="J243" s="68" t="s">
        <v>2713</v>
      </c>
      <c r="K243" s="68" t="s">
        <v>106</v>
      </c>
      <c r="L243" s="68" t="s">
        <v>107</v>
      </c>
      <c r="M243" s="68" t="s">
        <v>66</v>
      </c>
      <c r="N243" s="68" t="s">
        <v>67</v>
      </c>
      <c r="O243" s="68" t="s">
        <v>108</v>
      </c>
      <c r="P243" s="68" t="s">
        <v>2257</v>
      </c>
      <c r="Q243" s="69">
        <v>1.4E7</v>
      </c>
      <c r="R243" s="69">
        <v>0.0</v>
      </c>
      <c r="S243" s="69">
        <v>0.0</v>
      </c>
      <c r="T243" s="69">
        <v>0.0</v>
      </c>
      <c r="U243" s="69">
        <v>0.0</v>
      </c>
      <c r="V243" s="69">
        <v>0.0</v>
      </c>
      <c r="W243" s="69">
        <v>0.0</v>
      </c>
      <c r="X243" s="69">
        <v>1.4E7</v>
      </c>
      <c r="Y243" s="69">
        <v>1.225E7</v>
      </c>
      <c r="Z243" s="69">
        <v>1.12E7</v>
      </c>
      <c r="AA243" s="69">
        <v>3200000.0</v>
      </c>
      <c r="AB243" s="69">
        <v>0.0</v>
      </c>
      <c r="AC243" s="69">
        <v>2800000.0</v>
      </c>
      <c r="AD243" s="68" t="s">
        <v>2740</v>
      </c>
      <c r="AE243" s="68" t="str">
        <f>VLOOKUP(I:I,'TOTAL POR PROYECTOS'!B:I,8,0)</f>
        <v>Secretaría de Bienestar Social</v>
      </c>
    </row>
    <row r="244" hidden="1">
      <c r="A244" s="67" t="str">
        <f t="shared" si="1"/>
        <v>220201120245400100621.2.1.0.00.12.3.2.02.02.0091.2.1.0.00</v>
      </c>
      <c r="B244" s="67" t="str">
        <f>VLOOKUP(A:A,POAI!A:H,8,0)</f>
        <v>02020107|75</v>
      </c>
      <c r="C244" s="67" t="str">
        <f t="shared" si="2"/>
        <v>220201120245400100621.2.1.0.00.12.3.2.02.02.0091.2.1.0.0002020107|75</v>
      </c>
      <c r="D244" s="68" t="s">
        <v>2371</v>
      </c>
      <c r="E244" s="68" t="s">
        <v>56</v>
      </c>
      <c r="F244" s="68" t="s">
        <v>995</v>
      </c>
      <c r="G244" s="68" t="s">
        <v>997</v>
      </c>
      <c r="H244" s="68" t="s">
        <v>2741</v>
      </c>
      <c r="I244" s="68" t="s">
        <v>1000</v>
      </c>
      <c r="J244" s="68" t="s">
        <v>2742</v>
      </c>
      <c r="K244" s="68" t="s">
        <v>106</v>
      </c>
      <c r="L244" s="68" t="s">
        <v>107</v>
      </c>
      <c r="M244" s="68" t="s">
        <v>66</v>
      </c>
      <c r="N244" s="68" t="s">
        <v>67</v>
      </c>
      <c r="O244" s="68" t="s">
        <v>108</v>
      </c>
      <c r="P244" s="68" t="s">
        <v>2257</v>
      </c>
      <c r="Q244" s="69">
        <v>8.64E7</v>
      </c>
      <c r="R244" s="69">
        <v>0.0</v>
      </c>
      <c r="S244" s="69">
        <v>0.0</v>
      </c>
      <c r="T244" s="69">
        <v>0.0</v>
      </c>
      <c r="U244" s="69">
        <v>0.0</v>
      </c>
      <c r="V244" s="69">
        <v>0.0</v>
      </c>
      <c r="W244" s="69">
        <v>0.0</v>
      </c>
      <c r="X244" s="69">
        <v>8.64E7</v>
      </c>
      <c r="Y244" s="69">
        <v>8.64E7</v>
      </c>
      <c r="Z244" s="69">
        <v>8.64E7</v>
      </c>
      <c r="AA244" s="69">
        <v>8.64E7</v>
      </c>
      <c r="AB244" s="69">
        <v>8.64E7</v>
      </c>
      <c r="AC244" s="69">
        <v>0.0</v>
      </c>
      <c r="AD244" s="68" t="s">
        <v>2404</v>
      </c>
      <c r="AE244" s="68" t="str">
        <f>VLOOKUP(I:I,'TOTAL POR PROYECTOS'!B:I,8,0)</f>
        <v>Centro Tecnológico de Cúcuta</v>
      </c>
    </row>
    <row r="245" hidden="1">
      <c r="A245" s="67" t="str">
        <f t="shared" si="1"/>
        <v>220206520245400100301.2.1.0.00.12.3.2.02.02.0091.2.1.0.00</v>
      </c>
      <c r="B245" s="67" t="str">
        <f>VLOOKUP(A:A,POAI!A:H,8,0)</f>
        <v>03040201|231</v>
      </c>
      <c r="C245" s="67" t="str">
        <f t="shared" si="2"/>
        <v>220206520245400100301.2.1.0.00.12.3.2.02.02.0091.2.1.0.0003040201|231</v>
      </c>
      <c r="D245" s="68" t="s">
        <v>2371</v>
      </c>
      <c r="E245" s="68" t="s">
        <v>56</v>
      </c>
      <c r="F245" s="68" t="s">
        <v>995</v>
      </c>
      <c r="G245" s="68" t="s">
        <v>1249</v>
      </c>
      <c r="H245" s="68" t="s">
        <v>1250</v>
      </c>
      <c r="I245" s="68" t="s">
        <v>1253</v>
      </c>
      <c r="J245" s="68" t="s">
        <v>2743</v>
      </c>
      <c r="K245" s="68" t="s">
        <v>106</v>
      </c>
      <c r="L245" s="68" t="s">
        <v>107</v>
      </c>
      <c r="M245" s="68" t="s">
        <v>66</v>
      </c>
      <c r="N245" s="68" t="s">
        <v>67</v>
      </c>
      <c r="O245" s="68" t="s">
        <v>108</v>
      </c>
      <c r="P245" s="68" t="s">
        <v>2257</v>
      </c>
      <c r="Q245" s="69">
        <v>1.657368484E9</v>
      </c>
      <c r="R245" s="69">
        <v>0.0</v>
      </c>
      <c r="S245" s="69">
        <v>0.0</v>
      </c>
      <c r="T245" s="69">
        <v>0.0</v>
      </c>
      <c r="U245" s="69">
        <v>0.0</v>
      </c>
      <c r="V245" s="69">
        <v>0.0</v>
      </c>
      <c r="W245" s="69">
        <v>0.0</v>
      </c>
      <c r="X245" s="69">
        <v>1.657368484E9</v>
      </c>
      <c r="Y245" s="69">
        <v>1.657368484E9</v>
      </c>
      <c r="Z245" s="69">
        <v>1.657368484E9</v>
      </c>
      <c r="AA245" s="69">
        <v>0.0</v>
      </c>
      <c r="AB245" s="69">
        <v>0.0</v>
      </c>
      <c r="AC245" s="69">
        <v>0.0</v>
      </c>
      <c r="AD245" s="68" t="s">
        <v>2404</v>
      </c>
      <c r="AE245" s="68" t="str">
        <f>VLOOKUP(I:I,'TOTAL POR PROYECTOS'!B:I,8,0)</f>
        <v>Secretaría de Bienestar Social</v>
      </c>
    </row>
    <row r="246" hidden="1">
      <c r="A246" s="67" t="str">
        <f t="shared" si="1"/>
        <v>230103120245400101981.2.1.0.00.12.3.2.02.02.0091.2.1.0.00</v>
      </c>
      <c r="B246" s="67" t="str">
        <f>VLOOKUP(A:A,POAI!A:H,8,0)</f>
        <v>06020111|468</v>
      </c>
      <c r="C246" s="67" t="str">
        <f t="shared" si="2"/>
        <v>230103120245400101981.2.1.0.00.12.3.2.02.02.0091.2.1.0.0006020111|468</v>
      </c>
      <c r="D246" s="68" t="s">
        <v>2572</v>
      </c>
      <c r="E246" s="68" t="s">
        <v>1019</v>
      </c>
      <c r="F246" s="68" t="s">
        <v>1021</v>
      </c>
      <c r="G246" s="68" t="s">
        <v>1057</v>
      </c>
      <c r="H246" s="68" t="s">
        <v>2744</v>
      </c>
      <c r="I246" s="68" t="s">
        <v>1060</v>
      </c>
      <c r="J246" s="68" t="s">
        <v>2745</v>
      </c>
      <c r="K246" s="68" t="s">
        <v>106</v>
      </c>
      <c r="L246" s="68" t="s">
        <v>107</v>
      </c>
      <c r="M246" s="68" t="s">
        <v>66</v>
      </c>
      <c r="N246" s="68" t="s">
        <v>67</v>
      </c>
      <c r="O246" s="68" t="s">
        <v>108</v>
      </c>
      <c r="P246" s="68" t="s">
        <v>2257</v>
      </c>
      <c r="Q246" s="69">
        <v>3.44E7</v>
      </c>
      <c r="R246" s="69">
        <v>0.0</v>
      </c>
      <c r="S246" s="69">
        <v>0.0</v>
      </c>
      <c r="T246" s="69">
        <v>1.47375E7</v>
      </c>
      <c r="U246" s="69">
        <v>0.0</v>
      </c>
      <c r="V246" s="69">
        <v>0.0</v>
      </c>
      <c r="W246" s="69">
        <v>0.0</v>
      </c>
      <c r="X246" s="69">
        <v>4.91375E7</v>
      </c>
      <c r="Y246" s="69">
        <v>4.9125E7</v>
      </c>
      <c r="Z246" s="69">
        <v>3.43875E7</v>
      </c>
      <c r="AA246" s="69">
        <v>2.9475E7</v>
      </c>
      <c r="AB246" s="69">
        <v>1.965E7</v>
      </c>
      <c r="AC246" s="69">
        <v>1.475E7</v>
      </c>
      <c r="AD246" s="68" t="s">
        <v>2746</v>
      </c>
      <c r="AE246" s="68" t="str">
        <f>VLOOKUP(I:I,'TOTAL POR PROYECTOS'!B:I,8,0)</f>
        <v>Oficina de Tecnologías de la información y las comunicaciones</v>
      </c>
    </row>
    <row r="247" hidden="1">
      <c r="A247" s="67" t="str">
        <f t="shared" si="1"/>
        <v>230104720245400100191.2.1.0.00.12.3.2.02.02.0091.2.1.0.00</v>
      </c>
      <c r="B247" s="67" t="str">
        <f>VLOOKUP(A:A,POAI!A:H,8,0)</f>
        <v>06020105|462</v>
      </c>
      <c r="C247" s="67" t="str">
        <f t="shared" si="2"/>
        <v>230104720245400100191.2.1.0.00.12.3.2.02.02.0091.2.1.0.0006020105|462</v>
      </c>
      <c r="D247" s="68" t="s">
        <v>2572</v>
      </c>
      <c r="E247" s="68" t="s">
        <v>1019</v>
      </c>
      <c r="F247" s="68" t="s">
        <v>1021</v>
      </c>
      <c r="G247" s="68" t="s">
        <v>1030</v>
      </c>
      <c r="H247" s="68" t="s">
        <v>2747</v>
      </c>
      <c r="I247" s="68" t="s">
        <v>1032</v>
      </c>
      <c r="J247" s="68" t="s">
        <v>2748</v>
      </c>
      <c r="K247" s="68" t="s">
        <v>106</v>
      </c>
      <c r="L247" s="68" t="s">
        <v>107</v>
      </c>
      <c r="M247" s="68" t="s">
        <v>66</v>
      </c>
      <c r="N247" s="68" t="s">
        <v>67</v>
      </c>
      <c r="O247" s="68" t="s">
        <v>108</v>
      </c>
      <c r="P247" s="68" t="s">
        <v>2257</v>
      </c>
      <c r="Q247" s="69">
        <v>5.76E7</v>
      </c>
      <c r="R247" s="69">
        <v>0.0</v>
      </c>
      <c r="S247" s="69">
        <v>0.0</v>
      </c>
      <c r="T247" s="69">
        <v>1.575E7</v>
      </c>
      <c r="U247" s="69">
        <v>0.0</v>
      </c>
      <c r="V247" s="69">
        <v>0.0</v>
      </c>
      <c r="W247" s="69">
        <v>0.0</v>
      </c>
      <c r="X247" s="69">
        <v>7.335E7</v>
      </c>
      <c r="Y247" s="69">
        <v>7.25E7</v>
      </c>
      <c r="Z247" s="69">
        <v>5.075E7</v>
      </c>
      <c r="AA247" s="69">
        <v>3.45E7</v>
      </c>
      <c r="AB247" s="69">
        <v>2.4E7</v>
      </c>
      <c r="AC247" s="69">
        <v>2.26E7</v>
      </c>
      <c r="AD247" s="68" t="s">
        <v>2749</v>
      </c>
      <c r="AE247" s="68" t="str">
        <f>VLOOKUP(I:I,'TOTAL POR PROYECTOS'!B:I,8,0)</f>
        <v>Oficina de Tecnologías de la información y las comunicaciones</v>
      </c>
    </row>
    <row r="248" hidden="1">
      <c r="A248" s="67" t="str">
        <f t="shared" si="1"/>
        <v>23020212025000000325021.2.1.0.00.12.3.2.02.02.0091.2.1.0.00</v>
      </c>
      <c r="B248" s="67" t="str">
        <f>VLOOKUP(A:A,POAI!A:H,8,0)</f>
        <v>02020306|86</v>
      </c>
      <c r="C248" s="67" t="str">
        <f t="shared" si="2"/>
        <v>23020212025000000325021.2.1.0.00.12.3.2.02.02.0091.2.1.0.0002020306|86</v>
      </c>
      <c r="D248" s="68" t="s">
        <v>2572</v>
      </c>
      <c r="E248" s="68" t="s">
        <v>1019</v>
      </c>
      <c r="F248" s="68" t="s">
        <v>1036</v>
      </c>
      <c r="G248" s="68" t="s">
        <v>2348</v>
      </c>
      <c r="H248" s="68" t="s">
        <v>2750</v>
      </c>
      <c r="I248" s="68" t="s">
        <v>2351</v>
      </c>
      <c r="J248" s="68" t="s">
        <v>2751</v>
      </c>
      <c r="K248" s="68" t="s">
        <v>106</v>
      </c>
      <c r="L248" s="68" t="s">
        <v>107</v>
      </c>
      <c r="M248" s="68" t="s">
        <v>66</v>
      </c>
      <c r="N248" s="68" t="s">
        <v>67</v>
      </c>
      <c r="O248" s="68" t="s">
        <v>108</v>
      </c>
      <c r="P248" s="68" t="s">
        <v>2257</v>
      </c>
      <c r="Q248" s="69">
        <v>6.0E8</v>
      </c>
      <c r="R248" s="69">
        <v>0.0</v>
      </c>
      <c r="S248" s="69">
        <v>0.0</v>
      </c>
      <c r="T248" s="69">
        <v>0.0</v>
      </c>
      <c r="U248" s="69">
        <v>0.0</v>
      </c>
      <c r="V248" s="69">
        <v>0.0</v>
      </c>
      <c r="W248" s="69">
        <v>0.0</v>
      </c>
      <c r="X248" s="69">
        <v>6.0E8</v>
      </c>
      <c r="Y248" s="69">
        <v>4.60655E8</v>
      </c>
      <c r="Z248" s="69">
        <v>4.37055E8</v>
      </c>
      <c r="AA248" s="69">
        <v>1.3836E8</v>
      </c>
      <c r="AB248" s="69">
        <v>6.106E7</v>
      </c>
      <c r="AC248" s="69">
        <v>1.62945E8</v>
      </c>
      <c r="AD248" s="68" t="s">
        <v>2752</v>
      </c>
      <c r="AE248" s="68" t="str">
        <f>VLOOKUP(I:I,'TOTAL POR PROYECTOS'!B:I,8,0)</f>
        <v>Secretaría de Desarrollo Económico y Competitividad</v>
      </c>
    </row>
    <row r="249" hidden="1">
      <c r="A249" s="67" t="str">
        <f t="shared" si="1"/>
        <v>240211720245400100411.2.1.0.00.12.3.2.02.02.0091.2.1.0.00</v>
      </c>
      <c r="B249" s="67" t="str">
        <f>VLOOKUP(A:A,POAI!A:H,8,0)</f>
        <v>05020105|432</v>
      </c>
      <c r="C249" s="67" t="str">
        <f t="shared" si="2"/>
        <v>240211720245400100411.2.1.0.00.12.3.2.02.02.0091.2.1.0.0005020105|432</v>
      </c>
      <c r="D249" s="68" t="s">
        <v>2422</v>
      </c>
      <c r="E249" s="68" t="s">
        <v>170</v>
      </c>
      <c r="F249" s="68" t="s">
        <v>1694</v>
      </c>
      <c r="G249" s="68" t="s">
        <v>1717</v>
      </c>
      <c r="H249" s="68" t="s">
        <v>2753</v>
      </c>
      <c r="I249" s="68" t="s">
        <v>1707</v>
      </c>
      <c r="J249" s="68" t="s">
        <v>2449</v>
      </c>
      <c r="K249" s="68" t="s">
        <v>106</v>
      </c>
      <c r="L249" s="68" t="s">
        <v>107</v>
      </c>
      <c r="M249" s="68" t="s">
        <v>66</v>
      </c>
      <c r="N249" s="68" t="s">
        <v>67</v>
      </c>
      <c r="O249" s="68" t="s">
        <v>108</v>
      </c>
      <c r="P249" s="68" t="s">
        <v>2257</v>
      </c>
      <c r="Q249" s="69">
        <v>4.08E8</v>
      </c>
      <c r="R249" s="69">
        <v>0.0</v>
      </c>
      <c r="S249" s="69">
        <v>0.0</v>
      </c>
      <c r="T249" s="69">
        <v>0.0</v>
      </c>
      <c r="U249" s="69">
        <v>0.0</v>
      </c>
      <c r="V249" s="69">
        <v>0.0</v>
      </c>
      <c r="W249" s="69">
        <v>0.0</v>
      </c>
      <c r="X249" s="69">
        <v>4.08E8</v>
      </c>
      <c r="Y249" s="69">
        <v>3.7395E8</v>
      </c>
      <c r="Z249" s="69">
        <v>2.856E8</v>
      </c>
      <c r="AA249" s="69">
        <v>1.619E8</v>
      </c>
      <c r="AB249" s="69">
        <v>1.248E8</v>
      </c>
      <c r="AC249" s="69">
        <v>1.224E8</v>
      </c>
      <c r="AD249" s="68" t="s">
        <v>2653</v>
      </c>
      <c r="AE249" s="68" t="str">
        <f>VLOOKUP(I:I,'TOTAL POR PROYECTOS'!B:I,8,0)</f>
        <v>Secretaría de Infraestructura</v>
      </c>
    </row>
    <row r="250" hidden="1">
      <c r="A250" s="67" t="str">
        <f t="shared" si="1"/>
        <v>240211720245400100411.3.2.2.082.3.2.02.02.0091.3.2.2.08</v>
      </c>
      <c r="B250" s="67" t="str">
        <f>VLOOKUP(A:A,POAI!A:H,8,0)</f>
        <v>05020105|432</v>
      </c>
      <c r="C250" s="67" t="str">
        <f t="shared" si="2"/>
        <v>240211720245400100411.3.2.2.082.3.2.02.02.0091.3.2.2.0805020105|432</v>
      </c>
      <c r="D250" s="68" t="s">
        <v>2422</v>
      </c>
      <c r="E250" s="68" t="s">
        <v>170</v>
      </c>
      <c r="F250" s="68" t="s">
        <v>1694</v>
      </c>
      <c r="G250" s="68" t="s">
        <v>1717</v>
      </c>
      <c r="H250" s="68" t="s">
        <v>2753</v>
      </c>
      <c r="I250" s="68" t="s">
        <v>1707</v>
      </c>
      <c r="J250" s="68" t="s">
        <v>2449</v>
      </c>
      <c r="K250" s="68" t="s">
        <v>1708</v>
      </c>
      <c r="L250" s="68" t="s">
        <v>1709</v>
      </c>
      <c r="M250" s="68" t="s">
        <v>66</v>
      </c>
      <c r="N250" s="68" t="s">
        <v>67</v>
      </c>
      <c r="O250" s="68" t="s">
        <v>1708</v>
      </c>
      <c r="P250" s="68" t="s">
        <v>2258</v>
      </c>
      <c r="Q250" s="69">
        <v>0.0</v>
      </c>
      <c r="R250" s="69">
        <v>0.0</v>
      </c>
      <c r="S250" s="69">
        <v>0.0</v>
      </c>
      <c r="T250" s="69">
        <v>1.9258633678E8</v>
      </c>
      <c r="U250" s="69">
        <v>0.0</v>
      </c>
      <c r="V250" s="69">
        <v>0.0</v>
      </c>
      <c r="W250" s="69">
        <v>0.0</v>
      </c>
      <c r="X250" s="69">
        <v>1.9258633678E8</v>
      </c>
      <c r="Y250" s="69">
        <v>1.2775E8</v>
      </c>
      <c r="Z250" s="69">
        <v>1.2775E8</v>
      </c>
      <c r="AA250" s="69">
        <v>5.0E7</v>
      </c>
      <c r="AB250" s="69">
        <v>3.31E7</v>
      </c>
      <c r="AC250" s="69">
        <v>6.483633678E7</v>
      </c>
      <c r="AD250" s="68" t="s">
        <v>2754</v>
      </c>
      <c r="AE250" s="68" t="str">
        <f>VLOOKUP(I:I,'TOTAL POR PROYECTOS'!B:I,8,0)</f>
        <v>Secretaría de Infraestructura</v>
      </c>
    </row>
    <row r="251" hidden="1">
      <c r="A251" s="67" t="str">
        <f t="shared" si="1"/>
        <v>240211720245400100411.2.4.3.032.3.2.02.02.0091.2.4.3.03</v>
      </c>
      <c r="B251" s="67" t="str">
        <f>VLOOKUP(A:A,POAI!A:H,8,0)</f>
        <v>05020105|432</v>
      </c>
      <c r="C251" s="67" t="str">
        <f t="shared" si="2"/>
        <v>240211720245400100411.2.4.3.032.3.2.02.02.0091.2.4.3.0305020105|432</v>
      </c>
      <c r="D251" s="68" t="s">
        <v>2422</v>
      </c>
      <c r="E251" s="68" t="s">
        <v>170</v>
      </c>
      <c r="F251" s="68" t="s">
        <v>1694</v>
      </c>
      <c r="G251" s="68" t="s">
        <v>1717</v>
      </c>
      <c r="H251" s="68" t="s">
        <v>2753</v>
      </c>
      <c r="I251" s="68" t="s">
        <v>1707</v>
      </c>
      <c r="J251" s="68" t="s">
        <v>2449</v>
      </c>
      <c r="K251" s="68" t="s">
        <v>333</v>
      </c>
      <c r="L251" s="68" t="s">
        <v>334</v>
      </c>
      <c r="M251" s="68" t="s">
        <v>66</v>
      </c>
      <c r="N251" s="68" t="s">
        <v>67</v>
      </c>
      <c r="O251" s="68" t="s">
        <v>333</v>
      </c>
      <c r="P251" s="68" t="s">
        <v>334</v>
      </c>
      <c r="Q251" s="69">
        <v>0.0</v>
      </c>
      <c r="R251" s="69">
        <v>0.0</v>
      </c>
      <c r="S251" s="69">
        <v>0.0</v>
      </c>
      <c r="T251" s="69">
        <v>4.141366322E7</v>
      </c>
      <c r="U251" s="69">
        <v>0.0</v>
      </c>
      <c r="V251" s="69">
        <v>0.0</v>
      </c>
      <c r="W251" s="69">
        <v>0.0</v>
      </c>
      <c r="X251" s="69">
        <v>4.141366322E7</v>
      </c>
      <c r="Y251" s="69">
        <v>0.0</v>
      </c>
      <c r="Z251" s="69">
        <v>0.0</v>
      </c>
      <c r="AA251" s="69">
        <v>0.0</v>
      </c>
      <c r="AB251" s="69">
        <v>0.0</v>
      </c>
      <c r="AC251" s="69">
        <v>4.141366322E7</v>
      </c>
      <c r="AD251" s="68" t="s">
        <v>2415</v>
      </c>
      <c r="AE251" s="68" t="str">
        <f>VLOOKUP(I:I,'TOTAL POR PROYECTOS'!B:I,8,0)</f>
        <v>Secretaría de Infraestructura</v>
      </c>
    </row>
    <row r="252" hidden="1">
      <c r="A252" s="67" t="str">
        <f t="shared" si="1"/>
        <v>240211720245400100431.2.1.0.00.12.3.2.02.02.0091.2.1.0.00</v>
      </c>
      <c r="B252" s="67" t="str">
        <f>VLOOKUP(A:A,POAI!A:H,8,0)</f>
        <v>05020106|433</v>
      </c>
      <c r="C252" s="67" t="str">
        <f t="shared" si="2"/>
        <v>240211720245400100431.2.1.0.00.12.3.2.02.02.0091.2.1.0.0005020106|433</v>
      </c>
      <c r="D252" s="68" t="s">
        <v>2422</v>
      </c>
      <c r="E252" s="68" t="s">
        <v>170</v>
      </c>
      <c r="F252" s="68" t="s">
        <v>1694</v>
      </c>
      <c r="G252" s="68" t="s">
        <v>1717</v>
      </c>
      <c r="H252" s="68" t="s">
        <v>2753</v>
      </c>
      <c r="I252" s="68" t="s">
        <v>1725</v>
      </c>
      <c r="J252" s="68" t="s">
        <v>2447</v>
      </c>
      <c r="K252" s="68" t="s">
        <v>106</v>
      </c>
      <c r="L252" s="68" t="s">
        <v>107</v>
      </c>
      <c r="M252" s="68" t="s">
        <v>66</v>
      </c>
      <c r="N252" s="68" t="s">
        <v>67</v>
      </c>
      <c r="O252" s="68" t="s">
        <v>108</v>
      </c>
      <c r="P252" s="68" t="s">
        <v>2257</v>
      </c>
      <c r="Q252" s="69">
        <v>2.86E8</v>
      </c>
      <c r="R252" s="69">
        <v>0.0</v>
      </c>
      <c r="S252" s="69">
        <v>0.0</v>
      </c>
      <c r="T252" s="69">
        <v>0.0</v>
      </c>
      <c r="U252" s="69">
        <v>7229000.0</v>
      </c>
      <c r="V252" s="69">
        <v>0.0</v>
      </c>
      <c r="W252" s="69">
        <v>0.0</v>
      </c>
      <c r="X252" s="69">
        <v>2.78771E8</v>
      </c>
      <c r="Y252" s="69">
        <v>2.599E8</v>
      </c>
      <c r="Z252" s="69">
        <v>2.002E8</v>
      </c>
      <c r="AA252" s="69">
        <v>9.98E7</v>
      </c>
      <c r="AB252" s="69">
        <v>7.43E7</v>
      </c>
      <c r="AC252" s="69">
        <v>7.8571E7</v>
      </c>
      <c r="AD252" s="68" t="s">
        <v>2755</v>
      </c>
      <c r="AE252" s="68" t="str">
        <f>VLOOKUP(I:I,'TOTAL POR PROYECTOS'!B:I,8,0)</f>
        <v>Secretaría de Infraestructura</v>
      </c>
    </row>
    <row r="253" hidden="1">
      <c r="A253" s="67" t="str">
        <f t="shared" si="1"/>
        <v>24090032025000000323571.2.3.2.252.3.2.02.02.0091.2.3.2.25</v>
      </c>
      <c r="B253" s="67" t="str">
        <f>VLOOKUP(A:A,POAI!A:H,8,0)</f>
        <v>05010103|421</v>
      </c>
      <c r="C253" s="67" t="str">
        <f t="shared" si="2"/>
        <v>24090032025000000323571.2.3.2.252.3.2.02.02.0091.2.3.2.2505010103|421</v>
      </c>
      <c r="D253" s="68" t="s">
        <v>2422</v>
      </c>
      <c r="E253" s="68" t="s">
        <v>170</v>
      </c>
      <c r="F253" s="68" t="s">
        <v>172</v>
      </c>
      <c r="G253" s="68" t="s">
        <v>1090</v>
      </c>
      <c r="H253" s="68" t="s">
        <v>2423</v>
      </c>
      <c r="I253" s="68" t="s">
        <v>1092</v>
      </c>
      <c r="J253" s="68" t="s">
        <v>2424</v>
      </c>
      <c r="K253" s="68" t="s">
        <v>425</v>
      </c>
      <c r="L253" s="68" t="s">
        <v>426</v>
      </c>
      <c r="M253" s="68" t="s">
        <v>66</v>
      </c>
      <c r="N253" s="68" t="s">
        <v>67</v>
      </c>
      <c r="O253" s="68" t="s">
        <v>425</v>
      </c>
      <c r="P253" s="68" t="s">
        <v>2259</v>
      </c>
      <c r="Q253" s="69">
        <v>0.0</v>
      </c>
      <c r="R253" s="69">
        <v>0.0</v>
      </c>
      <c r="S253" s="69">
        <v>0.0</v>
      </c>
      <c r="T253" s="69">
        <v>5.0E8</v>
      </c>
      <c r="U253" s="69">
        <v>0.0</v>
      </c>
      <c r="V253" s="69">
        <v>0.0</v>
      </c>
      <c r="W253" s="69">
        <v>0.0</v>
      </c>
      <c r="X253" s="69">
        <v>5.0E8</v>
      </c>
      <c r="Y253" s="69">
        <v>5.0E8</v>
      </c>
      <c r="Z253" s="69">
        <v>5.0E8</v>
      </c>
      <c r="AA253" s="69">
        <v>1.6666666667E8</v>
      </c>
      <c r="AB253" s="69">
        <v>1.6666666667E8</v>
      </c>
      <c r="AC253" s="69">
        <v>0.0</v>
      </c>
      <c r="AD253" s="68" t="s">
        <v>2404</v>
      </c>
      <c r="AE253" s="68" t="str">
        <f>VLOOKUP(I:I,'TOTAL POR PROYECTOS'!B:I,8,0)</f>
        <v>Secretaría de Movilidad</v>
      </c>
    </row>
    <row r="254" hidden="1">
      <c r="A254" s="67" t="str">
        <f t="shared" si="1"/>
        <v>240900820245400100901.2.3.2.252.3.2.02.02.0091.2.3.2.25</v>
      </c>
      <c r="B254" s="67" t="str">
        <f>VLOOKUP(A:A,POAI!A:H,8,0)</f>
        <v>05010202|425</v>
      </c>
      <c r="C254" s="67" t="str">
        <f t="shared" si="2"/>
        <v>240900820245400100901.2.3.2.252.3.2.02.02.0091.2.3.2.2505010202|425</v>
      </c>
      <c r="D254" s="68" t="s">
        <v>2422</v>
      </c>
      <c r="E254" s="68" t="s">
        <v>170</v>
      </c>
      <c r="F254" s="68" t="s">
        <v>172</v>
      </c>
      <c r="G254" s="68" t="s">
        <v>1071</v>
      </c>
      <c r="H254" s="68" t="s">
        <v>2432</v>
      </c>
      <c r="I254" s="68" t="s">
        <v>1073</v>
      </c>
      <c r="J254" s="68" t="s">
        <v>2756</v>
      </c>
      <c r="K254" s="68" t="s">
        <v>425</v>
      </c>
      <c r="L254" s="68" t="s">
        <v>426</v>
      </c>
      <c r="M254" s="68" t="s">
        <v>66</v>
      </c>
      <c r="N254" s="68" t="s">
        <v>67</v>
      </c>
      <c r="O254" s="68" t="s">
        <v>425</v>
      </c>
      <c r="P254" s="68" t="s">
        <v>2259</v>
      </c>
      <c r="Q254" s="69">
        <v>2.57099736E8</v>
      </c>
      <c r="R254" s="69">
        <v>0.0</v>
      </c>
      <c r="S254" s="69">
        <v>0.0</v>
      </c>
      <c r="T254" s="69">
        <v>1.4E8</v>
      </c>
      <c r="U254" s="69">
        <v>0.0</v>
      </c>
      <c r="V254" s="69">
        <v>0.0</v>
      </c>
      <c r="W254" s="69">
        <v>0.0</v>
      </c>
      <c r="X254" s="69">
        <v>3.97099736E8</v>
      </c>
      <c r="Y254" s="69">
        <v>2.6432666666E8</v>
      </c>
      <c r="Z254" s="69">
        <v>2.541E8</v>
      </c>
      <c r="AA254" s="69">
        <v>1.033E8</v>
      </c>
      <c r="AB254" s="69">
        <v>4.27E7</v>
      </c>
      <c r="AC254" s="69">
        <v>1.42999736E8</v>
      </c>
      <c r="AD254" s="68" t="s">
        <v>2757</v>
      </c>
      <c r="AE254" s="68" t="str">
        <f>VLOOKUP(I:I,'TOTAL POR PROYECTOS'!B:I,8,0)</f>
        <v>Secretaría de Movilidad</v>
      </c>
    </row>
    <row r="255" hidden="1">
      <c r="A255" s="67" t="str">
        <f t="shared" si="1"/>
        <v>240900920245400100941.2.3.2.252.3.2.02.02.0091.2.3.2.25</v>
      </c>
      <c r="B255" s="67" t="str">
        <f>VLOOKUP(A:A,POAI!A:H,8,0)</f>
        <v>05010101|419</v>
      </c>
      <c r="C255" s="67" t="str">
        <f t="shared" si="2"/>
        <v>240900920245400100941.2.3.2.252.3.2.02.02.0091.2.3.2.2505010101|419</v>
      </c>
      <c r="D255" s="68" t="s">
        <v>2422</v>
      </c>
      <c r="E255" s="68" t="s">
        <v>170</v>
      </c>
      <c r="F255" s="68" t="s">
        <v>172</v>
      </c>
      <c r="G255" s="68" t="s">
        <v>1077</v>
      </c>
      <c r="H255" s="68" t="s">
        <v>2758</v>
      </c>
      <c r="I255" s="68" t="s">
        <v>1079</v>
      </c>
      <c r="J255" s="68" t="s">
        <v>2759</v>
      </c>
      <c r="K255" s="68" t="s">
        <v>425</v>
      </c>
      <c r="L255" s="68" t="s">
        <v>426</v>
      </c>
      <c r="M255" s="68" t="s">
        <v>66</v>
      </c>
      <c r="N255" s="68" t="s">
        <v>67</v>
      </c>
      <c r="O255" s="68" t="s">
        <v>425</v>
      </c>
      <c r="P255" s="68" t="s">
        <v>2259</v>
      </c>
      <c r="Q255" s="69">
        <v>5.116E8</v>
      </c>
      <c r="R255" s="69">
        <v>0.0</v>
      </c>
      <c r="S255" s="69">
        <v>0.0</v>
      </c>
      <c r="T255" s="69">
        <v>2.15E8</v>
      </c>
      <c r="U255" s="69">
        <v>0.0</v>
      </c>
      <c r="V255" s="69">
        <v>0.0</v>
      </c>
      <c r="W255" s="69">
        <v>0.0</v>
      </c>
      <c r="X255" s="69">
        <v>7.266E8</v>
      </c>
      <c r="Y255" s="69">
        <v>5.5350333333E8</v>
      </c>
      <c r="Z255" s="69">
        <v>5.0505E8</v>
      </c>
      <c r="AA255" s="69">
        <v>2.1239E8</v>
      </c>
      <c r="AB255" s="69">
        <v>1.165E8</v>
      </c>
      <c r="AC255" s="69">
        <v>2.2155E8</v>
      </c>
      <c r="AD255" s="68" t="s">
        <v>2760</v>
      </c>
      <c r="AE255" s="68" t="str">
        <f>VLOOKUP(I:I,'TOTAL POR PROYECTOS'!B:I,8,0)</f>
        <v>Secretaría de Movilidad</v>
      </c>
    </row>
    <row r="256" hidden="1">
      <c r="A256" s="67" t="str">
        <f t="shared" si="1"/>
        <v>240901020245400100951.2.3.2.252.3.2.02.02.0091.2.3.2.25</v>
      </c>
      <c r="B256" s="67" t="str">
        <f>VLOOKUP(A:A,POAI!A:H,8,0)</f>
        <v>05010201|424</v>
      </c>
      <c r="C256" s="67" t="str">
        <f t="shared" si="2"/>
        <v>240901020245400100951.2.3.2.252.3.2.02.02.0091.2.3.2.2505010201|424</v>
      </c>
      <c r="D256" s="68" t="s">
        <v>2422</v>
      </c>
      <c r="E256" s="68" t="s">
        <v>170</v>
      </c>
      <c r="F256" s="68" t="s">
        <v>172</v>
      </c>
      <c r="G256" s="68" t="s">
        <v>1083</v>
      </c>
      <c r="H256" s="68" t="s">
        <v>2761</v>
      </c>
      <c r="I256" s="68" t="s">
        <v>1086</v>
      </c>
      <c r="J256" s="68" t="s">
        <v>2762</v>
      </c>
      <c r="K256" s="68" t="s">
        <v>425</v>
      </c>
      <c r="L256" s="68" t="s">
        <v>426</v>
      </c>
      <c r="M256" s="68" t="s">
        <v>66</v>
      </c>
      <c r="N256" s="68" t="s">
        <v>67</v>
      </c>
      <c r="O256" s="68" t="s">
        <v>425</v>
      </c>
      <c r="P256" s="68" t="s">
        <v>2259</v>
      </c>
      <c r="Q256" s="69">
        <v>2.492E8</v>
      </c>
      <c r="R256" s="69">
        <v>0.0</v>
      </c>
      <c r="S256" s="69">
        <v>0.0</v>
      </c>
      <c r="T256" s="69">
        <v>1.0E8</v>
      </c>
      <c r="U256" s="69">
        <v>0.0</v>
      </c>
      <c r="V256" s="69">
        <v>0.0</v>
      </c>
      <c r="W256" s="69">
        <v>0.0</v>
      </c>
      <c r="X256" s="69">
        <v>3.492E8</v>
      </c>
      <c r="Y256" s="69">
        <v>2.5647666666E8</v>
      </c>
      <c r="Z256" s="69">
        <v>2.422E8</v>
      </c>
      <c r="AA256" s="69">
        <v>8.01E7</v>
      </c>
      <c r="AB256" s="69">
        <v>4.44E7</v>
      </c>
      <c r="AC256" s="69">
        <v>1.07E8</v>
      </c>
      <c r="AD256" s="68" t="s">
        <v>2763</v>
      </c>
      <c r="AE256" s="68" t="str">
        <f>VLOOKUP(I:I,'TOTAL POR PROYECTOS'!B:I,8,0)</f>
        <v>Secretaría de Movilidad</v>
      </c>
    </row>
    <row r="257" hidden="1">
      <c r="A257" s="67" t="str">
        <f t="shared" si="1"/>
        <v>240901120245400100911.2.3.2.252.3.2.02.02.0091.2.3.2.25</v>
      </c>
      <c r="B257" s="67" t="str">
        <f>VLOOKUP(A:A,POAI!A:H,8,0)</f>
        <v>05010204|427</v>
      </c>
      <c r="C257" s="67" t="str">
        <f t="shared" si="2"/>
        <v>240901120245400100911.2.3.2.252.3.2.02.02.0091.2.3.2.2505010204|427</v>
      </c>
      <c r="D257" s="68" t="s">
        <v>2422</v>
      </c>
      <c r="E257" s="68" t="s">
        <v>170</v>
      </c>
      <c r="F257" s="68" t="s">
        <v>172</v>
      </c>
      <c r="G257" s="68" t="s">
        <v>422</v>
      </c>
      <c r="H257" s="68" t="s">
        <v>2511</v>
      </c>
      <c r="I257" s="68" t="s">
        <v>424</v>
      </c>
      <c r="J257" s="68" t="s">
        <v>2512</v>
      </c>
      <c r="K257" s="68" t="s">
        <v>425</v>
      </c>
      <c r="L257" s="68" t="s">
        <v>426</v>
      </c>
      <c r="M257" s="68" t="s">
        <v>66</v>
      </c>
      <c r="N257" s="68" t="s">
        <v>67</v>
      </c>
      <c r="O257" s="68" t="s">
        <v>425</v>
      </c>
      <c r="P257" s="68" t="s">
        <v>2259</v>
      </c>
      <c r="Q257" s="69">
        <v>2.199715873E9</v>
      </c>
      <c r="R257" s="69">
        <v>0.0</v>
      </c>
      <c r="S257" s="69">
        <v>0.0</v>
      </c>
      <c r="T257" s="69">
        <v>0.0</v>
      </c>
      <c r="U257" s="69">
        <v>5.8E8</v>
      </c>
      <c r="V257" s="69">
        <v>0.0</v>
      </c>
      <c r="W257" s="69">
        <v>0.0</v>
      </c>
      <c r="X257" s="69">
        <v>1.619715873E9</v>
      </c>
      <c r="Y257" s="69">
        <v>1.3889E9</v>
      </c>
      <c r="Z257" s="69">
        <v>1.311E9</v>
      </c>
      <c r="AA257" s="69">
        <v>3.28E8</v>
      </c>
      <c r="AB257" s="69">
        <v>1.746E8</v>
      </c>
      <c r="AC257" s="69">
        <v>3.08715873E8</v>
      </c>
      <c r="AD257" s="68" t="s">
        <v>2764</v>
      </c>
      <c r="AE257" s="68" t="str">
        <f>VLOOKUP(I:I,'TOTAL POR PROYECTOS'!B:I,8,0)</f>
        <v>Secretaría de Movilidad</v>
      </c>
    </row>
    <row r="258" hidden="1">
      <c r="A258" s="67" t="str">
        <f t="shared" si="1"/>
        <v>240902320245400100111.2.1.0.00.12.3.2.02.02.0091.2.1.0.00</v>
      </c>
      <c r="B258" s="67" t="str">
        <f>VLOOKUP(A:A,POAI!A:H,8,0)</f>
        <v>05010102|420</v>
      </c>
      <c r="C258" s="67" t="str">
        <f t="shared" si="2"/>
        <v>240902320245400100111.2.1.0.00.12.3.2.02.02.0091.2.1.0.0005010102|420</v>
      </c>
      <c r="D258" s="68" t="s">
        <v>2422</v>
      </c>
      <c r="E258" s="68" t="s">
        <v>170</v>
      </c>
      <c r="F258" s="68" t="s">
        <v>172</v>
      </c>
      <c r="G258" s="68" t="s">
        <v>174</v>
      </c>
      <c r="H258" s="68" t="s">
        <v>2765</v>
      </c>
      <c r="I258" s="68" t="s">
        <v>176</v>
      </c>
      <c r="J258" s="68" t="s">
        <v>2766</v>
      </c>
      <c r="K258" s="68" t="s">
        <v>106</v>
      </c>
      <c r="L258" s="68" t="s">
        <v>107</v>
      </c>
      <c r="M258" s="68" t="s">
        <v>66</v>
      </c>
      <c r="N258" s="68" t="s">
        <v>67</v>
      </c>
      <c r="O258" s="68" t="s">
        <v>108</v>
      </c>
      <c r="P258" s="68" t="s">
        <v>2257</v>
      </c>
      <c r="Q258" s="69">
        <v>3.42028412819E9</v>
      </c>
      <c r="R258" s="69">
        <v>0.0</v>
      </c>
      <c r="S258" s="69">
        <v>0.0</v>
      </c>
      <c r="T258" s="69">
        <v>0.0</v>
      </c>
      <c r="U258" s="69">
        <v>5.0E8</v>
      </c>
      <c r="V258" s="69">
        <v>0.0</v>
      </c>
      <c r="W258" s="69">
        <v>0.0</v>
      </c>
      <c r="X258" s="69">
        <v>2.92028412819E9</v>
      </c>
      <c r="Y258" s="69">
        <v>2.78315E9</v>
      </c>
      <c r="Z258" s="69">
        <v>2.7685375E9</v>
      </c>
      <c r="AA258" s="69">
        <v>1.232E8</v>
      </c>
      <c r="AB258" s="69">
        <v>6.2E7</v>
      </c>
      <c r="AC258" s="69">
        <v>1.5174662819E8</v>
      </c>
      <c r="AD258" s="68" t="s">
        <v>2767</v>
      </c>
      <c r="AE258" s="68" t="str">
        <f>VLOOKUP(I:I,'TOTAL POR PROYECTOS'!B:I,8,0)</f>
        <v>Secretaría de Movilidad</v>
      </c>
    </row>
    <row r="259" hidden="1">
      <c r="A259" s="67" t="str">
        <f t="shared" si="1"/>
        <v>240902320245400100111.2.3.2.252.3.2.02.02.0091.2.3.2.25</v>
      </c>
      <c r="B259" s="67" t="str">
        <f>VLOOKUP(A:A,POAI!A:H,8,0)</f>
        <v>05010102|420</v>
      </c>
      <c r="C259" s="67" t="str">
        <f t="shared" si="2"/>
        <v>240902320245400100111.2.3.2.252.3.2.02.02.0091.2.3.2.2505010102|420</v>
      </c>
      <c r="D259" s="68" t="s">
        <v>2422</v>
      </c>
      <c r="E259" s="68" t="s">
        <v>170</v>
      </c>
      <c r="F259" s="68" t="s">
        <v>172</v>
      </c>
      <c r="G259" s="68" t="s">
        <v>174</v>
      </c>
      <c r="H259" s="68" t="s">
        <v>2765</v>
      </c>
      <c r="I259" s="68" t="s">
        <v>176</v>
      </c>
      <c r="J259" s="68" t="s">
        <v>2766</v>
      </c>
      <c r="K259" s="68" t="s">
        <v>425</v>
      </c>
      <c r="L259" s="68" t="s">
        <v>426</v>
      </c>
      <c r="M259" s="68" t="s">
        <v>66</v>
      </c>
      <c r="N259" s="68" t="s">
        <v>67</v>
      </c>
      <c r="O259" s="68" t="s">
        <v>425</v>
      </c>
      <c r="P259" s="68" t="s">
        <v>2259</v>
      </c>
      <c r="Q259" s="69">
        <v>2.516E8</v>
      </c>
      <c r="R259" s="69">
        <v>0.0</v>
      </c>
      <c r="S259" s="69">
        <v>0.0</v>
      </c>
      <c r="T259" s="69">
        <v>6.5E7</v>
      </c>
      <c r="U259" s="69">
        <v>0.0</v>
      </c>
      <c r="V259" s="69">
        <v>0.0</v>
      </c>
      <c r="W259" s="69">
        <v>0.0</v>
      </c>
      <c r="X259" s="69">
        <v>3.166E8</v>
      </c>
      <c r="Y259" s="69">
        <v>2.511E8</v>
      </c>
      <c r="Z259" s="69">
        <v>2.457E8</v>
      </c>
      <c r="AA259" s="69">
        <v>8.42E7</v>
      </c>
      <c r="AB259" s="69">
        <v>3.82E7</v>
      </c>
      <c r="AC259" s="69">
        <v>7.09E7</v>
      </c>
      <c r="AD259" s="68" t="s">
        <v>2768</v>
      </c>
      <c r="AE259" s="68" t="str">
        <f>VLOOKUP(I:I,'TOTAL POR PROYECTOS'!B:I,8,0)</f>
        <v>Secretaría de Movilidad</v>
      </c>
    </row>
    <row r="260" hidden="1">
      <c r="A260" s="67" t="str">
        <f t="shared" si="1"/>
        <v>24090542025000000322601.2.1.0.00.12.3.2.02.02.0091.2.1.0.00</v>
      </c>
      <c r="B260" s="67" t="str">
        <f>VLOOKUP(A:A,POAI!A:H,8,0)</f>
        <v>05020107|434</v>
      </c>
      <c r="C260" s="67" t="str">
        <f t="shared" si="2"/>
        <v>24090542025000000322601.2.1.0.00.12.3.2.02.02.0091.2.1.0.0005020107|434</v>
      </c>
      <c r="D260" s="68" t="s">
        <v>2422</v>
      </c>
      <c r="E260" s="68" t="s">
        <v>170</v>
      </c>
      <c r="F260" s="68" t="s">
        <v>172</v>
      </c>
      <c r="G260" s="68" t="s">
        <v>1731</v>
      </c>
      <c r="H260" s="68" t="s">
        <v>2513</v>
      </c>
      <c r="I260" s="68" t="s">
        <v>1733</v>
      </c>
      <c r="J260" s="68" t="s">
        <v>2514</v>
      </c>
      <c r="K260" s="68" t="s">
        <v>106</v>
      </c>
      <c r="L260" s="68" t="s">
        <v>107</v>
      </c>
      <c r="M260" s="68" t="s">
        <v>66</v>
      </c>
      <c r="N260" s="68" t="s">
        <v>67</v>
      </c>
      <c r="O260" s="68" t="s">
        <v>108</v>
      </c>
      <c r="P260" s="68" t="s">
        <v>2257</v>
      </c>
      <c r="Q260" s="69">
        <v>9.854E8</v>
      </c>
      <c r="R260" s="69">
        <v>0.0</v>
      </c>
      <c r="S260" s="69">
        <v>0.0</v>
      </c>
      <c r="T260" s="69">
        <v>0.0</v>
      </c>
      <c r="U260" s="69">
        <v>0.0</v>
      </c>
      <c r="V260" s="69">
        <v>0.0</v>
      </c>
      <c r="W260" s="69">
        <v>0.0</v>
      </c>
      <c r="X260" s="69">
        <v>9.854E8</v>
      </c>
      <c r="Y260" s="69">
        <v>8.55425E8</v>
      </c>
      <c r="Z260" s="69">
        <v>7.2415E8</v>
      </c>
      <c r="AA260" s="69">
        <v>3.115E8</v>
      </c>
      <c r="AB260" s="69">
        <v>1.901E8</v>
      </c>
      <c r="AC260" s="69">
        <v>2.6125E8</v>
      </c>
      <c r="AD260" s="68" t="s">
        <v>2769</v>
      </c>
      <c r="AE260" s="68" t="str">
        <f>VLOOKUP(I:I,'TOTAL POR PROYECTOS'!B:I,8,0)</f>
        <v>Secretaría de Infraestructura</v>
      </c>
    </row>
    <row r="261" hidden="1">
      <c r="A261" s="67" t="str">
        <f t="shared" si="1"/>
        <v>24090642025000000323571.2.3.2.252.3.2.02.02.0091.2.3.2.25</v>
      </c>
      <c r="B261" s="67" t="str">
        <f>VLOOKUP(A:A,POAI!A:H,8,0)</f>
        <v>05010203|426</v>
      </c>
      <c r="C261" s="67" t="str">
        <f t="shared" si="2"/>
        <v>24090642025000000323571.2.3.2.252.3.2.02.02.0091.2.3.2.2505010203|426</v>
      </c>
      <c r="D261" s="68" t="s">
        <v>2422</v>
      </c>
      <c r="E261" s="68" t="s">
        <v>170</v>
      </c>
      <c r="F261" s="68" t="s">
        <v>172</v>
      </c>
      <c r="G261" s="68" t="s">
        <v>1100</v>
      </c>
      <c r="H261" s="68" t="s">
        <v>2770</v>
      </c>
      <c r="I261" s="68" t="s">
        <v>1092</v>
      </c>
      <c r="J261" s="68" t="s">
        <v>2424</v>
      </c>
      <c r="K261" s="68" t="s">
        <v>425</v>
      </c>
      <c r="L261" s="68" t="s">
        <v>426</v>
      </c>
      <c r="M261" s="68" t="s">
        <v>66</v>
      </c>
      <c r="N261" s="68" t="s">
        <v>67</v>
      </c>
      <c r="O261" s="68" t="s">
        <v>425</v>
      </c>
      <c r="P261" s="68" t="s">
        <v>2259</v>
      </c>
      <c r="Q261" s="69">
        <v>1.6200000019E8</v>
      </c>
      <c r="R261" s="69">
        <v>0.0</v>
      </c>
      <c r="S261" s="69">
        <v>0.0</v>
      </c>
      <c r="T261" s="69">
        <v>6.0E7</v>
      </c>
      <c r="U261" s="69">
        <v>0.0</v>
      </c>
      <c r="V261" s="69">
        <v>0.0</v>
      </c>
      <c r="W261" s="69">
        <v>0.0</v>
      </c>
      <c r="X261" s="69">
        <v>2.2200000019E8</v>
      </c>
      <c r="Y261" s="69">
        <v>1.5505E8</v>
      </c>
      <c r="Z261" s="69">
        <v>1.5505E8</v>
      </c>
      <c r="AA261" s="69">
        <v>5.33E7</v>
      </c>
      <c r="AB261" s="69">
        <v>3.01E7</v>
      </c>
      <c r="AC261" s="69">
        <v>6.695000019E7</v>
      </c>
      <c r="AD261" s="68" t="s">
        <v>2771</v>
      </c>
      <c r="AE261" s="68" t="str">
        <f>VLOOKUP(I:I,'TOTAL POR PROYECTOS'!B:I,8,0)</f>
        <v>Secretaría de Movilidad</v>
      </c>
    </row>
    <row r="262" hidden="1">
      <c r="A262" s="67" t="str">
        <f t="shared" si="1"/>
        <v>25010112025000000318931.2.1.0.00.12.3.2.02.02.0091.2.1.0.00</v>
      </c>
      <c r="B262" s="67" t="str">
        <f>VLOOKUP(A:A,POAI!A:H,8,0)</f>
        <v>06040101|477</v>
      </c>
      <c r="C262" s="67" t="str">
        <f t="shared" si="2"/>
        <v>25010112025000000318931.2.1.0.00.12.3.2.02.02.0091.2.1.0.0006040101|477</v>
      </c>
      <c r="D262" s="68" t="s">
        <v>2588</v>
      </c>
      <c r="E262" s="68" t="s">
        <v>184</v>
      </c>
      <c r="F262" s="68" t="s">
        <v>1581</v>
      </c>
      <c r="G262" s="68" t="s">
        <v>1583</v>
      </c>
      <c r="H262" s="68" t="s">
        <v>1578</v>
      </c>
      <c r="I262" s="68" t="s">
        <v>1585</v>
      </c>
      <c r="J262" s="68" t="s">
        <v>2772</v>
      </c>
      <c r="K262" s="68" t="s">
        <v>106</v>
      </c>
      <c r="L262" s="68" t="s">
        <v>107</v>
      </c>
      <c r="M262" s="68" t="s">
        <v>66</v>
      </c>
      <c r="N262" s="68" t="s">
        <v>67</v>
      </c>
      <c r="O262" s="68" t="s">
        <v>108</v>
      </c>
      <c r="P262" s="68" t="s">
        <v>2257</v>
      </c>
      <c r="Q262" s="69">
        <v>8.0E7</v>
      </c>
      <c r="R262" s="69">
        <v>0.0</v>
      </c>
      <c r="S262" s="69">
        <v>0.0</v>
      </c>
      <c r="T262" s="69">
        <v>0.0</v>
      </c>
      <c r="U262" s="69">
        <v>0.0</v>
      </c>
      <c r="V262" s="69">
        <v>0.0</v>
      </c>
      <c r="W262" s="69">
        <v>0.0</v>
      </c>
      <c r="X262" s="69">
        <v>8.0E7</v>
      </c>
      <c r="Y262" s="69">
        <v>7.0E7</v>
      </c>
      <c r="Z262" s="69">
        <v>4.9E7</v>
      </c>
      <c r="AA262" s="69">
        <v>3.15E7</v>
      </c>
      <c r="AB262" s="69">
        <v>2.1E7</v>
      </c>
      <c r="AC262" s="69">
        <v>3.1E7</v>
      </c>
      <c r="AD262" s="68" t="s">
        <v>2773</v>
      </c>
      <c r="AE262" s="68" t="str">
        <f>VLOOKUP(I:I,'TOTAL POR PROYECTOS'!B:I,8,0)</f>
        <v>Secretaría General</v>
      </c>
    </row>
    <row r="263" hidden="1">
      <c r="A263" s="67" t="str">
        <f t="shared" si="1"/>
        <v>250200220245400102641.2.1.0.00.12.3.2.02.02.0091.2.1.0.00</v>
      </c>
      <c r="B263" s="67" t="str">
        <f>VLOOKUP(A:A,POAI!A:H,8,0)</f>
        <v>06010108|444</v>
      </c>
      <c r="C263" s="67" t="str">
        <f t="shared" si="2"/>
        <v>250200220245400102641.2.1.0.00.12.3.2.02.02.0091.2.1.0.0006010108|444</v>
      </c>
      <c r="D263" s="68" t="s">
        <v>2588</v>
      </c>
      <c r="E263" s="68" t="s">
        <v>184</v>
      </c>
      <c r="F263" s="68" t="s">
        <v>1455</v>
      </c>
      <c r="G263" s="68" t="s">
        <v>1457</v>
      </c>
      <c r="H263" s="68" t="s">
        <v>2774</v>
      </c>
      <c r="I263" s="68" t="s">
        <v>1459</v>
      </c>
      <c r="J263" s="68" t="s">
        <v>2775</v>
      </c>
      <c r="K263" s="68" t="s">
        <v>106</v>
      </c>
      <c r="L263" s="68" t="s">
        <v>107</v>
      </c>
      <c r="M263" s="68" t="s">
        <v>66</v>
      </c>
      <c r="N263" s="68" t="s">
        <v>67</v>
      </c>
      <c r="O263" s="68" t="s">
        <v>108</v>
      </c>
      <c r="P263" s="68" t="s">
        <v>2257</v>
      </c>
      <c r="Q263" s="69">
        <v>1.6E7</v>
      </c>
      <c r="R263" s="69">
        <v>0.0</v>
      </c>
      <c r="S263" s="69">
        <v>0.0</v>
      </c>
      <c r="T263" s="69">
        <v>0.0</v>
      </c>
      <c r="U263" s="69">
        <v>0.0</v>
      </c>
      <c r="V263" s="69">
        <v>0.0</v>
      </c>
      <c r="W263" s="69">
        <v>0.0</v>
      </c>
      <c r="X263" s="69">
        <v>1.6E7</v>
      </c>
      <c r="Y263" s="69">
        <v>1.134E7</v>
      </c>
      <c r="Z263" s="69">
        <v>1.134E7</v>
      </c>
      <c r="AA263" s="69">
        <v>6480000.0</v>
      </c>
      <c r="AB263" s="69">
        <v>3240000.0</v>
      </c>
      <c r="AC263" s="69">
        <v>4660000.0</v>
      </c>
      <c r="AD263" s="68" t="s">
        <v>2776</v>
      </c>
      <c r="AE263" s="68" t="str">
        <f>VLOOKUP(I:I,'TOTAL POR PROYECTOS'!B:I,8,0)</f>
        <v>Secretaría de Gobierno</v>
      </c>
    </row>
    <row r="264" hidden="1">
      <c r="A264" s="67" t="str">
        <f t="shared" si="1"/>
        <v>250200320245400101641.2.1.0.00.12.3.2.02.02.0091.2.1.0.00</v>
      </c>
      <c r="B264" s="67" t="str">
        <f>VLOOKUP(A:A,POAI!A:H,8,0)</f>
        <v>06040603|518</v>
      </c>
      <c r="C264" s="67" t="str">
        <f t="shared" si="2"/>
        <v>250200320245400101641.2.1.0.00.12.3.2.02.02.0091.2.1.0.0006040603|518</v>
      </c>
      <c r="D264" s="68" t="s">
        <v>2588</v>
      </c>
      <c r="E264" s="68" t="s">
        <v>184</v>
      </c>
      <c r="F264" s="68" t="s">
        <v>1455</v>
      </c>
      <c r="G264" s="68" t="s">
        <v>1619</v>
      </c>
      <c r="H264" s="68" t="s">
        <v>2777</v>
      </c>
      <c r="I264" s="68" t="s">
        <v>1622</v>
      </c>
      <c r="J264" s="68" t="s">
        <v>2778</v>
      </c>
      <c r="K264" s="68" t="s">
        <v>106</v>
      </c>
      <c r="L264" s="68" t="s">
        <v>107</v>
      </c>
      <c r="M264" s="68" t="s">
        <v>66</v>
      </c>
      <c r="N264" s="68" t="s">
        <v>67</v>
      </c>
      <c r="O264" s="68" t="s">
        <v>108</v>
      </c>
      <c r="P264" s="68" t="s">
        <v>2257</v>
      </c>
      <c r="Q264" s="69">
        <v>1.188E8</v>
      </c>
      <c r="R264" s="69">
        <v>0.0</v>
      </c>
      <c r="S264" s="69">
        <v>0.0</v>
      </c>
      <c r="T264" s="69">
        <v>0.0</v>
      </c>
      <c r="U264" s="69">
        <v>1.188E8</v>
      </c>
      <c r="V264" s="69">
        <v>0.0</v>
      </c>
      <c r="W264" s="69">
        <v>0.0</v>
      </c>
      <c r="X264" s="69">
        <v>0.0</v>
      </c>
      <c r="Y264" s="69">
        <v>0.0</v>
      </c>
      <c r="Z264" s="69">
        <v>0.0</v>
      </c>
      <c r="AA264" s="69">
        <v>0.0</v>
      </c>
      <c r="AB264" s="69">
        <v>0.0</v>
      </c>
      <c r="AC264" s="69">
        <v>0.0</v>
      </c>
      <c r="AD264" s="68" t="s">
        <v>2415</v>
      </c>
      <c r="AE264" s="68" t="str">
        <f>VLOOKUP(I:I,'TOTAL POR PROYECTOS'!B:I,8,0)</f>
        <v>Oficina de Migración y Frontera</v>
      </c>
    </row>
    <row r="265" hidden="1">
      <c r="A265" s="67" t="str">
        <f t="shared" si="1"/>
        <v>25020032025000000480191.2.1.0.00.12.3.2.02.02.0091.2.1.0.00</v>
      </c>
      <c r="B265" s="67" t="str">
        <f>VLOOKUP(A:A,POAI!A:H,8,0)</f>
        <v>06040603|518</v>
      </c>
      <c r="C265" s="67" t="str">
        <f t="shared" si="2"/>
        <v>25020032025000000480191.2.1.0.00.12.3.2.02.02.0091.2.1.0.0006040603|518</v>
      </c>
      <c r="D265" s="68" t="s">
        <v>2588</v>
      </c>
      <c r="E265" s="68" t="s">
        <v>184</v>
      </c>
      <c r="F265" s="68" t="s">
        <v>1455</v>
      </c>
      <c r="G265" s="68" t="s">
        <v>1619</v>
      </c>
      <c r="H265" s="68" t="s">
        <v>2777</v>
      </c>
      <c r="I265" s="68" t="s">
        <v>2260</v>
      </c>
      <c r="J265" s="68" t="s">
        <v>2779</v>
      </c>
      <c r="K265" s="68" t="s">
        <v>106</v>
      </c>
      <c r="L265" s="68" t="s">
        <v>107</v>
      </c>
      <c r="M265" s="68" t="s">
        <v>66</v>
      </c>
      <c r="N265" s="68" t="s">
        <v>67</v>
      </c>
      <c r="O265" s="68" t="s">
        <v>108</v>
      </c>
      <c r="P265" s="68" t="s">
        <v>2257</v>
      </c>
      <c r="Q265" s="69">
        <v>0.0</v>
      </c>
      <c r="R265" s="69">
        <v>0.0</v>
      </c>
      <c r="S265" s="69">
        <v>0.0</v>
      </c>
      <c r="T265" s="69">
        <v>1.188E8</v>
      </c>
      <c r="U265" s="69">
        <v>0.0</v>
      </c>
      <c r="V265" s="69">
        <v>0.0</v>
      </c>
      <c r="W265" s="69">
        <v>0.0</v>
      </c>
      <c r="X265" s="69">
        <v>1.188E8</v>
      </c>
      <c r="Y265" s="69">
        <v>8.015E7</v>
      </c>
      <c r="Z265" s="69">
        <v>8.015E7</v>
      </c>
      <c r="AA265" s="69">
        <v>3.21E7</v>
      </c>
      <c r="AB265" s="69">
        <v>1.1E7</v>
      </c>
      <c r="AC265" s="69">
        <v>3.865E7</v>
      </c>
      <c r="AD265" s="68" t="s">
        <v>2780</v>
      </c>
      <c r="AE265" s="68" t="str">
        <f>VLOOKUP(I:I,'TOTAL POR PROYECTOS'!B:I,8,0)</f>
        <v>Oficina de Migración y Frontera</v>
      </c>
    </row>
    <row r="266" hidden="1">
      <c r="A266" s="67" t="str">
        <f t="shared" si="1"/>
        <v>25030022025000000319121.2.1.0.00.12.3.2.02.02.0091.2.1.0.00</v>
      </c>
      <c r="B266" s="67" t="str">
        <f>VLOOKUP(A:A,POAI!A:H,8,0)</f>
        <v>06040102|478</v>
      </c>
      <c r="C266" s="67" t="str">
        <f t="shared" si="2"/>
        <v>25030022025000000319121.2.1.0.00.12.3.2.02.02.0091.2.1.0.0006040102|478</v>
      </c>
      <c r="D266" s="68" t="s">
        <v>2588</v>
      </c>
      <c r="E266" s="68" t="s">
        <v>184</v>
      </c>
      <c r="F266" s="68" t="s">
        <v>1588</v>
      </c>
      <c r="G266" s="68" t="s">
        <v>1590</v>
      </c>
      <c r="H266" s="68" t="s">
        <v>1586</v>
      </c>
      <c r="I266" s="68" t="s">
        <v>1592</v>
      </c>
      <c r="J266" s="68" t="s">
        <v>2781</v>
      </c>
      <c r="K266" s="68" t="s">
        <v>106</v>
      </c>
      <c r="L266" s="68" t="s">
        <v>107</v>
      </c>
      <c r="M266" s="68" t="s">
        <v>66</v>
      </c>
      <c r="N266" s="68" t="s">
        <v>67</v>
      </c>
      <c r="O266" s="68" t="s">
        <v>108</v>
      </c>
      <c r="P266" s="68" t="s">
        <v>2257</v>
      </c>
      <c r="Q266" s="69">
        <v>3.5E8</v>
      </c>
      <c r="R266" s="69">
        <v>0.0</v>
      </c>
      <c r="S266" s="69">
        <v>0.0</v>
      </c>
      <c r="T266" s="69">
        <v>0.0</v>
      </c>
      <c r="U266" s="69">
        <v>0.0</v>
      </c>
      <c r="V266" s="69">
        <v>0.0</v>
      </c>
      <c r="W266" s="69">
        <v>0.0</v>
      </c>
      <c r="X266" s="69">
        <v>3.5E8</v>
      </c>
      <c r="Y266" s="69">
        <v>3.5E8</v>
      </c>
      <c r="Z266" s="69">
        <v>3.5E8</v>
      </c>
      <c r="AA266" s="69">
        <v>1.0E8</v>
      </c>
      <c r="AB266" s="69">
        <v>0.0</v>
      </c>
      <c r="AC266" s="69">
        <v>0.0</v>
      </c>
      <c r="AD266" s="68" t="s">
        <v>2404</v>
      </c>
      <c r="AE266" s="68" t="str">
        <f>VLOOKUP(I:I,'TOTAL POR PROYECTOS'!B:I,8,0)</f>
        <v>Secretaría General</v>
      </c>
    </row>
    <row r="267" hidden="1">
      <c r="A267" s="67" t="str">
        <f t="shared" si="1"/>
        <v>25030052025000000319121.2.1.0.00.12.3.2.02.02.0091.2.1.0.00</v>
      </c>
      <c r="B267" s="67" t="str">
        <f>VLOOKUP(A:A,POAI!A:H,8,0)</f>
        <v>06040103|479</v>
      </c>
      <c r="C267" s="67" t="str">
        <f t="shared" si="2"/>
        <v>25030052025000000319121.2.1.0.00.12.3.2.02.02.0091.2.1.0.0006040103|479</v>
      </c>
      <c r="D267" s="68" t="s">
        <v>2588</v>
      </c>
      <c r="E267" s="68" t="s">
        <v>184</v>
      </c>
      <c r="F267" s="68" t="s">
        <v>1588</v>
      </c>
      <c r="G267" s="68" t="s">
        <v>1595</v>
      </c>
      <c r="H267" s="68" t="s">
        <v>2782</v>
      </c>
      <c r="I267" s="68" t="s">
        <v>1592</v>
      </c>
      <c r="J267" s="68" t="s">
        <v>2781</v>
      </c>
      <c r="K267" s="68" t="s">
        <v>106</v>
      </c>
      <c r="L267" s="68" t="s">
        <v>107</v>
      </c>
      <c r="M267" s="68" t="s">
        <v>66</v>
      </c>
      <c r="N267" s="68" t="s">
        <v>67</v>
      </c>
      <c r="O267" s="68" t="s">
        <v>108</v>
      </c>
      <c r="P267" s="68" t="s">
        <v>2257</v>
      </c>
      <c r="Q267" s="69">
        <v>1.5E8</v>
      </c>
      <c r="R267" s="69">
        <v>0.0</v>
      </c>
      <c r="S267" s="69">
        <v>0.0</v>
      </c>
      <c r="T267" s="69">
        <v>0.0</v>
      </c>
      <c r="U267" s="69">
        <v>0.0</v>
      </c>
      <c r="V267" s="69">
        <v>0.0</v>
      </c>
      <c r="W267" s="69">
        <v>0.0</v>
      </c>
      <c r="X267" s="69">
        <v>1.5E8</v>
      </c>
      <c r="Y267" s="69">
        <v>1.5E8</v>
      </c>
      <c r="Z267" s="69">
        <v>1.5E8</v>
      </c>
      <c r="AA267" s="69">
        <v>1.5E8</v>
      </c>
      <c r="AB267" s="69">
        <v>0.0</v>
      </c>
      <c r="AC267" s="69">
        <v>0.0</v>
      </c>
      <c r="AD267" s="68" t="s">
        <v>2404</v>
      </c>
      <c r="AE267" s="68" t="str">
        <f>VLOOKUP(I:I,'TOTAL POR PROYECTOS'!B:I,8,0)</f>
        <v>Secretaría General</v>
      </c>
    </row>
    <row r="268" hidden="1">
      <c r="A268" s="67" t="str">
        <f t="shared" si="1"/>
        <v>32010032025000000325141.2.1.0.00.12.3.2.02.02.0091.2.1.0.00</v>
      </c>
      <c r="B268" s="67" t="str">
        <f>VLOOKUP(A:A,POAI!A:H,8,0)</f>
        <v>04020204|356</v>
      </c>
      <c r="C268" s="67" t="str">
        <f t="shared" si="2"/>
        <v>32010032025000000325141.2.1.0.00.12.3.2.02.02.0091.2.1.0.0004020204|356</v>
      </c>
      <c r="D268" s="68" t="s">
        <v>2418</v>
      </c>
      <c r="E268" s="68" t="s">
        <v>1810</v>
      </c>
      <c r="F268" s="68" t="s">
        <v>1812</v>
      </c>
      <c r="G268" s="68" t="s">
        <v>1814</v>
      </c>
      <c r="H268" s="68" t="s">
        <v>2783</v>
      </c>
      <c r="I268" s="68" t="s">
        <v>1816</v>
      </c>
      <c r="J268" s="68" t="s">
        <v>2784</v>
      </c>
      <c r="K268" s="68" t="s">
        <v>106</v>
      </c>
      <c r="L268" s="68" t="s">
        <v>107</v>
      </c>
      <c r="M268" s="68" t="s">
        <v>66</v>
      </c>
      <c r="N268" s="68" t="s">
        <v>67</v>
      </c>
      <c r="O268" s="68" t="s">
        <v>108</v>
      </c>
      <c r="P268" s="68" t="s">
        <v>2257</v>
      </c>
      <c r="Q268" s="69">
        <v>1.312E8</v>
      </c>
      <c r="R268" s="69">
        <v>0.0</v>
      </c>
      <c r="S268" s="69">
        <v>0.0</v>
      </c>
      <c r="T268" s="69">
        <v>0.0</v>
      </c>
      <c r="U268" s="69">
        <v>0.0</v>
      </c>
      <c r="V268" s="69">
        <v>0.0</v>
      </c>
      <c r="W268" s="69">
        <v>0.0</v>
      </c>
      <c r="X268" s="69">
        <v>1.312E8</v>
      </c>
      <c r="Y268" s="69">
        <v>1.0059E8</v>
      </c>
      <c r="Z268" s="69">
        <v>9.954E7</v>
      </c>
      <c r="AA268" s="69">
        <v>1.95E7</v>
      </c>
      <c r="AB268" s="69">
        <v>1.1E7</v>
      </c>
      <c r="AC268" s="69">
        <v>3.166E7</v>
      </c>
      <c r="AD268" s="68" t="s">
        <v>2785</v>
      </c>
      <c r="AE268" s="68" t="str">
        <f>VLOOKUP(I:I,'TOTAL POR PROYECTOS'!B:I,8,0)</f>
        <v>Secretaría de Desarrollo Económico y Competitividad</v>
      </c>
    </row>
    <row r="269" hidden="1">
      <c r="A269" s="67" t="str">
        <f t="shared" si="1"/>
        <v>320200120245400101851.2.1.0.00.12.3.2.02.02.0091.2.1.0.00</v>
      </c>
      <c r="B269" s="67" t="str">
        <f>VLOOKUP(A:A,POAI!A:H,8,0)</f>
        <v>04020104|349</v>
      </c>
      <c r="C269" s="67" t="str">
        <f t="shared" si="2"/>
        <v>320200120245400101851.2.1.0.00.12.3.2.02.02.0091.2.1.0.0004020104|349</v>
      </c>
      <c r="D269" s="68" t="s">
        <v>2418</v>
      </c>
      <c r="E269" s="68" t="s">
        <v>1810</v>
      </c>
      <c r="F269" s="68" t="s">
        <v>1839</v>
      </c>
      <c r="G269" s="68" t="s">
        <v>1841</v>
      </c>
      <c r="H269" s="68" t="s">
        <v>2786</v>
      </c>
      <c r="I269" s="68" t="s">
        <v>1844</v>
      </c>
      <c r="J269" s="68" t="s">
        <v>2787</v>
      </c>
      <c r="K269" s="68" t="s">
        <v>106</v>
      </c>
      <c r="L269" s="68" t="s">
        <v>107</v>
      </c>
      <c r="M269" s="68" t="s">
        <v>66</v>
      </c>
      <c r="N269" s="68" t="s">
        <v>67</v>
      </c>
      <c r="O269" s="68" t="s">
        <v>108</v>
      </c>
      <c r="P269" s="68" t="s">
        <v>2257</v>
      </c>
      <c r="Q269" s="69">
        <v>3.64E7</v>
      </c>
      <c r="R269" s="69">
        <v>0.0</v>
      </c>
      <c r="S269" s="69">
        <v>0.0</v>
      </c>
      <c r="T269" s="69">
        <v>0.0</v>
      </c>
      <c r="U269" s="69">
        <v>0.0</v>
      </c>
      <c r="V269" s="69">
        <v>0.0</v>
      </c>
      <c r="W269" s="69">
        <v>0.0</v>
      </c>
      <c r="X269" s="69">
        <v>3.64E7</v>
      </c>
      <c r="Y269" s="69">
        <v>3.225E7</v>
      </c>
      <c r="Z269" s="69">
        <v>2.625E7</v>
      </c>
      <c r="AA269" s="69">
        <v>7000000.0</v>
      </c>
      <c r="AB269" s="69">
        <v>3500000.0</v>
      </c>
      <c r="AC269" s="69">
        <v>1.015E7</v>
      </c>
      <c r="AD269" s="68" t="s">
        <v>2788</v>
      </c>
      <c r="AE269" s="68" t="str">
        <f>VLOOKUP(I:I,'TOTAL POR PROYECTOS'!B:I,8,0)</f>
        <v>Secretaría de Ambiente y Sostenibilidad</v>
      </c>
    </row>
    <row r="270" hidden="1">
      <c r="A270" s="67" t="str">
        <f t="shared" si="1"/>
        <v>320205720245400101851.2.1.0.00.12.3.2.02.02.0091.2.1.0.00</v>
      </c>
      <c r="B270" s="67" t="str">
        <f>VLOOKUP(A:A,POAI!A:H,8,0)</f>
        <v>04020107|352</v>
      </c>
      <c r="C270" s="67" t="str">
        <f t="shared" si="2"/>
        <v>320205720245400101851.2.1.0.00.12.3.2.02.02.0091.2.1.0.0004020107|352</v>
      </c>
      <c r="D270" s="68" t="s">
        <v>2418</v>
      </c>
      <c r="E270" s="68" t="s">
        <v>1810</v>
      </c>
      <c r="F270" s="68" t="s">
        <v>1839</v>
      </c>
      <c r="G270" s="68" t="s">
        <v>1846</v>
      </c>
      <c r="H270" s="68" t="s">
        <v>2789</v>
      </c>
      <c r="I270" s="68" t="s">
        <v>1844</v>
      </c>
      <c r="J270" s="68" t="s">
        <v>2787</v>
      </c>
      <c r="K270" s="68" t="s">
        <v>106</v>
      </c>
      <c r="L270" s="68" t="s">
        <v>107</v>
      </c>
      <c r="M270" s="68" t="s">
        <v>66</v>
      </c>
      <c r="N270" s="68" t="s">
        <v>67</v>
      </c>
      <c r="O270" s="68" t="s">
        <v>108</v>
      </c>
      <c r="P270" s="68" t="s">
        <v>2257</v>
      </c>
      <c r="Q270" s="69">
        <v>2.744E8</v>
      </c>
      <c r="R270" s="69">
        <v>0.0</v>
      </c>
      <c r="S270" s="69">
        <v>0.0</v>
      </c>
      <c r="T270" s="69">
        <v>0.0</v>
      </c>
      <c r="U270" s="69">
        <v>0.0</v>
      </c>
      <c r="V270" s="69">
        <v>0.0</v>
      </c>
      <c r="W270" s="69">
        <v>0.0</v>
      </c>
      <c r="X270" s="69">
        <v>2.744E8</v>
      </c>
      <c r="Y270" s="69">
        <v>2.33145E8</v>
      </c>
      <c r="Z270" s="69">
        <v>1.9509E8</v>
      </c>
      <c r="AA270" s="69">
        <v>6.274E7</v>
      </c>
      <c r="AB270" s="69">
        <v>2.557E7</v>
      </c>
      <c r="AC270" s="69">
        <v>7.931E7</v>
      </c>
      <c r="AD270" s="68" t="s">
        <v>2790</v>
      </c>
      <c r="AE270" s="68" t="str">
        <f>VLOOKUP(I:I,'TOTAL POR PROYECTOS'!B:I,8,0)</f>
        <v>Secretaría de Ambiente y Sostenibilidad</v>
      </c>
    </row>
    <row r="271" hidden="1">
      <c r="A271" s="67" t="str">
        <f t="shared" si="1"/>
        <v>320402520245400102481.2.1.0.00.12.3.2.02.02.0091.2.1.0.00</v>
      </c>
      <c r="B271" s="67" t="str">
        <f>VLOOKUP(A:A,POAI!A:H,8,0)</f>
        <v>04040116|399</v>
      </c>
      <c r="C271" s="67" t="str">
        <f t="shared" si="2"/>
        <v>320402520245400102481.2.1.0.00.12.3.2.02.02.0091.2.1.0.0004040116|399</v>
      </c>
      <c r="D271" s="68" t="s">
        <v>2418</v>
      </c>
      <c r="E271" s="68" t="s">
        <v>1810</v>
      </c>
      <c r="F271" s="68" t="s">
        <v>1829</v>
      </c>
      <c r="G271" s="68" t="s">
        <v>1874</v>
      </c>
      <c r="H271" s="68" t="s">
        <v>2791</v>
      </c>
      <c r="I271" s="68" t="s">
        <v>1878</v>
      </c>
      <c r="J271" s="68" t="s">
        <v>2792</v>
      </c>
      <c r="K271" s="68" t="s">
        <v>106</v>
      </c>
      <c r="L271" s="68" t="s">
        <v>107</v>
      </c>
      <c r="M271" s="68" t="s">
        <v>66</v>
      </c>
      <c r="N271" s="68" t="s">
        <v>67</v>
      </c>
      <c r="O271" s="68" t="s">
        <v>108</v>
      </c>
      <c r="P271" s="68" t="s">
        <v>2257</v>
      </c>
      <c r="Q271" s="69">
        <v>2.864E8</v>
      </c>
      <c r="R271" s="69">
        <v>0.0</v>
      </c>
      <c r="S271" s="69">
        <v>0.0</v>
      </c>
      <c r="T271" s="69">
        <v>0.0</v>
      </c>
      <c r="U271" s="69">
        <v>0.0</v>
      </c>
      <c r="V271" s="69">
        <v>0.0</v>
      </c>
      <c r="W271" s="69">
        <v>0.0</v>
      </c>
      <c r="X271" s="69">
        <v>2.864E8</v>
      </c>
      <c r="Y271" s="69">
        <v>2.184E8</v>
      </c>
      <c r="Z271" s="69">
        <v>2.0265E8</v>
      </c>
      <c r="AA271" s="69">
        <v>5.83E7</v>
      </c>
      <c r="AB271" s="69">
        <v>3.36E7</v>
      </c>
      <c r="AC271" s="69">
        <v>8.375E7</v>
      </c>
      <c r="AD271" s="68" t="s">
        <v>2793</v>
      </c>
      <c r="AE271" s="68" t="str">
        <f>VLOOKUP(I:I,'TOTAL POR PROYECTOS'!B:I,8,0)</f>
        <v>Secretaría de Ambiente y Sostenibilidad</v>
      </c>
    </row>
    <row r="272" hidden="1">
      <c r="A272" s="67" t="str">
        <f t="shared" si="1"/>
        <v>32040542025000000324391.2.1.0.00.12.3.2.02.02.0091.2.1.0.00</v>
      </c>
      <c r="B272" s="67" t="str">
        <f>VLOOKUP(A:A,POAI!A:H,8,0)</f>
        <v>04020206|357</v>
      </c>
      <c r="C272" s="67" t="str">
        <f t="shared" si="2"/>
        <v>32040542025000000324391.2.1.0.00.12.3.2.02.02.0091.2.1.0.0004020206|357</v>
      </c>
      <c r="D272" s="68" t="s">
        <v>2418</v>
      </c>
      <c r="E272" s="68" t="s">
        <v>1810</v>
      </c>
      <c r="F272" s="68" t="s">
        <v>1829</v>
      </c>
      <c r="G272" s="68" t="s">
        <v>1831</v>
      </c>
      <c r="H272" s="68" t="s">
        <v>2794</v>
      </c>
      <c r="I272" s="68" t="s">
        <v>1835</v>
      </c>
      <c r="J272" s="68" t="s">
        <v>2795</v>
      </c>
      <c r="K272" s="68" t="s">
        <v>106</v>
      </c>
      <c r="L272" s="68" t="s">
        <v>107</v>
      </c>
      <c r="M272" s="68" t="s">
        <v>66</v>
      </c>
      <c r="N272" s="68" t="s">
        <v>67</v>
      </c>
      <c r="O272" s="68" t="s">
        <v>108</v>
      </c>
      <c r="P272" s="68" t="s">
        <v>2257</v>
      </c>
      <c r="Q272" s="69">
        <v>3.44E7</v>
      </c>
      <c r="R272" s="69">
        <v>0.0</v>
      </c>
      <c r="S272" s="69">
        <v>0.0</v>
      </c>
      <c r="T272" s="69">
        <v>0.0</v>
      </c>
      <c r="U272" s="69">
        <v>0.0</v>
      </c>
      <c r="V272" s="69">
        <v>0.0</v>
      </c>
      <c r="W272" s="69">
        <v>0.0</v>
      </c>
      <c r="X272" s="69">
        <v>3.44E7</v>
      </c>
      <c r="Y272" s="69">
        <v>2.345E7</v>
      </c>
      <c r="Z272" s="69">
        <v>2.345E7</v>
      </c>
      <c r="AA272" s="69">
        <v>9400000.0</v>
      </c>
      <c r="AB272" s="69">
        <v>2700000.0</v>
      </c>
      <c r="AC272" s="69">
        <v>1.095E7</v>
      </c>
      <c r="AD272" s="68" t="s">
        <v>2796</v>
      </c>
      <c r="AE272" s="68" t="str">
        <f>VLOOKUP(I:I,'TOTAL POR PROYECTOS'!B:I,8,0)</f>
        <v>Secretaría de Ambiente y Sostenibilidad</v>
      </c>
    </row>
    <row r="273" hidden="1">
      <c r="A273" s="67" t="str">
        <f t="shared" si="1"/>
        <v>32050222025000000324851.2.1.0.00.12.3.2.02.02.0091.2.1.0.00</v>
      </c>
      <c r="B273" s="67" t="str">
        <f>VLOOKUP(A:A,POAI!A:H,8,0)</f>
        <v>04020207|358</v>
      </c>
      <c r="C273" s="67" t="str">
        <f t="shared" si="2"/>
        <v>32050222025000000324851.2.1.0.00.12.3.2.02.02.0091.2.1.0.0004020207|358</v>
      </c>
      <c r="D273" s="68" t="s">
        <v>2418</v>
      </c>
      <c r="E273" s="68" t="s">
        <v>1810</v>
      </c>
      <c r="F273" s="68" t="s">
        <v>1865</v>
      </c>
      <c r="G273" s="68" t="s">
        <v>1867</v>
      </c>
      <c r="H273" s="68" t="s">
        <v>2797</v>
      </c>
      <c r="I273" s="68" t="s">
        <v>1870</v>
      </c>
      <c r="J273" s="68" t="s">
        <v>2798</v>
      </c>
      <c r="K273" s="68" t="s">
        <v>106</v>
      </c>
      <c r="L273" s="68" t="s">
        <v>107</v>
      </c>
      <c r="M273" s="68" t="s">
        <v>66</v>
      </c>
      <c r="N273" s="68" t="s">
        <v>67</v>
      </c>
      <c r="O273" s="68" t="s">
        <v>108</v>
      </c>
      <c r="P273" s="68" t="s">
        <v>2257</v>
      </c>
      <c r="Q273" s="69">
        <v>2.088E8</v>
      </c>
      <c r="R273" s="69">
        <v>0.0</v>
      </c>
      <c r="S273" s="69">
        <v>0.0</v>
      </c>
      <c r="T273" s="69">
        <v>0.0</v>
      </c>
      <c r="U273" s="69">
        <v>0.0</v>
      </c>
      <c r="V273" s="69">
        <v>0.0</v>
      </c>
      <c r="W273" s="69">
        <v>0.0</v>
      </c>
      <c r="X273" s="69">
        <v>2.088E8</v>
      </c>
      <c r="Y273" s="69">
        <v>1.7059E8</v>
      </c>
      <c r="Z273" s="69">
        <v>1.4518E8</v>
      </c>
      <c r="AA273" s="69">
        <v>4.184E7</v>
      </c>
      <c r="AB273" s="69">
        <v>1.837E7</v>
      </c>
      <c r="AC273" s="69">
        <v>6.362E7</v>
      </c>
      <c r="AD273" s="68" t="s">
        <v>2799</v>
      </c>
      <c r="AE273" s="68" t="str">
        <f>VLOOKUP(I:I,'TOTAL POR PROYECTOS'!B:I,8,0)</f>
        <v>Secretaría de Ambiente y Sostenibilidad</v>
      </c>
    </row>
    <row r="274" hidden="1">
      <c r="A274" s="67" t="str">
        <f t="shared" si="1"/>
        <v>32060042025000000324521.2.1.0.00.12.3.2.02.02.0091.2.1.0.00</v>
      </c>
      <c r="B274" s="67" t="str">
        <f>VLOOKUP(A:A,POAI!A:H,8,0)</f>
        <v>04020203|355</v>
      </c>
      <c r="C274" s="67" t="str">
        <f t="shared" si="2"/>
        <v>32060042025000000324521.2.1.0.00.12.3.2.02.02.0091.2.1.0.0004020203|355</v>
      </c>
      <c r="D274" s="68" t="s">
        <v>2418</v>
      </c>
      <c r="E274" s="68" t="s">
        <v>1810</v>
      </c>
      <c r="F274" s="68" t="s">
        <v>1887</v>
      </c>
      <c r="G274" s="68" t="s">
        <v>1889</v>
      </c>
      <c r="H274" s="68" t="s">
        <v>2800</v>
      </c>
      <c r="I274" s="68" t="s">
        <v>1891</v>
      </c>
      <c r="J274" s="68" t="s">
        <v>2801</v>
      </c>
      <c r="K274" s="68" t="s">
        <v>106</v>
      </c>
      <c r="L274" s="68" t="s">
        <v>107</v>
      </c>
      <c r="M274" s="68" t="s">
        <v>66</v>
      </c>
      <c r="N274" s="68" t="s">
        <v>67</v>
      </c>
      <c r="O274" s="68" t="s">
        <v>108</v>
      </c>
      <c r="P274" s="68" t="s">
        <v>2257</v>
      </c>
      <c r="Q274" s="69">
        <v>1.248E8</v>
      </c>
      <c r="R274" s="69">
        <v>0.0</v>
      </c>
      <c r="S274" s="69">
        <v>0.0</v>
      </c>
      <c r="T274" s="69">
        <v>0.0</v>
      </c>
      <c r="U274" s="69">
        <v>0.0</v>
      </c>
      <c r="V274" s="69">
        <v>0.0</v>
      </c>
      <c r="W274" s="69">
        <v>0.0</v>
      </c>
      <c r="X274" s="69">
        <v>1.248E8</v>
      </c>
      <c r="Y274" s="69">
        <v>1.105E8</v>
      </c>
      <c r="Z274" s="69">
        <v>9.044E7</v>
      </c>
      <c r="AA274" s="69">
        <v>3.597E7</v>
      </c>
      <c r="AB274" s="69">
        <v>1.24E7</v>
      </c>
      <c r="AC274" s="69">
        <v>3.436E7</v>
      </c>
      <c r="AD274" s="68" t="s">
        <v>2802</v>
      </c>
      <c r="AE274" s="68" t="str">
        <f>VLOOKUP(I:I,'TOTAL POR PROYECTOS'!B:I,8,0)</f>
        <v>Secretaría de Ambiente y Sostenibilidad</v>
      </c>
    </row>
    <row r="275" hidden="1">
      <c r="A275" s="67" t="str">
        <f t="shared" si="1"/>
        <v>320801020245400101731.2.1.0.00.12.3.2.02.02.0091.2.1.0.00</v>
      </c>
      <c r="B275" s="67" t="str">
        <f>VLOOKUP(A:A,POAI!A:H,8,0)</f>
        <v>04020201|353</v>
      </c>
      <c r="C275" s="67" t="str">
        <f t="shared" si="2"/>
        <v>320801020245400101731.2.1.0.00.12.3.2.02.02.0091.2.1.0.0004020201|353</v>
      </c>
      <c r="D275" s="68" t="s">
        <v>2418</v>
      </c>
      <c r="E275" s="68" t="s">
        <v>1810</v>
      </c>
      <c r="F275" s="68" t="s">
        <v>1822</v>
      </c>
      <c r="G275" s="68" t="s">
        <v>1824</v>
      </c>
      <c r="H275" s="68" t="s">
        <v>2515</v>
      </c>
      <c r="I275" s="68" t="s">
        <v>1826</v>
      </c>
      <c r="J275" s="68" t="s">
        <v>2516</v>
      </c>
      <c r="K275" s="68" t="s">
        <v>106</v>
      </c>
      <c r="L275" s="68" t="s">
        <v>107</v>
      </c>
      <c r="M275" s="68" t="s">
        <v>66</v>
      </c>
      <c r="N275" s="68" t="s">
        <v>67</v>
      </c>
      <c r="O275" s="68" t="s">
        <v>108</v>
      </c>
      <c r="P275" s="68" t="s">
        <v>2257</v>
      </c>
      <c r="Q275" s="69">
        <v>2.868E8</v>
      </c>
      <c r="R275" s="69">
        <v>0.0</v>
      </c>
      <c r="S275" s="69">
        <v>0.0</v>
      </c>
      <c r="T275" s="69">
        <v>0.0</v>
      </c>
      <c r="U275" s="69">
        <v>0.0</v>
      </c>
      <c r="V275" s="69">
        <v>0.0</v>
      </c>
      <c r="W275" s="69">
        <v>0.0</v>
      </c>
      <c r="X275" s="69">
        <v>2.868E8</v>
      </c>
      <c r="Y275" s="69">
        <v>1.973E8</v>
      </c>
      <c r="Z275" s="69">
        <v>1.6415E8</v>
      </c>
      <c r="AA275" s="69">
        <v>7.19E7</v>
      </c>
      <c r="AB275" s="69">
        <v>4.41E7</v>
      </c>
      <c r="AC275" s="69">
        <v>1.2265E8</v>
      </c>
      <c r="AD275" s="68" t="s">
        <v>2803</v>
      </c>
      <c r="AE275" s="68" t="str">
        <f>VLOOKUP(I:I,'TOTAL POR PROYECTOS'!B:I,8,0)</f>
        <v>Secretaría de Ambiente y Sostenibilidad</v>
      </c>
    </row>
    <row r="276" hidden="1">
      <c r="A276" s="67" t="str">
        <f t="shared" si="1"/>
        <v>330105320245400101011.2.3.1.19.22.3.2.02.02.0091.2.3.1.19</v>
      </c>
      <c r="B276" s="67" t="str">
        <f>VLOOKUP(A:A,POAI!A:H,8,0)</f>
        <v>03030201|217</v>
      </c>
      <c r="C276" s="67" t="str">
        <f t="shared" si="2"/>
        <v>330105320245400101011.2.3.1.19.22.3.2.02.02.0091.2.3.1.1903030201|217</v>
      </c>
      <c r="D276" s="68" t="s">
        <v>2425</v>
      </c>
      <c r="E276" s="68" t="s">
        <v>76</v>
      </c>
      <c r="F276" s="68" t="s">
        <v>78</v>
      </c>
      <c r="G276" s="68" t="s">
        <v>80</v>
      </c>
      <c r="H276" s="68" t="s">
        <v>2804</v>
      </c>
      <c r="I276" s="68" t="s">
        <v>83</v>
      </c>
      <c r="J276" s="68" t="s">
        <v>2805</v>
      </c>
      <c r="K276" s="68" t="s">
        <v>207</v>
      </c>
      <c r="L276" s="68" t="s">
        <v>208</v>
      </c>
      <c r="M276" s="68" t="s">
        <v>66</v>
      </c>
      <c r="N276" s="68" t="s">
        <v>67</v>
      </c>
      <c r="O276" s="68" t="s">
        <v>209</v>
      </c>
      <c r="P276" s="68" t="s">
        <v>2342</v>
      </c>
      <c r="Q276" s="69">
        <v>2.48325157249E9</v>
      </c>
      <c r="R276" s="69">
        <v>0.0</v>
      </c>
      <c r="S276" s="69">
        <v>0.0</v>
      </c>
      <c r="T276" s="69">
        <v>0.0</v>
      </c>
      <c r="U276" s="69">
        <v>1.7655E8</v>
      </c>
      <c r="V276" s="69">
        <v>0.0</v>
      </c>
      <c r="W276" s="69">
        <v>0.0</v>
      </c>
      <c r="X276" s="69">
        <v>2.30670157249E9</v>
      </c>
      <c r="Y276" s="69">
        <v>2.30670127249E9</v>
      </c>
      <c r="Z276" s="69">
        <v>1.5636E9</v>
      </c>
      <c r="AA276" s="69">
        <v>3.289E8</v>
      </c>
      <c r="AB276" s="69">
        <v>6.95E7</v>
      </c>
      <c r="AC276" s="69">
        <v>7.4310157249E8</v>
      </c>
      <c r="AD276" s="68" t="s">
        <v>2806</v>
      </c>
      <c r="AE276" s="68" t="str">
        <f>VLOOKUP(I:I,'TOTAL POR PROYECTOS'!B:I,8,0)</f>
        <v>Oficina de Promoción Turística</v>
      </c>
    </row>
    <row r="277" hidden="1">
      <c r="A277" s="67" t="str">
        <f t="shared" si="1"/>
        <v>330105320245400101011.2.1.0.00.12.3.2.02.02.0091.2.1.0.00</v>
      </c>
      <c r="B277" s="67" t="str">
        <f>VLOOKUP(A:A,POAI!A:H,8,0)</f>
        <v>03030201|217</v>
      </c>
      <c r="C277" s="67" t="str">
        <f t="shared" si="2"/>
        <v>330105320245400101011.2.1.0.00.12.3.2.02.02.0091.2.1.0.0003030201|217</v>
      </c>
      <c r="D277" s="68" t="s">
        <v>2425</v>
      </c>
      <c r="E277" s="68" t="s">
        <v>76</v>
      </c>
      <c r="F277" s="68" t="s">
        <v>78</v>
      </c>
      <c r="G277" s="68" t="s">
        <v>80</v>
      </c>
      <c r="H277" s="68" t="s">
        <v>2804</v>
      </c>
      <c r="I277" s="68" t="s">
        <v>83</v>
      </c>
      <c r="J277" s="68" t="s">
        <v>2805</v>
      </c>
      <c r="K277" s="68" t="s">
        <v>106</v>
      </c>
      <c r="L277" s="68" t="s">
        <v>107</v>
      </c>
      <c r="M277" s="68" t="s">
        <v>66</v>
      </c>
      <c r="N277" s="68" t="s">
        <v>67</v>
      </c>
      <c r="O277" s="68" t="s">
        <v>108</v>
      </c>
      <c r="P277" s="68" t="s">
        <v>2257</v>
      </c>
      <c r="Q277" s="69">
        <v>1.02822926549E9</v>
      </c>
      <c r="R277" s="69">
        <v>0.0</v>
      </c>
      <c r="S277" s="69">
        <v>0.0</v>
      </c>
      <c r="T277" s="69">
        <v>0.0</v>
      </c>
      <c r="U277" s="69">
        <v>0.0</v>
      </c>
      <c r="V277" s="69">
        <v>0.0</v>
      </c>
      <c r="W277" s="69">
        <v>0.0</v>
      </c>
      <c r="X277" s="69">
        <v>1.02822926549E9</v>
      </c>
      <c r="Y277" s="69">
        <v>1.028229265E9</v>
      </c>
      <c r="Z277" s="69">
        <v>1.028229265E9</v>
      </c>
      <c r="AA277" s="69">
        <v>0.0</v>
      </c>
      <c r="AB277" s="69">
        <v>0.0</v>
      </c>
      <c r="AC277" s="69">
        <v>0.49</v>
      </c>
      <c r="AD277" s="68" t="s">
        <v>2404</v>
      </c>
      <c r="AE277" s="68" t="str">
        <f>VLOOKUP(I:I,'TOTAL POR PROYECTOS'!B:I,8,0)</f>
        <v>Oficina de Promoción Turística</v>
      </c>
    </row>
    <row r="278" hidden="1">
      <c r="A278" s="67" t="str">
        <f t="shared" si="1"/>
        <v>330105320245400101011.2.4.3.022.3.2.02.02.0091.2.4.3.02</v>
      </c>
      <c r="B278" s="67" t="str">
        <f>VLOOKUP(A:A,POAI!A:H,8,0)</f>
        <v>03030201|217</v>
      </c>
      <c r="C278" s="67" t="str">
        <f t="shared" si="2"/>
        <v>330105320245400101011.2.4.3.022.3.2.02.02.0091.2.4.3.0203030201|217</v>
      </c>
      <c r="D278" s="68" t="s">
        <v>2425</v>
      </c>
      <c r="E278" s="68" t="s">
        <v>76</v>
      </c>
      <c r="F278" s="68" t="s">
        <v>78</v>
      </c>
      <c r="G278" s="68" t="s">
        <v>80</v>
      </c>
      <c r="H278" s="68" t="s">
        <v>2804</v>
      </c>
      <c r="I278" s="68" t="s">
        <v>83</v>
      </c>
      <c r="J278" s="68" t="s">
        <v>2805</v>
      </c>
      <c r="K278" s="68" t="s">
        <v>84</v>
      </c>
      <c r="L278" s="68" t="s">
        <v>85</v>
      </c>
      <c r="M278" s="68" t="s">
        <v>66</v>
      </c>
      <c r="N278" s="68" t="s">
        <v>67</v>
      </c>
      <c r="O278" s="68" t="s">
        <v>84</v>
      </c>
      <c r="P278" s="68" t="s">
        <v>85</v>
      </c>
      <c r="Q278" s="69">
        <v>1.5E8</v>
      </c>
      <c r="R278" s="69">
        <v>0.0</v>
      </c>
      <c r="S278" s="69">
        <v>0.0</v>
      </c>
      <c r="T278" s="69">
        <v>0.0</v>
      </c>
      <c r="U278" s="69">
        <v>0.0</v>
      </c>
      <c r="V278" s="69">
        <v>0.0</v>
      </c>
      <c r="W278" s="69">
        <v>0.0</v>
      </c>
      <c r="X278" s="69">
        <v>1.5E8</v>
      </c>
      <c r="Y278" s="69">
        <v>1.5E8</v>
      </c>
      <c r="Z278" s="69">
        <v>1.5E8</v>
      </c>
      <c r="AA278" s="69">
        <v>1.43360479E8</v>
      </c>
      <c r="AB278" s="69">
        <v>0.0</v>
      </c>
      <c r="AC278" s="69">
        <v>0.0</v>
      </c>
      <c r="AD278" s="68" t="s">
        <v>2404</v>
      </c>
      <c r="AE278" s="68" t="str">
        <f>VLOOKUP(I:I,'TOTAL POR PROYECTOS'!B:I,8,0)</f>
        <v>Oficina de Promoción Turística</v>
      </c>
    </row>
    <row r="279" hidden="1">
      <c r="A279" s="67" t="str">
        <f t="shared" si="1"/>
        <v>330105420245400101031.2.3.1.19.22.3.2.02.02.0091.2.3.1.19</v>
      </c>
      <c r="B279" s="67" t="str">
        <f>VLOOKUP(A:A,POAI!A:H,8,0)</f>
        <v>03030202|218</v>
      </c>
      <c r="C279" s="67" t="str">
        <f t="shared" si="2"/>
        <v>330105420245400101031.2.3.1.19.22.3.2.02.02.0091.2.3.1.1903030202|218</v>
      </c>
      <c r="D279" s="68" t="s">
        <v>2425</v>
      </c>
      <c r="E279" s="68" t="s">
        <v>76</v>
      </c>
      <c r="F279" s="68" t="s">
        <v>78</v>
      </c>
      <c r="G279" s="68" t="s">
        <v>221</v>
      </c>
      <c r="H279" s="68" t="s">
        <v>2807</v>
      </c>
      <c r="I279" s="68" t="s">
        <v>223</v>
      </c>
      <c r="J279" s="68" t="s">
        <v>2808</v>
      </c>
      <c r="K279" s="68" t="s">
        <v>207</v>
      </c>
      <c r="L279" s="68" t="s">
        <v>208</v>
      </c>
      <c r="M279" s="68" t="s">
        <v>66</v>
      </c>
      <c r="N279" s="68" t="s">
        <v>67</v>
      </c>
      <c r="O279" s="68" t="s">
        <v>209</v>
      </c>
      <c r="P279" s="68" t="s">
        <v>2342</v>
      </c>
      <c r="Q279" s="69">
        <v>4.4594192875E8</v>
      </c>
      <c r="R279" s="69">
        <v>0.0</v>
      </c>
      <c r="S279" s="69">
        <v>0.0</v>
      </c>
      <c r="T279" s="69">
        <v>0.0</v>
      </c>
      <c r="U279" s="69">
        <v>0.0</v>
      </c>
      <c r="V279" s="69">
        <v>0.0</v>
      </c>
      <c r="W279" s="69">
        <v>0.0</v>
      </c>
      <c r="X279" s="69">
        <v>4.4594192875E8</v>
      </c>
      <c r="Y279" s="69">
        <v>0.0</v>
      </c>
      <c r="Z279" s="69">
        <v>0.0</v>
      </c>
      <c r="AA279" s="69">
        <v>0.0</v>
      </c>
      <c r="AB279" s="69">
        <v>0.0</v>
      </c>
      <c r="AC279" s="69">
        <v>4.4594192875E8</v>
      </c>
      <c r="AD279" s="68" t="s">
        <v>2415</v>
      </c>
      <c r="AE279" s="68" t="str">
        <f>VLOOKUP(I:I,'TOTAL POR PROYECTOS'!B:I,8,0)</f>
        <v>Secretaría de Cultura y Patrimonio</v>
      </c>
    </row>
    <row r="280" hidden="1">
      <c r="A280" s="67" t="str">
        <f t="shared" si="1"/>
        <v>330105420245400101201.2.4.3.022.3.2.02.02.0091.2.4.3.02</v>
      </c>
      <c r="B280" s="67" t="str">
        <f>VLOOKUP(A:A,POAI!A:H,8,0)</f>
        <v>03030202|218</v>
      </c>
      <c r="C280" s="67" t="str">
        <f t="shared" si="2"/>
        <v>330105420245400101201.2.4.3.022.3.2.02.02.0091.2.4.3.0203030202|218</v>
      </c>
      <c r="D280" s="68" t="s">
        <v>2425</v>
      </c>
      <c r="E280" s="68" t="s">
        <v>76</v>
      </c>
      <c r="F280" s="68" t="s">
        <v>78</v>
      </c>
      <c r="G280" s="68" t="s">
        <v>221</v>
      </c>
      <c r="H280" s="68" t="s">
        <v>2807</v>
      </c>
      <c r="I280" s="68" t="s">
        <v>1470</v>
      </c>
      <c r="J280" s="68" t="s">
        <v>2809</v>
      </c>
      <c r="K280" s="68" t="s">
        <v>84</v>
      </c>
      <c r="L280" s="68" t="s">
        <v>85</v>
      </c>
      <c r="M280" s="68" t="s">
        <v>66</v>
      </c>
      <c r="N280" s="68" t="s">
        <v>67</v>
      </c>
      <c r="O280" s="68" t="s">
        <v>84</v>
      </c>
      <c r="P280" s="68" t="s">
        <v>85</v>
      </c>
      <c r="Q280" s="69">
        <v>1.017254519E9</v>
      </c>
      <c r="R280" s="69">
        <v>0.0</v>
      </c>
      <c r="S280" s="69">
        <v>0.0</v>
      </c>
      <c r="T280" s="69">
        <v>0.0</v>
      </c>
      <c r="U280" s="69">
        <v>0.0</v>
      </c>
      <c r="V280" s="69">
        <v>0.0</v>
      </c>
      <c r="W280" s="69">
        <v>0.0</v>
      </c>
      <c r="X280" s="69">
        <v>1.017254519E9</v>
      </c>
      <c r="Y280" s="69">
        <v>9.205E7</v>
      </c>
      <c r="Z280" s="69">
        <v>9.205E7</v>
      </c>
      <c r="AA280" s="69">
        <v>4.46E7</v>
      </c>
      <c r="AB280" s="69">
        <v>2.23E7</v>
      </c>
      <c r="AC280" s="69">
        <v>9.25204519E8</v>
      </c>
      <c r="AD280" s="68" t="s">
        <v>2810</v>
      </c>
      <c r="AE280" s="68" t="str">
        <f>VLOOKUP(I:I,'TOTAL POR PROYECTOS'!B:I,8,0)</f>
        <v>Secretaría de Cultura y Patrimonio</v>
      </c>
    </row>
    <row r="281" hidden="1">
      <c r="A281" s="67" t="str">
        <f t="shared" si="1"/>
        <v>330107320245400101011.2.4.3.022.3.2.02.02.0091.2.4.3.02</v>
      </c>
      <c r="B281" s="67" t="str">
        <f>VLOOKUP(A:A,POAI!A:H,8,0)</f>
        <v>03030203|219</v>
      </c>
      <c r="C281" s="67" t="str">
        <f t="shared" si="2"/>
        <v>330107320245400101011.2.4.3.022.3.2.02.02.0091.2.4.3.0203030203|219</v>
      </c>
      <c r="D281" s="68" t="s">
        <v>2425</v>
      </c>
      <c r="E281" s="68" t="s">
        <v>76</v>
      </c>
      <c r="F281" s="68" t="s">
        <v>78</v>
      </c>
      <c r="G281" s="68" t="s">
        <v>214</v>
      </c>
      <c r="H281" s="68" t="s">
        <v>2811</v>
      </c>
      <c r="I281" s="68" t="s">
        <v>83</v>
      </c>
      <c r="J281" s="68" t="s">
        <v>2805</v>
      </c>
      <c r="K281" s="68" t="s">
        <v>84</v>
      </c>
      <c r="L281" s="68" t="s">
        <v>85</v>
      </c>
      <c r="M281" s="68" t="s">
        <v>66</v>
      </c>
      <c r="N281" s="68" t="s">
        <v>67</v>
      </c>
      <c r="O281" s="68" t="s">
        <v>84</v>
      </c>
      <c r="P281" s="68" t="s">
        <v>85</v>
      </c>
      <c r="Q281" s="69">
        <v>5.5344192875E8</v>
      </c>
      <c r="R281" s="69">
        <v>0.0</v>
      </c>
      <c r="S281" s="69">
        <v>0.0</v>
      </c>
      <c r="T281" s="69">
        <v>0.0</v>
      </c>
      <c r="U281" s="69">
        <v>0.0</v>
      </c>
      <c r="V281" s="69">
        <v>0.0</v>
      </c>
      <c r="W281" s="69">
        <v>0.0</v>
      </c>
      <c r="X281" s="69">
        <v>5.5344192875E8</v>
      </c>
      <c r="Y281" s="69">
        <v>5.53441928E8</v>
      </c>
      <c r="Z281" s="69">
        <v>5.53441928E8</v>
      </c>
      <c r="AA281" s="69">
        <v>2.89048871E8</v>
      </c>
      <c r="AB281" s="69">
        <v>0.0</v>
      </c>
      <c r="AC281" s="69">
        <v>0.75</v>
      </c>
      <c r="AD281" s="68" t="s">
        <v>2404</v>
      </c>
      <c r="AE281" s="68" t="str">
        <f>VLOOKUP(I:I,'TOTAL POR PROYECTOS'!B:I,8,0)</f>
        <v>Oficina de Promoción Turística</v>
      </c>
    </row>
    <row r="282" hidden="1">
      <c r="A282" s="67" t="str">
        <f t="shared" si="1"/>
        <v>330107320245400101021.2.3.2.09.52.3.2.02.02.0091.2.3.2.09</v>
      </c>
      <c r="B282" s="67" t="str">
        <f>VLOOKUP(A:A,POAI!A:H,8,0)</f>
        <v>03030203|219</v>
      </c>
      <c r="C282" s="67" t="str">
        <f t="shared" si="2"/>
        <v>330107320245400101021.2.3.2.09.52.3.2.02.02.0091.2.3.2.0903030203|219</v>
      </c>
      <c r="D282" s="68" t="s">
        <v>2425</v>
      </c>
      <c r="E282" s="68" t="s">
        <v>76</v>
      </c>
      <c r="F282" s="68" t="s">
        <v>78</v>
      </c>
      <c r="G282" s="68" t="s">
        <v>214</v>
      </c>
      <c r="H282" s="68" t="s">
        <v>2811</v>
      </c>
      <c r="I282" s="68" t="s">
        <v>232</v>
      </c>
      <c r="J282" s="68" t="s">
        <v>2812</v>
      </c>
      <c r="K282" s="68" t="s">
        <v>1495</v>
      </c>
      <c r="L282" s="68" t="s">
        <v>1496</v>
      </c>
      <c r="M282" s="68" t="s">
        <v>66</v>
      </c>
      <c r="N282" s="68" t="s">
        <v>67</v>
      </c>
      <c r="O282" s="68" t="s">
        <v>1111</v>
      </c>
      <c r="P282" s="68" t="s">
        <v>2559</v>
      </c>
      <c r="Q282" s="69">
        <v>8.0E7</v>
      </c>
      <c r="R282" s="69">
        <v>0.0</v>
      </c>
      <c r="S282" s="69">
        <v>0.0</v>
      </c>
      <c r="T282" s="69">
        <v>0.0</v>
      </c>
      <c r="U282" s="69">
        <v>0.0</v>
      </c>
      <c r="V282" s="69">
        <v>0.0</v>
      </c>
      <c r="W282" s="69">
        <v>0.0</v>
      </c>
      <c r="X282" s="69">
        <v>8.0E7</v>
      </c>
      <c r="Y282" s="69">
        <v>0.0</v>
      </c>
      <c r="Z282" s="69">
        <v>0.0</v>
      </c>
      <c r="AA282" s="69">
        <v>0.0</v>
      </c>
      <c r="AB282" s="69">
        <v>0.0</v>
      </c>
      <c r="AC282" s="69">
        <v>8.0E7</v>
      </c>
      <c r="AD282" s="68" t="s">
        <v>2415</v>
      </c>
      <c r="AE282" s="68" t="str">
        <f>VLOOKUP(I:I,'TOTAL POR PROYECTOS'!B:I,8,0)</f>
        <v>Secretaría de Cultura y Patrimonio</v>
      </c>
    </row>
    <row r="283" hidden="1">
      <c r="A283" s="67" t="str">
        <f t="shared" si="1"/>
        <v>330107320245400101021.3.2.3.01.32.3.2.02.02.0091.3.2.3.01</v>
      </c>
      <c r="B283" s="67" t="str">
        <f>VLOOKUP(A:A,POAI!A:H,8,0)</f>
        <v>03030203|219</v>
      </c>
      <c r="C283" s="67" t="str">
        <f t="shared" si="2"/>
        <v>330107320245400101021.3.2.3.01.32.3.2.02.02.0091.3.2.3.0103030203|219</v>
      </c>
      <c r="D283" s="68" t="s">
        <v>2425</v>
      </c>
      <c r="E283" s="68" t="s">
        <v>76</v>
      </c>
      <c r="F283" s="68" t="s">
        <v>78</v>
      </c>
      <c r="G283" s="68" t="s">
        <v>214</v>
      </c>
      <c r="H283" s="68" t="s">
        <v>2811</v>
      </c>
      <c r="I283" s="68" t="s">
        <v>232</v>
      </c>
      <c r="J283" s="68" t="s">
        <v>2812</v>
      </c>
      <c r="K283" s="68" t="s">
        <v>233</v>
      </c>
      <c r="L283" s="68" t="s">
        <v>2813</v>
      </c>
      <c r="M283" s="68" t="s">
        <v>66</v>
      </c>
      <c r="N283" s="68" t="s">
        <v>67</v>
      </c>
      <c r="O283" s="68" t="s">
        <v>235</v>
      </c>
      <c r="P283" s="68" t="s">
        <v>1161</v>
      </c>
      <c r="Q283" s="69">
        <v>3.843216259E7</v>
      </c>
      <c r="R283" s="69">
        <v>0.0</v>
      </c>
      <c r="S283" s="69">
        <v>0.0</v>
      </c>
      <c r="T283" s="69">
        <v>0.0</v>
      </c>
      <c r="U283" s="69">
        <v>0.0</v>
      </c>
      <c r="V283" s="69">
        <v>0.0</v>
      </c>
      <c r="W283" s="69">
        <v>0.0</v>
      </c>
      <c r="X283" s="69">
        <v>3.843216259E7</v>
      </c>
      <c r="Y283" s="69">
        <v>0.0</v>
      </c>
      <c r="Z283" s="69">
        <v>0.0</v>
      </c>
      <c r="AA283" s="69">
        <v>0.0</v>
      </c>
      <c r="AB283" s="69">
        <v>0.0</v>
      </c>
      <c r="AC283" s="69">
        <v>3.843216259E7</v>
      </c>
      <c r="AD283" s="68" t="s">
        <v>2415</v>
      </c>
      <c r="AE283" s="68" t="str">
        <f>VLOOKUP(I:I,'TOTAL POR PROYECTOS'!B:I,8,0)</f>
        <v>Secretaría de Cultura y Patrimonio</v>
      </c>
    </row>
    <row r="284" hidden="1">
      <c r="A284" s="67" t="str">
        <f t="shared" si="1"/>
        <v>330108520245400100181.2.4.3.022.3.2.02.02.0091.2.4.3.02</v>
      </c>
      <c r="B284" s="67" t="str">
        <f>VLOOKUP(A:A,POAI!A:H,8,0)</f>
        <v>03030401|223</v>
      </c>
      <c r="C284" s="67" t="str">
        <f t="shared" si="2"/>
        <v>330108520245400100181.2.4.3.022.3.2.02.02.0091.2.4.3.0203030401|223</v>
      </c>
      <c r="D284" s="68" t="s">
        <v>2425</v>
      </c>
      <c r="E284" s="68" t="s">
        <v>76</v>
      </c>
      <c r="F284" s="68" t="s">
        <v>78</v>
      </c>
      <c r="G284" s="68" t="s">
        <v>229</v>
      </c>
      <c r="H284" s="68" t="s">
        <v>2814</v>
      </c>
      <c r="I284" s="68" t="s">
        <v>231</v>
      </c>
      <c r="J284" s="68" t="s">
        <v>2427</v>
      </c>
      <c r="K284" s="68" t="s">
        <v>84</v>
      </c>
      <c r="L284" s="68" t="s">
        <v>85</v>
      </c>
      <c r="M284" s="68" t="s">
        <v>66</v>
      </c>
      <c r="N284" s="68" t="s">
        <v>67</v>
      </c>
      <c r="O284" s="68" t="s">
        <v>84</v>
      </c>
      <c r="P284" s="68" t="s">
        <v>85</v>
      </c>
      <c r="Q284" s="69">
        <v>1.2065807125E8</v>
      </c>
      <c r="R284" s="69">
        <v>0.0</v>
      </c>
      <c r="S284" s="69">
        <v>0.0</v>
      </c>
      <c r="T284" s="69">
        <v>0.0</v>
      </c>
      <c r="U284" s="69">
        <v>0.0</v>
      </c>
      <c r="V284" s="69">
        <v>0.0</v>
      </c>
      <c r="W284" s="69">
        <v>0.0</v>
      </c>
      <c r="X284" s="69">
        <v>1.2065807125E8</v>
      </c>
      <c r="Y284" s="69">
        <v>1.20658071E8</v>
      </c>
      <c r="Z284" s="69">
        <v>1.20658071E8</v>
      </c>
      <c r="AA284" s="69">
        <v>0.0</v>
      </c>
      <c r="AB284" s="69">
        <v>0.0</v>
      </c>
      <c r="AC284" s="69">
        <v>0.25</v>
      </c>
      <c r="AD284" s="68" t="s">
        <v>2404</v>
      </c>
      <c r="AE284" s="68" t="str">
        <f>VLOOKUP(I:I,'TOTAL POR PROYECTOS'!B:I,8,0)</f>
        <v>Secretaría de Cultura y Patrimonio</v>
      </c>
    </row>
    <row r="285" hidden="1">
      <c r="A285" s="67" t="str">
        <f t="shared" si="1"/>
        <v>330108520245400100181.2.3.1.19.22.3.2.02.02.0091.2.3.1.19</v>
      </c>
      <c r="B285" s="67" t="str">
        <f>VLOOKUP(A:A,POAI!A:H,8,0)</f>
        <v>03030401|223</v>
      </c>
      <c r="C285" s="67" t="str">
        <f t="shared" si="2"/>
        <v>330108520245400100181.2.3.1.19.22.3.2.02.02.0091.2.3.1.1903030401|223</v>
      </c>
      <c r="D285" s="68" t="s">
        <v>2425</v>
      </c>
      <c r="E285" s="68" t="s">
        <v>76</v>
      </c>
      <c r="F285" s="68" t="s">
        <v>78</v>
      </c>
      <c r="G285" s="68" t="s">
        <v>229</v>
      </c>
      <c r="H285" s="68" t="s">
        <v>2814</v>
      </c>
      <c r="I285" s="68" t="s">
        <v>231</v>
      </c>
      <c r="J285" s="68" t="s">
        <v>2427</v>
      </c>
      <c r="K285" s="68" t="s">
        <v>207</v>
      </c>
      <c r="L285" s="68" t="s">
        <v>208</v>
      </c>
      <c r="M285" s="68" t="s">
        <v>66</v>
      </c>
      <c r="N285" s="68" t="s">
        <v>67</v>
      </c>
      <c r="O285" s="68" t="s">
        <v>209</v>
      </c>
      <c r="P285" s="68" t="s">
        <v>2342</v>
      </c>
      <c r="Q285" s="69">
        <v>4.4594192875E8</v>
      </c>
      <c r="R285" s="69">
        <v>0.0</v>
      </c>
      <c r="S285" s="69">
        <v>0.0</v>
      </c>
      <c r="T285" s="69">
        <v>4.59E7</v>
      </c>
      <c r="U285" s="69">
        <v>0.0</v>
      </c>
      <c r="V285" s="69">
        <v>0.0</v>
      </c>
      <c r="W285" s="69">
        <v>0.0</v>
      </c>
      <c r="X285" s="69">
        <v>4.9184192875E8</v>
      </c>
      <c r="Y285" s="69">
        <v>4.42441929E8</v>
      </c>
      <c r="Z285" s="69">
        <v>4.42441929E8</v>
      </c>
      <c r="AA285" s="69">
        <v>3.47E7</v>
      </c>
      <c r="AB285" s="69">
        <v>1.87E7</v>
      </c>
      <c r="AC285" s="69">
        <v>4.939999975E7</v>
      </c>
      <c r="AD285" s="68" t="s">
        <v>2815</v>
      </c>
      <c r="AE285" s="68" t="str">
        <f>VLOOKUP(I:I,'TOTAL POR PROYECTOS'!B:I,8,0)</f>
        <v>Secretaría de Cultura y Patrimonio</v>
      </c>
    </row>
    <row r="286" hidden="1">
      <c r="A286" s="67" t="str">
        <f t="shared" si="1"/>
        <v>330108720245400100291.2.4.3.022.3.2.02.02.0091.2.4.3.02</v>
      </c>
      <c r="B286" s="67" t="str">
        <f>VLOOKUP(A:A,POAI!A:H,8,0)</f>
        <v>03030204|220</v>
      </c>
      <c r="C286" s="67" t="str">
        <f t="shared" si="2"/>
        <v>330108720245400100291.2.4.3.022.3.2.02.02.0091.2.4.3.0203030204|220</v>
      </c>
      <c r="D286" s="68" t="s">
        <v>2425</v>
      </c>
      <c r="E286" s="68" t="s">
        <v>76</v>
      </c>
      <c r="F286" s="68" t="s">
        <v>78</v>
      </c>
      <c r="G286" s="68" t="s">
        <v>1474</v>
      </c>
      <c r="H286" s="68" t="s">
        <v>2816</v>
      </c>
      <c r="I286" s="68" t="s">
        <v>1476</v>
      </c>
      <c r="J286" s="68" t="s">
        <v>2817</v>
      </c>
      <c r="K286" s="68" t="s">
        <v>84</v>
      </c>
      <c r="L286" s="68" t="s">
        <v>85</v>
      </c>
      <c r="M286" s="68" t="s">
        <v>66</v>
      </c>
      <c r="N286" s="68" t="s">
        <v>67</v>
      </c>
      <c r="O286" s="68" t="s">
        <v>84</v>
      </c>
      <c r="P286" s="68" t="s">
        <v>85</v>
      </c>
      <c r="Q286" s="69">
        <v>5.52008799E8</v>
      </c>
      <c r="R286" s="69">
        <v>0.0</v>
      </c>
      <c r="S286" s="69">
        <v>0.0</v>
      </c>
      <c r="T286" s="69">
        <v>0.0</v>
      </c>
      <c r="U286" s="69">
        <v>0.0</v>
      </c>
      <c r="V286" s="69">
        <v>0.0</v>
      </c>
      <c r="W286" s="69">
        <v>0.0</v>
      </c>
      <c r="X286" s="69">
        <v>5.52008799E8</v>
      </c>
      <c r="Y286" s="69">
        <v>5.4785E8</v>
      </c>
      <c r="Z286" s="69">
        <v>5.4785E8</v>
      </c>
      <c r="AA286" s="69">
        <v>2.0E7</v>
      </c>
      <c r="AB286" s="69">
        <v>7800000.0</v>
      </c>
      <c r="AC286" s="69">
        <v>4158799.0</v>
      </c>
      <c r="AD286" s="68" t="s">
        <v>2818</v>
      </c>
      <c r="AE286" s="68" t="str">
        <f>VLOOKUP(I:I,'TOTAL POR PROYECTOS'!B:I,8,0)</f>
        <v>Secretaría de Cultura y Patrimonio</v>
      </c>
    </row>
    <row r="287" hidden="1">
      <c r="A287" s="67" t="str">
        <f t="shared" si="1"/>
        <v>330108720245400100291.2.3.1.19.22.3.2.02.02.0091.2.3.1.19</v>
      </c>
      <c r="B287" s="67" t="str">
        <f>VLOOKUP(A:A,POAI!A:H,8,0)</f>
        <v>03030204|220</v>
      </c>
      <c r="C287" s="67" t="str">
        <f t="shared" si="2"/>
        <v>330108720245400100291.2.3.1.19.22.3.2.02.02.0091.2.3.1.1903030204|220</v>
      </c>
      <c r="D287" s="68" t="s">
        <v>2425</v>
      </c>
      <c r="E287" s="68" t="s">
        <v>76</v>
      </c>
      <c r="F287" s="68" t="s">
        <v>78</v>
      </c>
      <c r="G287" s="68" t="s">
        <v>1474</v>
      </c>
      <c r="H287" s="68" t="s">
        <v>2816</v>
      </c>
      <c r="I287" s="68" t="s">
        <v>1476</v>
      </c>
      <c r="J287" s="68" t="s">
        <v>2817</v>
      </c>
      <c r="K287" s="68" t="s">
        <v>207</v>
      </c>
      <c r="L287" s="68" t="s">
        <v>208</v>
      </c>
      <c r="M287" s="68" t="s">
        <v>66</v>
      </c>
      <c r="N287" s="68" t="s">
        <v>67</v>
      </c>
      <c r="O287" s="68" t="s">
        <v>209</v>
      </c>
      <c r="P287" s="68" t="s">
        <v>2342</v>
      </c>
      <c r="Q287" s="69">
        <v>0.0</v>
      </c>
      <c r="R287" s="69">
        <v>0.0</v>
      </c>
      <c r="S287" s="69">
        <v>0.0</v>
      </c>
      <c r="T287" s="69">
        <v>3.765E7</v>
      </c>
      <c r="U287" s="69">
        <v>0.0</v>
      </c>
      <c r="V287" s="69">
        <v>0.0</v>
      </c>
      <c r="W287" s="69">
        <v>0.0</v>
      </c>
      <c r="X287" s="69">
        <v>3.765E7</v>
      </c>
      <c r="Y287" s="69">
        <v>0.0</v>
      </c>
      <c r="Z287" s="69">
        <v>0.0</v>
      </c>
      <c r="AA287" s="69">
        <v>0.0</v>
      </c>
      <c r="AB287" s="69">
        <v>0.0</v>
      </c>
      <c r="AC287" s="69">
        <v>3.765E7</v>
      </c>
      <c r="AD287" s="68" t="s">
        <v>2415</v>
      </c>
      <c r="AE287" s="68" t="str">
        <f>VLOOKUP(I:I,'TOTAL POR PROYECTOS'!B:I,8,0)</f>
        <v>Secretaría de Cultura y Patrimonio</v>
      </c>
    </row>
    <row r="288" hidden="1">
      <c r="A288" s="67" t="str">
        <f t="shared" si="1"/>
        <v>330112720245400101021.2.3.2.09.52.3.2.02.02.0091.2.3.2.09</v>
      </c>
      <c r="B288" s="67" t="str">
        <f>VLOOKUP(A:A,POAI!A:H,8,0)</f>
        <v>03030402|224</v>
      </c>
      <c r="C288" s="67" t="str">
        <f t="shared" si="2"/>
        <v>330112720245400101021.2.3.2.09.52.3.2.02.02.0091.2.3.2.0903030402|224</v>
      </c>
      <c r="D288" s="68" t="s">
        <v>2425</v>
      </c>
      <c r="E288" s="68" t="s">
        <v>76</v>
      </c>
      <c r="F288" s="68" t="s">
        <v>78</v>
      </c>
      <c r="G288" s="68" t="s">
        <v>1493</v>
      </c>
      <c r="H288" s="68" t="s">
        <v>2426</v>
      </c>
      <c r="I288" s="68" t="s">
        <v>232</v>
      </c>
      <c r="J288" s="68" t="s">
        <v>2812</v>
      </c>
      <c r="K288" s="68" t="s">
        <v>1495</v>
      </c>
      <c r="L288" s="68" t="s">
        <v>1496</v>
      </c>
      <c r="M288" s="68" t="s">
        <v>66</v>
      </c>
      <c r="N288" s="68" t="s">
        <v>67</v>
      </c>
      <c r="O288" s="68" t="s">
        <v>1111</v>
      </c>
      <c r="P288" s="68" t="s">
        <v>2559</v>
      </c>
      <c r="Q288" s="69">
        <v>1.9250677547E8</v>
      </c>
      <c r="R288" s="69">
        <v>0.0</v>
      </c>
      <c r="S288" s="69">
        <v>0.0</v>
      </c>
      <c r="T288" s="69">
        <v>0.0</v>
      </c>
      <c r="U288" s="69">
        <v>0.0</v>
      </c>
      <c r="V288" s="69">
        <v>0.0</v>
      </c>
      <c r="W288" s="69">
        <v>0.0</v>
      </c>
      <c r="X288" s="69">
        <v>1.9250677547E8</v>
      </c>
      <c r="Y288" s="69">
        <v>0.0</v>
      </c>
      <c r="Z288" s="69">
        <v>0.0</v>
      </c>
      <c r="AA288" s="69">
        <v>0.0</v>
      </c>
      <c r="AB288" s="69">
        <v>0.0</v>
      </c>
      <c r="AC288" s="69">
        <v>1.9250677547E8</v>
      </c>
      <c r="AD288" s="68" t="s">
        <v>2415</v>
      </c>
      <c r="AE288" s="68" t="str">
        <f>VLOOKUP(I:I,'TOTAL POR PROYECTOS'!B:I,8,0)</f>
        <v>Secretaría de Cultura y Patrimonio</v>
      </c>
    </row>
    <row r="289" hidden="1">
      <c r="A289" s="67" t="str">
        <f t="shared" si="1"/>
        <v>33011292025000000324051.2.4.3.022.3.2.02.02.0091.2.4.3.02</v>
      </c>
      <c r="B289" s="67" t="str">
        <f>VLOOKUP(A:A,POAI!A:H,8,0)</f>
        <v>03030102|216</v>
      </c>
      <c r="C289" s="67" t="str">
        <f t="shared" si="2"/>
        <v>33011292025000000324051.2.4.3.022.3.2.02.02.0091.2.4.3.0203030102|216</v>
      </c>
      <c r="D289" s="68" t="s">
        <v>2425</v>
      </c>
      <c r="E289" s="68" t="s">
        <v>76</v>
      </c>
      <c r="F289" s="68" t="s">
        <v>78</v>
      </c>
      <c r="G289" s="68" t="s">
        <v>1467</v>
      </c>
      <c r="H289" s="68" t="s">
        <v>2819</v>
      </c>
      <c r="I289" s="68" t="s">
        <v>206</v>
      </c>
      <c r="J289" s="68" t="s">
        <v>2820</v>
      </c>
      <c r="K289" s="68" t="s">
        <v>84</v>
      </c>
      <c r="L289" s="68" t="s">
        <v>85</v>
      </c>
      <c r="M289" s="68" t="s">
        <v>66</v>
      </c>
      <c r="N289" s="68" t="s">
        <v>67</v>
      </c>
      <c r="O289" s="68" t="s">
        <v>84</v>
      </c>
      <c r="P289" s="68" t="s">
        <v>85</v>
      </c>
      <c r="Q289" s="69">
        <v>6.4E7</v>
      </c>
      <c r="R289" s="69">
        <v>0.0</v>
      </c>
      <c r="S289" s="69">
        <v>0.0</v>
      </c>
      <c r="T289" s="69">
        <v>0.0</v>
      </c>
      <c r="U289" s="69">
        <v>0.0</v>
      </c>
      <c r="V289" s="69">
        <v>0.0</v>
      </c>
      <c r="W289" s="69">
        <v>0.0</v>
      </c>
      <c r="X289" s="69">
        <v>6.4E7</v>
      </c>
      <c r="Y289" s="69">
        <v>0.0</v>
      </c>
      <c r="Z289" s="69">
        <v>0.0</v>
      </c>
      <c r="AA289" s="69">
        <v>0.0</v>
      </c>
      <c r="AB289" s="69">
        <v>0.0</v>
      </c>
      <c r="AC289" s="69">
        <v>6.4E7</v>
      </c>
      <c r="AD289" s="68" t="s">
        <v>2415</v>
      </c>
      <c r="AE289" s="68" t="str">
        <f>VLOOKUP(I:I,'TOTAL POR PROYECTOS'!B:I,8,0)</f>
        <v>Secretaría de Cultura y Patrimonio</v>
      </c>
    </row>
    <row r="290" hidden="1">
      <c r="A290" s="67" t="str">
        <f t="shared" si="1"/>
        <v>33011322025000000324051.2.1.0.00.12.3.2.02.02.0091.2.1.0.00</v>
      </c>
      <c r="B290" s="67" t="str">
        <f>VLOOKUP(A:A,POAI!A:H,8,0)</f>
        <v>03030101|215</v>
      </c>
      <c r="C290" s="67" t="str">
        <f t="shared" si="2"/>
        <v>33011322025000000324051.2.1.0.00.12.3.2.02.02.0091.2.1.0.0003030101|215</v>
      </c>
      <c r="D290" s="68" t="s">
        <v>2425</v>
      </c>
      <c r="E290" s="68" t="s">
        <v>76</v>
      </c>
      <c r="F290" s="68" t="s">
        <v>78</v>
      </c>
      <c r="G290" s="68" t="s">
        <v>203</v>
      </c>
      <c r="H290" s="68" t="s">
        <v>2789</v>
      </c>
      <c r="I290" s="68" t="s">
        <v>206</v>
      </c>
      <c r="J290" s="68" t="s">
        <v>2820</v>
      </c>
      <c r="K290" s="68" t="s">
        <v>106</v>
      </c>
      <c r="L290" s="68" t="s">
        <v>107</v>
      </c>
      <c r="M290" s="68" t="s">
        <v>66</v>
      </c>
      <c r="N290" s="68" t="s">
        <v>67</v>
      </c>
      <c r="O290" s="68" t="s">
        <v>108</v>
      </c>
      <c r="P290" s="68" t="s">
        <v>2257</v>
      </c>
      <c r="Q290" s="69">
        <v>1.0E8</v>
      </c>
      <c r="R290" s="69">
        <v>0.0</v>
      </c>
      <c r="S290" s="69">
        <v>0.0</v>
      </c>
      <c r="T290" s="69">
        <v>0.0</v>
      </c>
      <c r="U290" s="69">
        <v>0.0</v>
      </c>
      <c r="V290" s="69">
        <v>0.0</v>
      </c>
      <c r="W290" s="69">
        <v>0.0</v>
      </c>
      <c r="X290" s="69">
        <v>1.0E8</v>
      </c>
      <c r="Y290" s="69">
        <v>9.0725E7</v>
      </c>
      <c r="Z290" s="69">
        <v>8.7125E7</v>
      </c>
      <c r="AA290" s="69">
        <v>5.4E7</v>
      </c>
      <c r="AB290" s="69">
        <v>2.995E7</v>
      </c>
      <c r="AC290" s="69">
        <v>1.2875E7</v>
      </c>
      <c r="AD290" s="68" t="s">
        <v>2821</v>
      </c>
      <c r="AE290" s="68" t="str">
        <f>VLOOKUP(I:I,'TOTAL POR PROYECTOS'!B:I,8,0)</f>
        <v>Secretaría de Cultura y Patrimonio</v>
      </c>
    </row>
    <row r="291" hidden="1">
      <c r="A291" s="67" t="str">
        <f t="shared" si="1"/>
        <v>33011322025000000324051.2.3.1.19.22.3.2.02.02.0091.2.3.1.19</v>
      </c>
      <c r="B291" s="67" t="str">
        <f>VLOOKUP(A:A,POAI!A:H,8,0)</f>
        <v>03030101|215</v>
      </c>
      <c r="C291" s="67" t="str">
        <f t="shared" si="2"/>
        <v>33011322025000000324051.2.3.1.19.22.3.2.02.02.0091.2.3.1.1903030101|215</v>
      </c>
      <c r="D291" s="68" t="s">
        <v>2425</v>
      </c>
      <c r="E291" s="68" t="s">
        <v>76</v>
      </c>
      <c r="F291" s="68" t="s">
        <v>78</v>
      </c>
      <c r="G291" s="68" t="s">
        <v>203</v>
      </c>
      <c r="H291" s="68" t="s">
        <v>2789</v>
      </c>
      <c r="I291" s="68" t="s">
        <v>206</v>
      </c>
      <c r="J291" s="68" t="s">
        <v>2820</v>
      </c>
      <c r="K291" s="68" t="s">
        <v>207</v>
      </c>
      <c r="L291" s="68" t="s">
        <v>208</v>
      </c>
      <c r="M291" s="68" t="s">
        <v>66</v>
      </c>
      <c r="N291" s="68" t="s">
        <v>67</v>
      </c>
      <c r="O291" s="68" t="s">
        <v>209</v>
      </c>
      <c r="P291" s="68" t="s">
        <v>2342</v>
      </c>
      <c r="Q291" s="69">
        <v>1.316E8</v>
      </c>
      <c r="R291" s="69">
        <v>0.0</v>
      </c>
      <c r="S291" s="69">
        <v>0.0</v>
      </c>
      <c r="T291" s="69">
        <v>9.3E7</v>
      </c>
      <c r="U291" s="69">
        <v>0.0</v>
      </c>
      <c r="V291" s="69">
        <v>0.0</v>
      </c>
      <c r="W291" s="69">
        <v>0.0</v>
      </c>
      <c r="X291" s="69">
        <v>2.246E8</v>
      </c>
      <c r="Y291" s="69">
        <v>1.731E8</v>
      </c>
      <c r="Z291" s="69">
        <v>1.2635E8</v>
      </c>
      <c r="AA291" s="69">
        <v>4.1E7</v>
      </c>
      <c r="AB291" s="69">
        <v>2.99E7</v>
      </c>
      <c r="AC291" s="69">
        <v>9.825E7</v>
      </c>
      <c r="AD291" s="68" t="s">
        <v>2822</v>
      </c>
      <c r="AE291" s="68" t="str">
        <f>VLOOKUP(I:I,'TOTAL POR PROYECTOS'!B:I,8,0)</f>
        <v>Secretaría de Cultura y Patrimonio</v>
      </c>
    </row>
    <row r="292" hidden="1">
      <c r="A292" s="67" t="str">
        <f t="shared" si="1"/>
        <v>330205420245400100281.2.3.1.19.22.3.2.02.02.0091.2.3.1.19</v>
      </c>
      <c r="B292" s="67" t="str">
        <f>VLOOKUP(A:A,POAI!A:H,8,0)</f>
        <v>03030302|222</v>
      </c>
      <c r="C292" s="67" t="str">
        <f t="shared" si="2"/>
        <v>330205420245400100281.2.3.1.19.22.3.2.02.02.0091.2.3.1.1903030302|222</v>
      </c>
      <c r="D292" s="68" t="s">
        <v>2425</v>
      </c>
      <c r="E292" s="68" t="s">
        <v>76</v>
      </c>
      <c r="F292" s="68" t="s">
        <v>1486</v>
      </c>
      <c r="G292" s="68" t="s">
        <v>1488</v>
      </c>
      <c r="H292" s="68" t="s">
        <v>2823</v>
      </c>
      <c r="I292" s="68" t="s">
        <v>1490</v>
      </c>
      <c r="J292" s="68" t="s">
        <v>2824</v>
      </c>
      <c r="K292" s="68" t="s">
        <v>207</v>
      </c>
      <c r="L292" s="68" t="s">
        <v>208</v>
      </c>
      <c r="M292" s="68" t="s">
        <v>66</v>
      </c>
      <c r="N292" s="68" t="s">
        <v>67</v>
      </c>
      <c r="O292" s="68" t="s">
        <v>209</v>
      </c>
      <c r="P292" s="68" t="s">
        <v>2342</v>
      </c>
      <c r="Q292" s="69">
        <v>1.68E7</v>
      </c>
      <c r="R292" s="69">
        <v>0.0</v>
      </c>
      <c r="S292" s="69">
        <v>0.0</v>
      </c>
      <c r="T292" s="69">
        <v>0.0</v>
      </c>
      <c r="U292" s="69">
        <v>0.0</v>
      </c>
      <c r="V292" s="69">
        <v>0.0</v>
      </c>
      <c r="W292" s="69">
        <v>0.0</v>
      </c>
      <c r="X292" s="69">
        <v>1.68E7</v>
      </c>
      <c r="Y292" s="69">
        <v>1.12E7</v>
      </c>
      <c r="Z292" s="69">
        <v>1.12E7</v>
      </c>
      <c r="AA292" s="69">
        <v>3200000.0</v>
      </c>
      <c r="AB292" s="69">
        <v>0.0</v>
      </c>
      <c r="AC292" s="69">
        <v>5600000.0</v>
      </c>
      <c r="AD292" s="68" t="s">
        <v>2825</v>
      </c>
      <c r="AE292" s="68" t="str">
        <f>VLOOKUP(I:I,'TOTAL POR PROYECTOS'!B:I,8,0)</f>
        <v>Secretaría de Cultura y Patrimonio</v>
      </c>
    </row>
    <row r="293" hidden="1">
      <c r="A293" s="67" t="str">
        <f t="shared" si="1"/>
        <v>350200420245400100341.2.1.0.00.12.3.2.02.02.0091.2.1.0.00</v>
      </c>
      <c r="B293" s="67" t="str">
        <f>VLOOKUP(A:A,POAI!A:H,8,0)</f>
        <v>02030101|107</v>
      </c>
      <c r="C293" s="67" t="str">
        <f t="shared" si="2"/>
        <v>350200420245400100341.2.1.0.00.12.3.2.02.02.0091.2.1.0.0002030101|107</v>
      </c>
      <c r="D293" s="68" t="s">
        <v>2826</v>
      </c>
      <c r="E293" s="68" t="s">
        <v>245</v>
      </c>
      <c r="F293" s="68" t="s">
        <v>247</v>
      </c>
      <c r="G293" s="68" t="s">
        <v>439</v>
      </c>
      <c r="H293" s="68" t="s">
        <v>2827</v>
      </c>
      <c r="I293" s="68" t="s">
        <v>442</v>
      </c>
      <c r="J293" s="68" t="s">
        <v>2828</v>
      </c>
      <c r="K293" s="68" t="s">
        <v>106</v>
      </c>
      <c r="L293" s="68" t="s">
        <v>107</v>
      </c>
      <c r="M293" s="68" t="s">
        <v>66</v>
      </c>
      <c r="N293" s="68" t="s">
        <v>67</v>
      </c>
      <c r="O293" s="68" t="s">
        <v>108</v>
      </c>
      <c r="P293" s="68" t="s">
        <v>2257</v>
      </c>
      <c r="Q293" s="69">
        <v>5.0E8</v>
      </c>
      <c r="R293" s="69">
        <v>0.0</v>
      </c>
      <c r="S293" s="69">
        <v>0.0</v>
      </c>
      <c r="T293" s="69">
        <v>0.0</v>
      </c>
      <c r="U293" s="69">
        <v>0.0</v>
      </c>
      <c r="V293" s="69">
        <v>0.0</v>
      </c>
      <c r="W293" s="69">
        <v>0.0</v>
      </c>
      <c r="X293" s="69">
        <v>5.0E8</v>
      </c>
      <c r="Y293" s="69">
        <v>5.0E8</v>
      </c>
      <c r="Z293" s="69">
        <v>5.0E8</v>
      </c>
      <c r="AA293" s="69">
        <v>0.0</v>
      </c>
      <c r="AB293" s="69">
        <v>0.0</v>
      </c>
      <c r="AC293" s="69">
        <v>0.0</v>
      </c>
      <c r="AD293" s="68" t="s">
        <v>2404</v>
      </c>
      <c r="AE293" s="68" t="str">
        <f>VLOOKUP(I:I,'TOTAL POR PROYECTOS'!B:I,8,0)</f>
        <v>Oficina Emprendimiento y Acceso al Crédito - Banco del Progreso</v>
      </c>
    </row>
    <row r="294" hidden="1">
      <c r="A294" s="67" t="str">
        <f t="shared" si="1"/>
        <v>350200720245400101961.2.1.0.00.12.3.2.02.02.0091.2.1.0.00</v>
      </c>
      <c r="B294" s="67" t="str">
        <f>VLOOKUP(A:A,POAI!A:H,8,0)</f>
        <v>02020302|82</v>
      </c>
      <c r="C294" s="67" t="str">
        <f t="shared" si="2"/>
        <v>350200720245400101961.2.1.0.00.12.3.2.02.02.0091.2.1.0.0002020302|82</v>
      </c>
      <c r="D294" s="68" t="s">
        <v>2826</v>
      </c>
      <c r="E294" s="68" t="s">
        <v>245</v>
      </c>
      <c r="F294" s="68" t="s">
        <v>247</v>
      </c>
      <c r="G294" s="68" t="s">
        <v>1788</v>
      </c>
      <c r="H294" s="68" t="s">
        <v>2829</v>
      </c>
      <c r="I294" s="68" t="s">
        <v>1790</v>
      </c>
      <c r="J294" s="68" t="s">
        <v>2830</v>
      </c>
      <c r="K294" s="68" t="s">
        <v>106</v>
      </c>
      <c r="L294" s="68" t="s">
        <v>107</v>
      </c>
      <c r="M294" s="68" t="s">
        <v>66</v>
      </c>
      <c r="N294" s="68" t="s">
        <v>67</v>
      </c>
      <c r="O294" s="68" t="s">
        <v>108</v>
      </c>
      <c r="P294" s="68" t="s">
        <v>2257</v>
      </c>
      <c r="Q294" s="69">
        <v>1.118E8</v>
      </c>
      <c r="R294" s="69">
        <v>0.0</v>
      </c>
      <c r="S294" s="69">
        <v>0.0</v>
      </c>
      <c r="T294" s="69">
        <v>0.0</v>
      </c>
      <c r="U294" s="69">
        <v>0.0</v>
      </c>
      <c r="V294" s="69">
        <v>0.0</v>
      </c>
      <c r="W294" s="69">
        <v>0.0</v>
      </c>
      <c r="X294" s="69">
        <v>1.118E8</v>
      </c>
      <c r="Y294" s="69">
        <v>7.595E7</v>
      </c>
      <c r="Z294" s="69">
        <v>7.42E7</v>
      </c>
      <c r="AA294" s="69">
        <v>2.29E7</v>
      </c>
      <c r="AB294" s="69">
        <v>1.32E7</v>
      </c>
      <c r="AC294" s="69">
        <v>3.76E7</v>
      </c>
      <c r="AD294" s="68" t="s">
        <v>2831</v>
      </c>
      <c r="AE294" s="68" t="str">
        <f>VLOOKUP(I:I,'TOTAL POR PROYECTOS'!B:I,8,0)</f>
        <v>Secretaría de Desarrollo Económico y Competitividad</v>
      </c>
    </row>
    <row r="295" hidden="1">
      <c r="A295" s="67" t="str">
        <f t="shared" si="1"/>
        <v>350200920245400100931.2.1.0.00.12.3.2.02.02.0091.2.1.0.00</v>
      </c>
      <c r="B295" s="67" t="str">
        <f>VLOOKUP(A:A,POAI!A:H,8,0)</f>
        <v>02030203|118</v>
      </c>
      <c r="C295" s="67" t="str">
        <f t="shared" si="2"/>
        <v>350200920245400100931.2.1.0.00.12.3.2.02.02.0091.2.1.0.0002030203|118</v>
      </c>
      <c r="D295" s="68" t="s">
        <v>2826</v>
      </c>
      <c r="E295" s="68" t="s">
        <v>245</v>
      </c>
      <c r="F295" s="68" t="s">
        <v>247</v>
      </c>
      <c r="G295" s="68" t="s">
        <v>279</v>
      </c>
      <c r="H295" s="68" t="s">
        <v>2832</v>
      </c>
      <c r="I295" s="68" t="s">
        <v>1736</v>
      </c>
      <c r="J295" s="68" t="s">
        <v>2833</v>
      </c>
      <c r="K295" s="68" t="s">
        <v>106</v>
      </c>
      <c r="L295" s="68" t="s">
        <v>107</v>
      </c>
      <c r="M295" s="68" t="s">
        <v>66</v>
      </c>
      <c r="N295" s="68" t="s">
        <v>67</v>
      </c>
      <c r="O295" s="68" t="s">
        <v>108</v>
      </c>
      <c r="P295" s="68" t="s">
        <v>2257</v>
      </c>
      <c r="Q295" s="69">
        <v>7.22E7</v>
      </c>
      <c r="R295" s="69">
        <v>0.0</v>
      </c>
      <c r="S295" s="69">
        <v>0.0</v>
      </c>
      <c r="T295" s="69">
        <v>0.0</v>
      </c>
      <c r="U295" s="69">
        <v>0.0</v>
      </c>
      <c r="V295" s="69">
        <v>0.0</v>
      </c>
      <c r="W295" s="69">
        <v>0.0</v>
      </c>
      <c r="X295" s="69">
        <v>7.22E7</v>
      </c>
      <c r="Y295" s="69">
        <v>7.21E7</v>
      </c>
      <c r="Z295" s="69">
        <v>7.21E7</v>
      </c>
      <c r="AA295" s="69">
        <v>2.92E7</v>
      </c>
      <c r="AB295" s="69">
        <v>1.815E7</v>
      </c>
      <c r="AC295" s="69">
        <v>100000.0</v>
      </c>
      <c r="AD295" s="68" t="s">
        <v>2834</v>
      </c>
      <c r="AE295" s="68" t="str">
        <f>VLOOKUP(I:I,'TOTAL POR PROYECTOS'!B:I,8,0)</f>
        <v>Oficina Emprendimiento y Acceso al Crédito - Banco del Progreso</v>
      </c>
    </row>
    <row r="296" hidden="1">
      <c r="A296" s="67" t="str">
        <f t="shared" si="1"/>
        <v>350200920245400100931.2.4.3.032.3.2.02.02.0091.2.4.3.03</v>
      </c>
      <c r="B296" s="67" t="str">
        <f>VLOOKUP(A:A,POAI!A:H,8,0)</f>
        <v>02030203|118</v>
      </c>
      <c r="C296" s="67" t="str">
        <f t="shared" si="2"/>
        <v>350200920245400100931.2.4.3.032.3.2.02.02.0091.2.4.3.0302030203|118</v>
      </c>
      <c r="D296" s="68" t="s">
        <v>2826</v>
      </c>
      <c r="E296" s="68" t="s">
        <v>245</v>
      </c>
      <c r="F296" s="68" t="s">
        <v>247</v>
      </c>
      <c r="G296" s="68" t="s">
        <v>279</v>
      </c>
      <c r="H296" s="68" t="s">
        <v>2832</v>
      </c>
      <c r="I296" s="68" t="s">
        <v>1736</v>
      </c>
      <c r="J296" s="68" t="s">
        <v>2833</v>
      </c>
      <c r="K296" s="68" t="s">
        <v>333</v>
      </c>
      <c r="L296" s="68" t="s">
        <v>334</v>
      </c>
      <c r="M296" s="68" t="s">
        <v>66</v>
      </c>
      <c r="N296" s="68" t="s">
        <v>67</v>
      </c>
      <c r="O296" s="68" t="s">
        <v>333</v>
      </c>
      <c r="P296" s="68" t="s">
        <v>334</v>
      </c>
      <c r="Q296" s="69">
        <v>0.0</v>
      </c>
      <c r="R296" s="69">
        <v>0.0</v>
      </c>
      <c r="S296" s="69">
        <v>0.0</v>
      </c>
      <c r="T296" s="69">
        <v>1.1E8</v>
      </c>
      <c r="U296" s="69">
        <v>0.0</v>
      </c>
      <c r="V296" s="69">
        <v>0.0</v>
      </c>
      <c r="W296" s="69">
        <v>0.0</v>
      </c>
      <c r="X296" s="69">
        <v>1.1E8</v>
      </c>
      <c r="Y296" s="69">
        <v>1.1E8</v>
      </c>
      <c r="Z296" s="69">
        <v>1.1E8</v>
      </c>
      <c r="AA296" s="69">
        <v>4.4E7</v>
      </c>
      <c r="AB296" s="69">
        <v>0.0</v>
      </c>
      <c r="AC296" s="69">
        <v>0.0</v>
      </c>
      <c r="AD296" s="68" t="s">
        <v>2404</v>
      </c>
      <c r="AE296" s="68" t="str">
        <f>VLOOKUP(I:I,'TOTAL POR PROYECTOS'!B:I,8,0)</f>
        <v>Oficina Emprendimiento y Acceso al Crédito - Banco del Progreso</v>
      </c>
    </row>
    <row r="297" hidden="1">
      <c r="A297" s="67" t="str">
        <f t="shared" si="1"/>
        <v>35020092025000000325311.2.1.0.00.12.3.2.02.02.0091.2.1.0.00</v>
      </c>
      <c r="B297" s="67" t="str">
        <f>VLOOKUP(A:A,POAI!A:H,8,0)</f>
        <v>02020201|79</v>
      </c>
      <c r="C297" s="67" t="str">
        <f t="shared" si="2"/>
        <v>35020092025000000325311.2.1.0.00.12.3.2.02.02.0091.2.1.0.0002020201|79</v>
      </c>
      <c r="D297" s="68" t="s">
        <v>2826</v>
      </c>
      <c r="E297" s="68" t="s">
        <v>245</v>
      </c>
      <c r="F297" s="68" t="s">
        <v>247</v>
      </c>
      <c r="G297" s="68" t="s">
        <v>279</v>
      </c>
      <c r="H297" s="68" t="s">
        <v>2832</v>
      </c>
      <c r="I297" s="68" t="s">
        <v>282</v>
      </c>
      <c r="J297" s="68" t="s">
        <v>2835</v>
      </c>
      <c r="K297" s="68" t="s">
        <v>106</v>
      </c>
      <c r="L297" s="68" t="s">
        <v>107</v>
      </c>
      <c r="M297" s="68" t="s">
        <v>66</v>
      </c>
      <c r="N297" s="68" t="s">
        <v>67</v>
      </c>
      <c r="O297" s="68" t="s">
        <v>108</v>
      </c>
      <c r="P297" s="68" t="s">
        <v>2257</v>
      </c>
      <c r="Q297" s="69">
        <v>3.68E8</v>
      </c>
      <c r="R297" s="69">
        <v>0.0</v>
      </c>
      <c r="S297" s="69">
        <v>0.0</v>
      </c>
      <c r="T297" s="69">
        <v>9920000.0</v>
      </c>
      <c r="U297" s="69">
        <v>5.0E7</v>
      </c>
      <c r="V297" s="69">
        <v>0.0</v>
      </c>
      <c r="W297" s="69">
        <v>0.0</v>
      </c>
      <c r="X297" s="69">
        <v>3.2792E8</v>
      </c>
      <c r="Y297" s="69">
        <v>1.7129E8</v>
      </c>
      <c r="Z297" s="69">
        <v>1.7129E8</v>
      </c>
      <c r="AA297" s="69">
        <v>4.758E7</v>
      </c>
      <c r="AB297" s="69">
        <v>2.884E7</v>
      </c>
      <c r="AC297" s="69">
        <v>1.5663E8</v>
      </c>
      <c r="AD297" s="68" t="s">
        <v>2836</v>
      </c>
      <c r="AE297" s="68" t="str">
        <f>VLOOKUP(I:I,'TOTAL POR PROYECTOS'!B:I,8,0)</f>
        <v>Secretaría de Desarrollo Económico y Competitividad</v>
      </c>
    </row>
    <row r="298" hidden="1">
      <c r="A298" s="67" t="str">
        <f t="shared" si="1"/>
        <v>35020152025000000325311.2.1.0.00.12.3.2.02.02.0091.2.1.0.00</v>
      </c>
      <c r="B298" s="67" t="str">
        <f>VLOOKUP(A:A,POAI!A:H,8,0)</f>
        <v>02020202|80</v>
      </c>
      <c r="C298" s="67" t="str">
        <f t="shared" si="2"/>
        <v>35020152025000000325311.2.1.0.00.12.3.2.02.02.0091.2.1.0.0002020202|80</v>
      </c>
      <c r="D298" s="68" t="s">
        <v>2826</v>
      </c>
      <c r="E298" s="68" t="s">
        <v>245</v>
      </c>
      <c r="F298" s="68" t="s">
        <v>247</v>
      </c>
      <c r="G298" s="68" t="s">
        <v>286</v>
      </c>
      <c r="H298" s="68" t="s">
        <v>2837</v>
      </c>
      <c r="I298" s="68" t="s">
        <v>282</v>
      </c>
      <c r="J298" s="68" t="s">
        <v>2835</v>
      </c>
      <c r="K298" s="68" t="s">
        <v>106</v>
      </c>
      <c r="L298" s="68" t="s">
        <v>107</v>
      </c>
      <c r="M298" s="68" t="s">
        <v>66</v>
      </c>
      <c r="N298" s="68" t="s">
        <v>67</v>
      </c>
      <c r="O298" s="68" t="s">
        <v>108</v>
      </c>
      <c r="P298" s="68" t="s">
        <v>2257</v>
      </c>
      <c r="Q298" s="69">
        <v>3.42E8</v>
      </c>
      <c r="R298" s="69">
        <v>0.0</v>
      </c>
      <c r="S298" s="69">
        <v>0.0</v>
      </c>
      <c r="T298" s="69">
        <v>0.0</v>
      </c>
      <c r="U298" s="69">
        <v>2.445E7</v>
      </c>
      <c r="V298" s="69">
        <v>0.0</v>
      </c>
      <c r="W298" s="69">
        <v>0.0</v>
      </c>
      <c r="X298" s="69">
        <v>3.1755E8</v>
      </c>
      <c r="Y298" s="69">
        <v>2.46505E8</v>
      </c>
      <c r="Z298" s="69">
        <v>2.45805E8</v>
      </c>
      <c r="AA298" s="69">
        <v>7.233E7</v>
      </c>
      <c r="AB298" s="69">
        <v>3.583E7</v>
      </c>
      <c r="AC298" s="69">
        <v>7.1745E7</v>
      </c>
      <c r="AD298" s="68" t="s">
        <v>2838</v>
      </c>
      <c r="AE298" s="68" t="str">
        <f>VLOOKUP(I:I,'TOTAL POR PROYECTOS'!B:I,8,0)</f>
        <v>Secretaría de Desarrollo Económico y Competitividad</v>
      </c>
    </row>
    <row r="299" hidden="1">
      <c r="A299" s="67" t="str">
        <f t="shared" si="1"/>
        <v>350201920245400100341.2.1.0.00.12.3.2.02.02.0091.2.1.0.00</v>
      </c>
      <c r="B299" s="67" t="str">
        <f>VLOOKUP(A:A,POAI!A:H,8,0)</f>
        <v>02030104|110</v>
      </c>
      <c r="C299" s="67" t="str">
        <f t="shared" si="2"/>
        <v>350201920245400100341.2.1.0.00.12.3.2.02.02.0091.2.1.0.0002030104|110</v>
      </c>
      <c r="D299" s="68" t="s">
        <v>2826</v>
      </c>
      <c r="E299" s="68" t="s">
        <v>245</v>
      </c>
      <c r="F299" s="68" t="s">
        <v>247</v>
      </c>
      <c r="G299" s="68" t="s">
        <v>249</v>
      </c>
      <c r="H299" s="68" t="s">
        <v>2839</v>
      </c>
      <c r="I299" s="68" t="s">
        <v>442</v>
      </c>
      <c r="J299" s="68" t="s">
        <v>2828</v>
      </c>
      <c r="K299" s="68" t="s">
        <v>106</v>
      </c>
      <c r="L299" s="68" t="s">
        <v>107</v>
      </c>
      <c r="M299" s="68" t="s">
        <v>66</v>
      </c>
      <c r="N299" s="68" t="s">
        <v>67</v>
      </c>
      <c r="O299" s="68" t="s">
        <v>108</v>
      </c>
      <c r="P299" s="68" t="s">
        <v>2257</v>
      </c>
      <c r="Q299" s="69">
        <v>2.288E8</v>
      </c>
      <c r="R299" s="69">
        <v>0.0</v>
      </c>
      <c r="S299" s="69">
        <v>0.0</v>
      </c>
      <c r="T299" s="69">
        <v>0.0</v>
      </c>
      <c r="U299" s="69">
        <v>0.0</v>
      </c>
      <c r="V299" s="69">
        <v>0.0</v>
      </c>
      <c r="W299" s="69">
        <v>0.0</v>
      </c>
      <c r="X299" s="69">
        <v>2.288E8</v>
      </c>
      <c r="Y299" s="69">
        <v>2.2855E8</v>
      </c>
      <c r="Z299" s="69">
        <v>2.2855E8</v>
      </c>
      <c r="AA299" s="69">
        <v>1.103E8</v>
      </c>
      <c r="AB299" s="69">
        <v>7.01E7</v>
      </c>
      <c r="AC299" s="69">
        <v>250000.0</v>
      </c>
      <c r="AD299" s="68" t="s">
        <v>2840</v>
      </c>
      <c r="AE299" s="68" t="str">
        <f>VLOOKUP(I:I,'TOTAL POR PROYECTOS'!B:I,8,0)</f>
        <v>Oficina Emprendimiento y Acceso al Crédito - Banco del Progreso</v>
      </c>
    </row>
    <row r="300" hidden="1">
      <c r="A300" s="67" t="str">
        <f t="shared" si="1"/>
        <v>350201920245400100461.2.1.0.00.12.3.2.02.02.0091.2.1.0.00</v>
      </c>
      <c r="B300" s="67" t="str">
        <f>VLOOKUP(A:A,POAI!A:H,8,0)</f>
        <v>02030201|116</v>
      </c>
      <c r="C300" s="67" t="str">
        <f t="shared" si="2"/>
        <v>350201920245400100461.2.1.0.00.12.3.2.02.02.0091.2.1.0.0002030201|116</v>
      </c>
      <c r="D300" s="68" t="s">
        <v>2826</v>
      </c>
      <c r="E300" s="68" t="s">
        <v>245</v>
      </c>
      <c r="F300" s="68" t="s">
        <v>247</v>
      </c>
      <c r="G300" s="68" t="s">
        <v>249</v>
      </c>
      <c r="H300" s="68" t="s">
        <v>2839</v>
      </c>
      <c r="I300" s="68" t="s">
        <v>251</v>
      </c>
      <c r="J300" s="68" t="s">
        <v>2841</v>
      </c>
      <c r="K300" s="68" t="s">
        <v>106</v>
      </c>
      <c r="L300" s="68" t="s">
        <v>107</v>
      </c>
      <c r="M300" s="68" t="s">
        <v>66</v>
      </c>
      <c r="N300" s="68" t="s">
        <v>67</v>
      </c>
      <c r="O300" s="68" t="s">
        <v>108</v>
      </c>
      <c r="P300" s="68" t="s">
        <v>2257</v>
      </c>
      <c r="Q300" s="69">
        <v>6.288E8</v>
      </c>
      <c r="R300" s="69">
        <v>0.0</v>
      </c>
      <c r="S300" s="69">
        <v>0.0</v>
      </c>
      <c r="T300" s="69">
        <v>1.0E8</v>
      </c>
      <c r="U300" s="69">
        <v>0.0</v>
      </c>
      <c r="V300" s="69">
        <v>0.0</v>
      </c>
      <c r="W300" s="69">
        <v>0.0</v>
      </c>
      <c r="X300" s="69">
        <v>7.288E8</v>
      </c>
      <c r="Y300" s="69">
        <v>7.21325E8</v>
      </c>
      <c r="Z300" s="69">
        <v>7.16825E8</v>
      </c>
      <c r="AA300" s="69">
        <v>9.66E7</v>
      </c>
      <c r="AB300" s="69">
        <v>4.955E7</v>
      </c>
      <c r="AC300" s="69">
        <v>1.1975E7</v>
      </c>
      <c r="AD300" s="68" t="s">
        <v>2842</v>
      </c>
      <c r="AE300" s="68" t="str">
        <f>VLOOKUP(I:I,'TOTAL POR PROYECTOS'!B:I,8,0)</f>
        <v>Oficina Emprendimiento y Acceso al Crédito - Banco del Progreso</v>
      </c>
    </row>
    <row r="301" hidden="1">
      <c r="A301" s="67" t="str">
        <f t="shared" si="1"/>
        <v>35020222025000000325311.2.1.0.00.12.3.2.02.02.0091.2.1.0.00</v>
      </c>
      <c r="B301" s="67" t="str">
        <f>VLOOKUP(A:A,POAI!A:H,8,0)</f>
        <v>02020301|81</v>
      </c>
      <c r="C301" s="67" t="str">
        <f t="shared" si="2"/>
        <v>35020222025000000325311.2.1.0.00.12.3.2.02.02.0091.2.1.0.0002020301|81</v>
      </c>
      <c r="D301" s="68" t="s">
        <v>2826</v>
      </c>
      <c r="E301" s="68" t="s">
        <v>245</v>
      </c>
      <c r="F301" s="68" t="s">
        <v>247</v>
      </c>
      <c r="G301" s="68" t="s">
        <v>294</v>
      </c>
      <c r="H301" s="68" t="s">
        <v>2843</v>
      </c>
      <c r="I301" s="68" t="s">
        <v>282</v>
      </c>
      <c r="J301" s="68" t="s">
        <v>2835</v>
      </c>
      <c r="K301" s="68" t="s">
        <v>106</v>
      </c>
      <c r="L301" s="68" t="s">
        <v>107</v>
      </c>
      <c r="M301" s="68" t="s">
        <v>66</v>
      </c>
      <c r="N301" s="68" t="s">
        <v>67</v>
      </c>
      <c r="O301" s="68" t="s">
        <v>108</v>
      </c>
      <c r="P301" s="68" t="s">
        <v>2257</v>
      </c>
      <c r="Q301" s="69">
        <v>3.988E8</v>
      </c>
      <c r="R301" s="69">
        <v>0.0</v>
      </c>
      <c r="S301" s="69">
        <v>0.0</v>
      </c>
      <c r="T301" s="69">
        <v>2.4594E7</v>
      </c>
      <c r="U301" s="69">
        <v>0.0</v>
      </c>
      <c r="V301" s="69">
        <v>0.0</v>
      </c>
      <c r="W301" s="69">
        <v>0.0</v>
      </c>
      <c r="X301" s="69">
        <v>4.23394E8</v>
      </c>
      <c r="Y301" s="69">
        <v>3.162015E8</v>
      </c>
      <c r="Z301" s="69">
        <v>3.158015E8</v>
      </c>
      <c r="AA301" s="69">
        <v>8.8669E7</v>
      </c>
      <c r="AB301" s="69">
        <v>5.564E7</v>
      </c>
      <c r="AC301" s="69">
        <v>1.075925E8</v>
      </c>
      <c r="AD301" s="68" t="s">
        <v>2844</v>
      </c>
      <c r="AE301" s="68" t="str">
        <f>VLOOKUP(I:I,'TOTAL POR PROYECTOS'!B:I,8,0)</f>
        <v>Secretaría de Desarrollo Económico y Competitividad</v>
      </c>
    </row>
    <row r="302" hidden="1">
      <c r="A302" s="67" t="str">
        <f t="shared" si="1"/>
        <v>350203920245400101331.2.1.0.00.12.3.2.02.02.0091.2.1.0.00</v>
      </c>
      <c r="B302" s="67" t="str">
        <f>VLOOKUP(A:A,POAI!A:H,8,0)</f>
        <v>02010101|65</v>
      </c>
      <c r="C302" s="67" t="str">
        <f t="shared" si="2"/>
        <v>350203920245400101331.2.1.0.00.12.3.2.02.02.0091.2.1.0.0002010101|65</v>
      </c>
      <c r="D302" s="68" t="s">
        <v>2826</v>
      </c>
      <c r="E302" s="68" t="s">
        <v>245</v>
      </c>
      <c r="F302" s="68" t="s">
        <v>247</v>
      </c>
      <c r="G302" s="68" t="s">
        <v>1751</v>
      </c>
      <c r="H302" s="68" t="s">
        <v>2845</v>
      </c>
      <c r="I302" s="68" t="s">
        <v>1753</v>
      </c>
      <c r="J302" s="68" t="s">
        <v>2846</v>
      </c>
      <c r="K302" s="68" t="s">
        <v>106</v>
      </c>
      <c r="L302" s="68" t="s">
        <v>107</v>
      </c>
      <c r="M302" s="68" t="s">
        <v>66</v>
      </c>
      <c r="N302" s="68" t="s">
        <v>67</v>
      </c>
      <c r="O302" s="68" t="s">
        <v>108</v>
      </c>
      <c r="P302" s="68" t="s">
        <v>2257</v>
      </c>
      <c r="Q302" s="69">
        <v>1.74E8</v>
      </c>
      <c r="R302" s="69">
        <v>0.0</v>
      </c>
      <c r="S302" s="69">
        <v>0.0</v>
      </c>
      <c r="T302" s="69">
        <v>4.59E7</v>
      </c>
      <c r="U302" s="69">
        <v>0.0</v>
      </c>
      <c r="V302" s="69">
        <v>0.0</v>
      </c>
      <c r="W302" s="69">
        <v>0.0</v>
      </c>
      <c r="X302" s="69">
        <v>2.199E8</v>
      </c>
      <c r="Y302" s="69">
        <v>1.7715E8</v>
      </c>
      <c r="Z302" s="69">
        <v>1.7715E8</v>
      </c>
      <c r="AA302" s="69">
        <v>5.655E7</v>
      </c>
      <c r="AB302" s="69">
        <v>3.59E7</v>
      </c>
      <c r="AC302" s="69">
        <v>4.275E7</v>
      </c>
      <c r="AD302" s="68" t="s">
        <v>2847</v>
      </c>
      <c r="AE302" s="68" t="str">
        <f>VLOOKUP(I:I,'TOTAL POR PROYECTOS'!B:I,8,0)</f>
        <v>Oficina de Promoción Turística</v>
      </c>
    </row>
    <row r="303" hidden="1">
      <c r="A303" s="67" t="str">
        <f t="shared" si="1"/>
        <v>350204620245400101331.2.1.0.00.12.3.2.02.02.0091.2.1.0.00</v>
      </c>
      <c r="B303" s="67" t="str">
        <f>VLOOKUP(A:A,POAI!A:H,8,0)</f>
        <v>02010102|66</v>
      </c>
      <c r="C303" s="67" t="str">
        <f t="shared" si="2"/>
        <v>350204620245400101331.2.1.0.00.12.3.2.02.02.0091.2.1.0.0002010102|66</v>
      </c>
      <c r="D303" s="68" t="s">
        <v>2826</v>
      </c>
      <c r="E303" s="68" t="s">
        <v>245</v>
      </c>
      <c r="F303" s="68" t="s">
        <v>247</v>
      </c>
      <c r="G303" s="68" t="s">
        <v>1757</v>
      </c>
      <c r="H303" s="68" t="s">
        <v>2848</v>
      </c>
      <c r="I303" s="68" t="s">
        <v>1753</v>
      </c>
      <c r="J303" s="68" t="s">
        <v>2846</v>
      </c>
      <c r="K303" s="68" t="s">
        <v>106</v>
      </c>
      <c r="L303" s="68" t="s">
        <v>107</v>
      </c>
      <c r="M303" s="68" t="s">
        <v>66</v>
      </c>
      <c r="N303" s="68" t="s">
        <v>67</v>
      </c>
      <c r="O303" s="68" t="s">
        <v>108</v>
      </c>
      <c r="P303" s="68" t="s">
        <v>2257</v>
      </c>
      <c r="Q303" s="69">
        <v>2.161E8</v>
      </c>
      <c r="R303" s="69">
        <v>0.0</v>
      </c>
      <c r="S303" s="69">
        <v>0.0</v>
      </c>
      <c r="T303" s="69">
        <v>2.615E7</v>
      </c>
      <c r="U303" s="69">
        <v>100000.0</v>
      </c>
      <c r="V303" s="69">
        <v>0.0</v>
      </c>
      <c r="W303" s="69">
        <v>0.0</v>
      </c>
      <c r="X303" s="69">
        <v>2.4215E8</v>
      </c>
      <c r="Y303" s="69">
        <v>2.4205E8</v>
      </c>
      <c r="Z303" s="69">
        <v>2.231E8</v>
      </c>
      <c r="AA303" s="69">
        <v>1.361E8</v>
      </c>
      <c r="AB303" s="69">
        <v>1.251E8</v>
      </c>
      <c r="AC303" s="69">
        <v>1.905E7</v>
      </c>
      <c r="AD303" s="68" t="s">
        <v>2849</v>
      </c>
      <c r="AE303" s="68" t="str">
        <f>VLOOKUP(I:I,'TOTAL POR PROYECTOS'!B:I,8,0)</f>
        <v>Oficina de Promoción Turística</v>
      </c>
    </row>
    <row r="304" hidden="1">
      <c r="A304" s="67" t="str">
        <f t="shared" si="1"/>
        <v>350204920245400101331.2.1.0.00.12.3.2.02.02.0091.2.1.0.00</v>
      </c>
      <c r="B304" s="67" t="str">
        <f>VLOOKUP(A:A,POAI!A:H,8,0)</f>
        <v>02010103|67</v>
      </c>
      <c r="C304" s="67" t="str">
        <f t="shared" si="2"/>
        <v>350204920245400101331.2.1.0.00.12.3.2.02.02.0091.2.1.0.0002010103|67</v>
      </c>
      <c r="D304" s="68" t="s">
        <v>2826</v>
      </c>
      <c r="E304" s="68" t="s">
        <v>245</v>
      </c>
      <c r="F304" s="68" t="s">
        <v>247</v>
      </c>
      <c r="G304" s="68" t="s">
        <v>1762</v>
      </c>
      <c r="H304" s="68" t="s">
        <v>2850</v>
      </c>
      <c r="I304" s="68" t="s">
        <v>1753</v>
      </c>
      <c r="J304" s="68" t="s">
        <v>2846</v>
      </c>
      <c r="K304" s="68" t="s">
        <v>106</v>
      </c>
      <c r="L304" s="68" t="s">
        <v>107</v>
      </c>
      <c r="M304" s="68" t="s">
        <v>66</v>
      </c>
      <c r="N304" s="68" t="s">
        <v>67</v>
      </c>
      <c r="O304" s="68" t="s">
        <v>108</v>
      </c>
      <c r="P304" s="68" t="s">
        <v>2257</v>
      </c>
      <c r="Q304" s="69">
        <v>3.779E8</v>
      </c>
      <c r="R304" s="69">
        <v>0.0</v>
      </c>
      <c r="S304" s="69">
        <v>0.0</v>
      </c>
      <c r="T304" s="69">
        <v>3.21E7</v>
      </c>
      <c r="U304" s="69">
        <v>1.2205E8</v>
      </c>
      <c r="V304" s="69">
        <v>0.0</v>
      </c>
      <c r="W304" s="69">
        <v>0.0</v>
      </c>
      <c r="X304" s="69">
        <v>2.8795E8</v>
      </c>
      <c r="Y304" s="69">
        <v>2.8555E8</v>
      </c>
      <c r="Z304" s="69">
        <v>2.233E8</v>
      </c>
      <c r="AA304" s="69">
        <v>4.97E7</v>
      </c>
      <c r="AB304" s="69">
        <v>2.81E7</v>
      </c>
      <c r="AC304" s="69">
        <v>6.465E7</v>
      </c>
      <c r="AD304" s="68" t="s">
        <v>2851</v>
      </c>
      <c r="AE304" s="68" t="str">
        <f>VLOOKUP(I:I,'TOTAL POR PROYECTOS'!B:I,8,0)</f>
        <v>Oficina de Promoción Turística</v>
      </c>
    </row>
    <row r="305" hidden="1">
      <c r="A305" s="67" t="str">
        <f t="shared" si="1"/>
        <v>35020902025000000325171.2.1.0.00.12.3.2.02.02.0091.2.1.0.00</v>
      </c>
      <c r="B305" s="67" t="str">
        <f>VLOOKUP(A:A,POAI!A:H,8,0)</f>
        <v>02030102|108</v>
      </c>
      <c r="C305" s="67" t="str">
        <f t="shared" si="2"/>
        <v>35020902025000000325171.2.1.0.00.12.3.2.02.02.0091.2.1.0.0002030102|108</v>
      </c>
      <c r="D305" s="68" t="s">
        <v>2826</v>
      </c>
      <c r="E305" s="68" t="s">
        <v>245</v>
      </c>
      <c r="F305" s="68" t="s">
        <v>247</v>
      </c>
      <c r="G305" s="68" t="s">
        <v>1660</v>
      </c>
      <c r="H305" s="68" t="s">
        <v>2570</v>
      </c>
      <c r="I305" s="68" t="s">
        <v>1662</v>
      </c>
      <c r="J305" s="68" t="s">
        <v>2852</v>
      </c>
      <c r="K305" s="68" t="s">
        <v>106</v>
      </c>
      <c r="L305" s="68" t="s">
        <v>107</v>
      </c>
      <c r="M305" s="68" t="s">
        <v>66</v>
      </c>
      <c r="N305" s="68" t="s">
        <v>67</v>
      </c>
      <c r="O305" s="68" t="s">
        <v>108</v>
      </c>
      <c r="P305" s="68" t="s">
        <v>2257</v>
      </c>
      <c r="Q305" s="69">
        <v>1.886E8</v>
      </c>
      <c r="R305" s="69">
        <v>0.0</v>
      </c>
      <c r="S305" s="69">
        <v>0.0</v>
      </c>
      <c r="T305" s="69">
        <v>0.0</v>
      </c>
      <c r="U305" s="69">
        <v>0.0</v>
      </c>
      <c r="V305" s="69">
        <v>0.0</v>
      </c>
      <c r="W305" s="69">
        <v>0.0</v>
      </c>
      <c r="X305" s="69">
        <v>1.886E8</v>
      </c>
      <c r="Y305" s="69">
        <v>1.8767E8</v>
      </c>
      <c r="Z305" s="69">
        <v>1.8767E8</v>
      </c>
      <c r="AA305" s="69">
        <v>6.847E7</v>
      </c>
      <c r="AB305" s="69">
        <v>3.935E7</v>
      </c>
      <c r="AC305" s="69">
        <v>930000.0</v>
      </c>
      <c r="AD305" s="68" t="s">
        <v>2853</v>
      </c>
      <c r="AE305" s="68" t="str">
        <f>VLOOKUP(I:I,'TOTAL POR PROYECTOS'!B:I,8,0)</f>
        <v>Oficina Emprendimiento y Acceso al Crédito - Banco del Progreso</v>
      </c>
    </row>
    <row r="306" hidden="1">
      <c r="A306" s="67" t="str">
        <f t="shared" si="1"/>
        <v>350209420245400101331.2.1.0.00.12.3.2.02.02.0091.2.1.0.00</v>
      </c>
      <c r="B306" s="67" t="str">
        <f>VLOOKUP(A:A,POAI!A:H,8,0)</f>
        <v>02010104|68</v>
      </c>
      <c r="C306" s="67" t="str">
        <f t="shared" si="2"/>
        <v>350209420245400101331.2.1.0.00.12.3.2.02.02.0091.2.1.0.0002010104|68</v>
      </c>
      <c r="D306" s="68" t="s">
        <v>2826</v>
      </c>
      <c r="E306" s="68" t="s">
        <v>245</v>
      </c>
      <c r="F306" s="68" t="s">
        <v>247</v>
      </c>
      <c r="G306" s="68" t="s">
        <v>1767</v>
      </c>
      <c r="H306" s="68" t="s">
        <v>2854</v>
      </c>
      <c r="I306" s="68" t="s">
        <v>1753</v>
      </c>
      <c r="J306" s="68" t="s">
        <v>2846</v>
      </c>
      <c r="K306" s="68" t="s">
        <v>106</v>
      </c>
      <c r="L306" s="68" t="s">
        <v>107</v>
      </c>
      <c r="M306" s="68" t="s">
        <v>66</v>
      </c>
      <c r="N306" s="68" t="s">
        <v>67</v>
      </c>
      <c r="O306" s="68" t="s">
        <v>108</v>
      </c>
      <c r="P306" s="68" t="s">
        <v>2257</v>
      </c>
      <c r="Q306" s="69">
        <v>3.2E7</v>
      </c>
      <c r="R306" s="69">
        <v>0.0</v>
      </c>
      <c r="S306" s="69">
        <v>0.0</v>
      </c>
      <c r="T306" s="69">
        <v>0.0</v>
      </c>
      <c r="U306" s="69">
        <v>3.2E7</v>
      </c>
      <c r="V306" s="69">
        <v>0.0</v>
      </c>
      <c r="W306" s="69">
        <v>0.0</v>
      </c>
      <c r="X306" s="69">
        <v>0.0</v>
      </c>
      <c r="Y306" s="69">
        <v>0.0</v>
      </c>
      <c r="Z306" s="69">
        <v>0.0</v>
      </c>
      <c r="AA306" s="69">
        <v>0.0</v>
      </c>
      <c r="AB306" s="69">
        <v>0.0</v>
      </c>
      <c r="AC306" s="69">
        <v>0.0</v>
      </c>
      <c r="AD306" s="68" t="s">
        <v>2415</v>
      </c>
      <c r="AE306" s="68" t="str">
        <f>VLOOKUP(I:I,'TOTAL POR PROYECTOS'!B:I,8,0)</f>
        <v>Oficina de Promoción Turística</v>
      </c>
    </row>
    <row r="307" hidden="1">
      <c r="A307" s="67" t="str">
        <f t="shared" si="1"/>
        <v>35020952025000000325171.2.1.0.00.12.3.2.02.02.0091.2.1.0.00</v>
      </c>
      <c r="B307" s="67" t="str">
        <f>VLOOKUP(A:A,POAI!A:H,8,0)</f>
        <v>02030107|113</v>
      </c>
      <c r="C307" s="67" t="str">
        <f t="shared" si="2"/>
        <v>35020952025000000325171.2.1.0.00.12.3.2.02.02.0091.2.1.0.0002030107|113</v>
      </c>
      <c r="D307" s="68" t="s">
        <v>2826</v>
      </c>
      <c r="E307" s="68" t="s">
        <v>245</v>
      </c>
      <c r="F307" s="68" t="s">
        <v>247</v>
      </c>
      <c r="G307" s="68" t="s">
        <v>1666</v>
      </c>
      <c r="H307" s="68" t="s">
        <v>2855</v>
      </c>
      <c r="I307" s="68" t="s">
        <v>1662</v>
      </c>
      <c r="J307" s="68" t="s">
        <v>2852</v>
      </c>
      <c r="K307" s="68" t="s">
        <v>106</v>
      </c>
      <c r="L307" s="68" t="s">
        <v>107</v>
      </c>
      <c r="M307" s="68" t="s">
        <v>66</v>
      </c>
      <c r="N307" s="68" t="s">
        <v>67</v>
      </c>
      <c r="O307" s="68" t="s">
        <v>108</v>
      </c>
      <c r="P307" s="68" t="s">
        <v>2257</v>
      </c>
      <c r="Q307" s="69">
        <v>1.223E8</v>
      </c>
      <c r="R307" s="69">
        <v>0.0</v>
      </c>
      <c r="S307" s="69">
        <v>0.0</v>
      </c>
      <c r="T307" s="69">
        <v>0.0</v>
      </c>
      <c r="U307" s="69">
        <v>0.0</v>
      </c>
      <c r="V307" s="69">
        <v>0.0</v>
      </c>
      <c r="W307" s="69">
        <v>0.0</v>
      </c>
      <c r="X307" s="69">
        <v>1.223E8</v>
      </c>
      <c r="Y307" s="69">
        <v>1.220625E8</v>
      </c>
      <c r="Z307" s="69">
        <v>1.220625E8</v>
      </c>
      <c r="AA307" s="69">
        <v>4.775E7</v>
      </c>
      <c r="AB307" s="69">
        <v>3.46E7</v>
      </c>
      <c r="AC307" s="69">
        <v>237500.0</v>
      </c>
      <c r="AD307" s="68" t="s">
        <v>2856</v>
      </c>
      <c r="AE307" s="68" t="str">
        <f>VLOOKUP(I:I,'TOTAL POR PROYECTOS'!B:I,8,0)</f>
        <v>Oficina Emprendimiento y Acceso al Crédito - Banco del Progreso</v>
      </c>
    </row>
    <row r="308" hidden="1">
      <c r="A308" s="67" t="str">
        <f t="shared" si="1"/>
        <v>35020952025000000325311.2.1.0.00.12.3.2.02.02.0091.2.1.0.00</v>
      </c>
      <c r="B308" s="67" t="str">
        <f>VLOOKUP(A:A,POAI!A:H,8,0)</f>
        <v>02020307|87</v>
      </c>
      <c r="C308" s="67" t="str">
        <f t="shared" si="2"/>
        <v>35020952025000000325311.2.1.0.00.12.3.2.02.02.0091.2.1.0.0002020307|87</v>
      </c>
      <c r="D308" s="68" t="s">
        <v>2826</v>
      </c>
      <c r="E308" s="68" t="s">
        <v>245</v>
      </c>
      <c r="F308" s="68" t="s">
        <v>247</v>
      </c>
      <c r="G308" s="68" t="s">
        <v>1666</v>
      </c>
      <c r="H308" s="68" t="s">
        <v>2855</v>
      </c>
      <c r="I308" s="68" t="s">
        <v>282</v>
      </c>
      <c r="J308" s="68" t="s">
        <v>2835</v>
      </c>
      <c r="K308" s="68" t="s">
        <v>106</v>
      </c>
      <c r="L308" s="68" t="s">
        <v>107</v>
      </c>
      <c r="M308" s="68" t="s">
        <v>66</v>
      </c>
      <c r="N308" s="68" t="s">
        <v>67</v>
      </c>
      <c r="O308" s="68" t="s">
        <v>108</v>
      </c>
      <c r="P308" s="68" t="s">
        <v>2257</v>
      </c>
      <c r="Q308" s="69">
        <v>2.148E8</v>
      </c>
      <c r="R308" s="69">
        <v>0.0</v>
      </c>
      <c r="S308" s="69">
        <v>0.0</v>
      </c>
      <c r="T308" s="69">
        <v>0.0</v>
      </c>
      <c r="U308" s="69">
        <v>1.0064E7</v>
      </c>
      <c r="V308" s="69">
        <v>0.0</v>
      </c>
      <c r="W308" s="69">
        <v>0.0</v>
      </c>
      <c r="X308" s="69">
        <v>2.04736E8</v>
      </c>
      <c r="Y308" s="69">
        <v>1.596E8</v>
      </c>
      <c r="Z308" s="69">
        <v>1.596E8</v>
      </c>
      <c r="AA308" s="69">
        <v>4.96E7</v>
      </c>
      <c r="AB308" s="69">
        <v>3.78E7</v>
      </c>
      <c r="AC308" s="69">
        <v>4.5136E7</v>
      </c>
      <c r="AD308" s="68" t="s">
        <v>2857</v>
      </c>
      <c r="AE308" s="68" t="str">
        <f>VLOOKUP(I:I,'TOTAL POR PROYECTOS'!B:I,8,0)</f>
        <v>Secretaría de Desarrollo Económico y Competitividad</v>
      </c>
    </row>
    <row r="309" hidden="1">
      <c r="A309" s="67" t="str">
        <f t="shared" si="1"/>
        <v>36010102025000000315201.2.1.0.00.12.3.2.02.02.0091.2.1.0.00</v>
      </c>
      <c r="B309" s="67" t="str">
        <f>VLOOKUP(A:A,POAI!A:H,8,0)</f>
        <v>03010204|147</v>
      </c>
      <c r="C309" s="67" t="str">
        <f t="shared" si="2"/>
        <v>36010102025000000315201.2.1.0.00.12.3.2.02.02.0091.2.1.0.0003010204|147</v>
      </c>
      <c r="D309" s="68" t="s">
        <v>2593</v>
      </c>
      <c r="E309" s="68" t="s">
        <v>1005</v>
      </c>
      <c r="F309" s="68" t="s">
        <v>1234</v>
      </c>
      <c r="G309" s="68" t="s">
        <v>1236</v>
      </c>
      <c r="H309" s="68" t="s">
        <v>2858</v>
      </c>
      <c r="I309" s="68" t="s">
        <v>1238</v>
      </c>
      <c r="J309" s="68" t="s">
        <v>2859</v>
      </c>
      <c r="K309" s="68" t="s">
        <v>106</v>
      </c>
      <c r="L309" s="68" t="s">
        <v>107</v>
      </c>
      <c r="M309" s="68" t="s">
        <v>66</v>
      </c>
      <c r="N309" s="68" t="s">
        <v>67</v>
      </c>
      <c r="O309" s="68" t="s">
        <v>108</v>
      </c>
      <c r="P309" s="68" t="s">
        <v>2257</v>
      </c>
      <c r="Q309" s="69">
        <v>2.45216E8</v>
      </c>
      <c r="R309" s="69">
        <v>0.0</v>
      </c>
      <c r="S309" s="69">
        <v>0.0</v>
      </c>
      <c r="T309" s="69">
        <v>0.0</v>
      </c>
      <c r="U309" s="69">
        <v>0.0</v>
      </c>
      <c r="V309" s="69">
        <v>0.0</v>
      </c>
      <c r="W309" s="69">
        <v>0.0</v>
      </c>
      <c r="X309" s="69">
        <v>2.45216E8</v>
      </c>
      <c r="Y309" s="69">
        <v>2.0988E8</v>
      </c>
      <c r="Z309" s="69">
        <v>2.0988E8</v>
      </c>
      <c r="AA309" s="69">
        <v>8.237E7</v>
      </c>
      <c r="AB309" s="69">
        <v>4.883E7</v>
      </c>
      <c r="AC309" s="69">
        <v>3.5336E7</v>
      </c>
      <c r="AD309" s="68" t="s">
        <v>2860</v>
      </c>
      <c r="AE309" s="68" t="str">
        <f>VLOOKUP(I:I,'TOTAL POR PROYECTOS'!B:I,8,0)</f>
        <v>Secretaría de Bienestar Social</v>
      </c>
    </row>
    <row r="310" hidden="1">
      <c r="A310" s="67" t="str">
        <f t="shared" si="1"/>
        <v>36020032025000000324991.2.1.0.00.12.3.2.02.02.0091.2.1.0.00</v>
      </c>
      <c r="B310" s="67" t="str">
        <f>VLOOKUP(A:A,POAI!A:H,8,0)</f>
        <v>02030106|112</v>
      </c>
      <c r="C310" s="67" t="str">
        <f t="shared" si="2"/>
        <v>36020032025000000324991.2.1.0.00.12.3.2.02.02.0091.2.1.0.0002030106|112</v>
      </c>
      <c r="D310" s="68" t="s">
        <v>2593</v>
      </c>
      <c r="E310" s="68" t="s">
        <v>1005</v>
      </c>
      <c r="F310" s="68" t="s">
        <v>1007</v>
      </c>
      <c r="G310" s="68" t="s">
        <v>1740</v>
      </c>
      <c r="H310" s="68" t="s">
        <v>2861</v>
      </c>
      <c r="I310" s="68" t="s">
        <v>1742</v>
      </c>
      <c r="J310" s="68" t="s">
        <v>2862</v>
      </c>
      <c r="K310" s="68" t="s">
        <v>106</v>
      </c>
      <c r="L310" s="68" t="s">
        <v>107</v>
      </c>
      <c r="M310" s="68" t="s">
        <v>66</v>
      </c>
      <c r="N310" s="68" t="s">
        <v>67</v>
      </c>
      <c r="O310" s="68" t="s">
        <v>108</v>
      </c>
      <c r="P310" s="68" t="s">
        <v>2257</v>
      </c>
      <c r="Q310" s="69">
        <v>2.02726992E8</v>
      </c>
      <c r="R310" s="69">
        <v>0.0</v>
      </c>
      <c r="S310" s="69">
        <v>0.0</v>
      </c>
      <c r="T310" s="69">
        <v>0.0</v>
      </c>
      <c r="U310" s="69">
        <v>0.0</v>
      </c>
      <c r="V310" s="69">
        <v>0.0</v>
      </c>
      <c r="W310" s="69">
        <v>0.0</v>
      </c>
      <c r="X310" s="69">
        <v>2.02726992E8</v>
      </c>
      <c r="Y310" s="69">
        <v>2.0266897E8</v>
      </c>
      <c r="Z310" s="69">
        <v>2.0266897E8</v>
      </c>
      <c r="AA310" s="69">
        <v>9.571084E7</v>
      </c>
      <c r="AB310" s="69">
        <v>6.921084E7</v>
      </c>
      <c r="AC310" s="69">
        <v>58022.0</v>
      </c>
      <c r="AD310" s="68" t="s">
        <v>2578</v>
      </c>
      <c r="AE310" s="68" t="str">
        <f>VLOOKUP(I:I,'TOTAL POR PROYECTOS'!B:I,8,0)</f>
        <v>Oficina Emprendimiento y Acceso al Crédito - Banco del Progreso</v>
      </c>
    </row>
    <row r="311" hidden="1">
      <c r="A311" s="67" t="str">
        <f t="shared" si="1"/>
        <v>360201120245400100501.2.1.0.00.12.3.2.02.02.0091.2.1.0.00</v>
      </c>
      <c r="B311" s="67" t="str">
        <f>VLOOKUP(A:A,POAI!A:H,8,0)</f>
        <v>02020109|77</v>
      </c>
      <c r="C311" s="67" t="str">
        <f t="shared" si="2"/>
        <v>360201120245400100501.2.1.0.00.12.3.2.02.02.0091.2.1.0.0002020109|77</v>
      </c>
      <c r="D311" s="68" t="s">
        <v>2593</v>
      </c>
      <c r="E311" s="68" t="s">
        <v>1005</v>
      </c>
      <c r="F311" s="68" t="s">
        <v>1007</v>
      </c>
      <c r="G311" s="68" t="s">
        <v>1009</v>
      </c>
      <c r="H311" s="68" t="s">
        <v>2863</v>
      </c>
      <c r="I311" s="68" t="s">
        <v>1011</v>
      </c>
      <c r="J311" s="68" t="s">
        <v>2864</v>
      </c>
      <c r="K311" s="68" t="s">
        <v>106</v>
      </c>
      <c r="L311" s="68" t="s">
        <v>107</v>
      </c>
      <c r="M311" s="68" t="s">
        <v>66</v>
      </c>
      <c r="N311" s="68" t="s">
        <v>67</v>
      </c>
      <c r="O311" s="68" t="s">
        <v>108</v>
      </c>
      <c r="P311" s="68" t="s">
        <v>2257</v>
      </c>
      <c r="Q311" s="69">
        <v>1.1375E8</v>
      </c>
      <c r="R311" s="69">
        <v>0.0</v>
      </c>
      <c r="S311" s="69">
        <v>0.0</v>
      </c>
      <c r="T311" s="69">
        <v>0.0</v>
      </c>
      <c r="U311" s="69">
        <v>0.0</v>
      </c>
      <c r="V311" s="69">
        <v>0.0</v>
      </c>
      <c r="W311" s="69">
        <v>0.0</v>
      </c>
      <c r="X311" s="69">
        <v>1.1375E8</v>
      </c>
      <c r="Y311" s="69">
        <v>1.1375E8</v>
      </c>
      <c r="Z311" s="69">
        <v>1.1375E8</v>
      </c>
      <c r="AA311" s="69">
        <v>1.1375E8</v>
      </c>
      <c r="AB311" s="69">
        <v>1.1375E8</v>
      </c>
      <c r="AC311" s="69">
        <v>0.0</v>
      </c>
      <c r="AD311" s="68" t="s">
        <v>2404</v>
      </c>
      <c r="AE311" s="68" t="str">
        <f>VLOOKUP(I:I,'TOTAL POR PROYECTOS'!B:I,8,0)</f>
        <v>Centro Tecnológico de Cúcuta</v>
      </c>
    </row>
    <row r="312" hidden="1">
      <c r="A312" s="67" t="str">
        <f t="shared" si="1"/>
        <v>360201120245400102521.2.1.0.00.12.3.2.02.02.0091.2.1.0.00</v>
      </c>
      <c r="B312" s="67" t="str">
        <f>VLOOKUP(A:A,POAI!A:H,8,0)</f>
        <v>03040205|235</v>
      </c>
      <c r="C312" s="67" t="str">
        <f t="shared" si="2"/>
        <v>360201120245400102521.2.1.0.00.12.3.2.02.02.0091.2.1.0.0003040205|235</v>
      </c>
      <c r="D312" s="68" t="s">
        <v>2593</v>
      </c>
      <c r="E312" s="68" t="s">
        <v>1005</v>
      </c>
      <c r="F312" s="68" t="s">
        <v>1007</v>
      </c>
      <c r="G312" s="68" t="s">
        <v>1009</v>
      </c>
      <c r="H312" s="68" t="s">
        <v>2863</v>
      </c>
      <c r="I312" s="68" t="s">
        <v>1270</v>
      </c>
      <c r="J312" s="68" t="s">
        <v>2865</v>
      </c>
      <c r="K312" s="68" t="s">
        <v>106</v>
      </c>
      <c r="L312" s="68" t="s">
        <v>107</v>
      </c>
      <c r="M312" s="68" t="s">
        <v>66</v>
      </c>
      <c r="N312" s="68" t="s">
        <v>67</v>
      </c>
      <c r="O312" s="68" t="s">
        <v>108</v>
      </c>
      <c r="P312" s="68" t="s">
        <v>2257</v>
      </c>
      <c r="Q312" s="69">
        <v>1.4E7</v>
      </c>
      <c r="R312" s="69">
        <v>0.0</v>
      </c>
      <c r="S312" s="69">
        <v>0.0</v>
      </c>
      <c r="T312" s="69">
        <v>0.0</v>
      </c>
      <c r="U312" s="69">
        <v>0.0</v>
      </c>
      <c r="V312" s="69">
        <v>0.0</v>
      </c>
      <c r="W312" s="69">
        <v>0.0</v>
      </c>
      <c r="X312" s="69">
        <v>1.4E7</v>
      </c>
      <c r="Y312" s="69">
        <v>1.085E7</v>
      </c>
      <c r="Z312" s="69">
        <v>1.085E7</v>
      </c>
      <c r="AA312" s="69">
        <v>6200000.0</v>
      </c>
      <c r="AB312" s="69">
        <v>3100000.0</v>
      </c>
      <c r="AC312" s="69">
        <v>3150000.0</v>
      </c>
      <c r="AD312" s="68" t="s">
        <v>2866</v>
      </c>
      <c r="AE312" s="68" t="str">
        <f>VLOOKUP(I:I,'TOTAL POR PROYECTOS'!B:I,8,0)</f>
        <v>Secretaría de Bienestar Social</v>
      </c>
    </row>
    <row r="313" hidden="1">
      <c r="A313" s="67" t="str">
        <f t="shared" si="1"/>
        <v>360202720245400102101.2.1.0.00.12.3.2.02.02.0091.2.1.0.00</v>
      </c>
      <c r="B313" s="67" t="str">
        <f>VLOOKUP(A:A,POAI!A:H,8,0)</f>
        <v>02020504|99</v>
      </c>
      <c r="C313" s="67" t="str">
        <f t="shared" si="2"/>
        <v>360202720245400102101.2.1.0.00.12.3.2.02.02.0091.2.1.0.0002020504|99</v>
      </c>
      <c r="D313" s="68" t="s">
        <v>2593</v>
      </c>
      <c r="E313" s="68" t="s">
        <v>1005</v>
      </c>
      <c r="F313" s="68" t="s">
        <v>1007</v>
      </c>
      <c r="G313" s="68" t="s">
        <v>1801</v>
      </c>
      <c r="H313" s="68" t="s">
        <v>2867</v>
      </c>
      <c r="I313" s="68" t="s">
        <v>1797</v>
      </c>
      <c r="J313" s="68" t="s">
        <v>2595</v>
      </c>
      <c r="K313" s="68" t="s">
        <v>106</v>
      </c>
      <c r="L313" s="68" t="s">
        <v>107</v>
      </c>
      <c r="M313" s="68" t="s">
        <v>66</v>
      </c>
      <c r="N313" s="68" t="s">
        <v>67</v>
      </c>
      <c r="O313" s="68" t="s">
        <v>108</v>
      </c>
      <c r="P313" s="68" t="s">
        <v>2257</v>
      </c>
      <c r="Q313" s="69">
        <v>1.644E8</v>
      </c>
      <c r="R313" s="69">
        <v>0.0</v>
      </c>
      <c r="S313" s="69">
        <v>0.0</v>
      </c>
      <c r="T313" s="69">
        <v>3.6E7</v>
      </c>
      <c r="U313" s="69">
        <v>0.0</v>
      </c>
      <c r="V313" s="69">
        <v>0.0</v>
      </c>
      <c r="W313" s="69">
        <v>0.0</v>
      </c>
      <c r="X313" s="69">
        <v>2.004E8</v>
      </c>
      <c r="Y313" s="69">
        <v>1.498E8</v>
      </c>
      <c r="Z313" s="69">
        <v>1.456E8</v>
      </c>
      <c r="AA313" s="69">
        <v>5.01E7</v>
      </c>
      <c r="AB313" s="69">
        <v>2.96E7</v>
      </c>
      <c r="AC313" s="69">
        <v>5.48E7</v>
      </c>
      <c r="AD313" s="68" t="s">
        <v>2868</v>
      </c>
      <c r="AE313" s="68" t="str">
        <f>VLOOKUP(I:I,'TOTAL POR PROYECTOS'!B:I,8,0)</f>
        <v>Secretaría de Desarrollo Económico y Competitividad</v>
      </c>
    </row>
    <row r="314" hidden="1">
      <c r="A314" s="67" t="str">
        <f t="shared" si="1"/>
        <v>360204020245400101651.2.1.0.00.12.3.2.02.02.0091.2.1.0.00</v>
      </c>
      <c r="B314" s="67" t="str">
        <f>VLOOKUP(A:A,POAI!A:H,8,0)</f>
        <v>06040710|537</v>
      </c>
      <c r="C314" s="67" t="str">
        <f t="shared" si="2"/>
        <v>360204020245400101651.2.1.0.00.12.3.2.02.02.0091.2.1.0.0006040710|537</v>
      </c>
      <c r="D314" s="68" t="s">
        <v>2593</v>
      </c>
      <c r="E314" s="68" t="s">
        <v>1005</v>
      </c>
      <c r="F314" s="68" t="s">
        <v>1007</v>
      </c>
      <c r="G314" s="68" t="s">
        <v>1626</v>
      </c>
      <c r="H314" s="68" t="s">
        <v>2869</v>
      </c>
      <c r="I314" s="68" t="s">
        <v>1628</v>
      </c>
      <c r="J314" s="68" t="s">
        <v>2870</v>
      </c>
      <c r="K314" s="68" t="s">
        <v>106</v>
      </c>
      <c r="L314" s="68" t="s">
        <v>107</v>
      </c>
      <c r="M314" s="68" t="s">
        <v>66</v>
      </c>
      <c r="N314" s="68" t="s">
        <v>67</v>
      </c>
      <c r="O314" s="68" t="s">
        <v>108</v>
      </c>
      <c r="P314" s="68" t="s">
        <v>2257</v>
      </c>
      <c r="Q314" s="69">
        <v>2.212E8</v>
      </c>
      <c r="R314" s="69">
        <v>0.0</v>
      </c>
      <c r="S314" s="69">
        <v>0.0</v>
      </c>
      <c r="T314" s="69">
        <v>0.0</v>
      </c>
      <c r="U314" s="69">
        <v>2.212E8</v>
      </c>
      <c r="V314" s="69">
        <v>0.0</v>
      </c>
      <c r="W314" s="69">
        <v>0.0</v>
      </c>
      <c r="X314" s="69">
        <v>0.0</v>
      </c>
      <c r="Y314" s="69">
        <v>0.0</v>
      </c>
      <c r="Z314" s="69">
        <v>0.0</v>
      </c>
      <c r="AA314" s="69">
        <v>0.0</v>
      </c>
      <c r="AB314" s="69">
        <v>0.0</v>
      </c>
      <c r="AC314" s="69">
        <v>0.0</v>
      </c>
      <c r="AD314" s="68" t="s">
        <v>2415</v>
      </c>
      <c r="AE314" s="68" t="str">
        <f>VLOOKUP(I:I,'TOTAL POR PROYECTOS'!B:I,8,0)</f>
        <v>Oficina de Migración y Frontera</v>
      </c>
    </row>
    <row r="315" hidden="1">
      <c r="A315" s="67" t="str">
        <f t="shared" si="1"/>
        <v>36020402026000000032091.2.1.0.00.12.3.2.02.02.0091.2.1.0.00</v>
      </c>
      <c r="B315" s="67" t="str">
        <f>VLOOKUP(A:A,POAI!A:H,8,0)</f>
        <v>06040710|537</v>
      </c>
      <c r="C315" s="67" t="str">
        <f t="shared" si="2"/>
        <v>36020402026000000032091.2.1.0.00.12.3.2.02.02.0091.2.1.0.0006040710|537</v>
      </c>
      <c r="D315" s="68" t="s">
        <v>2593</v>
      </c>
      <c r="E315" s="68" t="s">
        <v>1005</v>
      </c>
      <c r="F315" s="68" t="s">
        <v>1007</v>
      </c>
      <c r="G315" s="68" t="s">
        <v>1626</v>
      </c>
      <c r="H315" s="68" t="s">
        <v>2869</v>
      </c>
      <c r="I315" s="68" t="s">
        <v>2261</v>
      </c>
      <c r="J315" s="68" t="s">
        <v>2871</v>
      </c>
      <c r="K315" s="68" t="s">
        <v>106</v>
      </c>
      <c r="L315" s="68" t="s">
        <v>107</v>
      </c>
      <c r="M315" s="68" t="s">
        <v>66</v>
      </c>
      <c r="N315" s="68" t="s">
        <v>67</v>
      </c>
      <c r="O315" s="68" t="s">
        <v>108</v>
      </c>
      <c r="P315" s="68" t="s">
        <v>2257</v>
      </c>
      <c r="Q315" s="69">
        <v>0.0</v>
      </c>
      <c r="R315" s="69">
        <v>0.0</v>
      </c>
      <c r="S315" s="69">
        <v>0.0</v>
      </c>
      <c r="T315" s="69">
        <v>2.212E8</v>
      </c>
      <c r="U315" s="69">
        <v>0.0</v>
      </c>
      <c r="V315" s="69">
        <v>0.0</v>
      </c>
      <c r="W315" s="69">
        <v>0.0</v>
      </c>
      <c r="X315" s="69">
        <v>2.212E8</v>
      </c>
      <c r="Y315" s="69">
        <v>1.533E8</v>
      </c>
      <c r="Z315" s="69">
        <v>1.533E8</v>
      </c>
      <c r="AA315" s="69">
        <v>4.7E7</v>
      </c>
      <c r="AB315" s="69">
        <v>1.51E7</v>
      </c>
      <c r="AC315" s="69">
        <v>6.79E7</v>
      </c>
      <c r="AD315" s="68" t="s">
        <v>2872</v>
      </c>
      <c r="AE315" s="68" t="str">
        <f>VLOOKUP(I:I,'TOTAL POR PROYECTOS'!B:I,8,0)</f>
        <v>Oficina de Migración y Frontera</v>
      </c>
    </row>
    <row r="316" hidden="1">
      <c r="A316" s="67" t="str">
        <f t="shared" si="1"/>
        <v>360402620245400102261.2.1.0.00.12.3.2.02.02.0091.2.1.0.00</v>
      </c>
      <c r="B316" s="67" t="str">
        <f>VLOOKUP(A:A,POAI!A:H,8,0)</f>
        <v>03080301|329</v>
      </c>
      <c r="C316" s="67" t="str">
        <f t="shared" si="2"/>
        <v>360402620245400102261.2.1.0.00.12.3.2.02.02.0091.2.1.0.0003080301|329</v>
      </c>
      <c r="D316" s="68" t="s">
        <v>2593</v>
      </c>
      <c r="E316" s="68" t="s">
        <v>1005</v>
      </c>
      <c r="F316" s="68" t="s">
        <v>1540</v>
      </c>
      <c r="G316" s="68" t="s">
        <v>1542</v>
      </c>
      <c r="H316" s="68" t="s">
        <v>2873</v>
      </c>
      <c r="I316" s="68" t="s">
        <v>1544</v>
      </c>
      <c r="J316" s="68" t="s">
        <v>2874</v>
      </c>
      <c r="K316" s="68" t="s">
        <v>106</v>
      </c>
      <c r="L316" s="68" t="s">
        <v>107</v>
      </c>
      <c r="M316" s="68" t="s">
        <v>66</v>
      </c>
      <c r="N316" s="68" t="s">
        <v>67</v>
      </c>
      <c r="O316" s="68" t="s">
        <v>108</v>
      </c>
      <c r="P316" s="68" t="s">
        <v>2257</v>
      </c>
      <c r="Q316" s="69">
        <v>9.6E7</v>
      </c>
      <c r="R316" s="69">
        <v>0.0</v>
      </c>
      <c r="S316" s="69">
        <v>0.0</v>
      </c>
      <c r="T316" s="69">
        <v>0.0</v>
      </c>
      <c r="U316" s="69">
        <v>0.0</v>
      </c>
      <c r="V316" s="69">
        <v>0.0</v>
      </c>
      <c r="W316" s="69">
        <v>0.0</v>
      </c>
      <c r="X316" s="69">
        <v>9.6E7</v>
      </c>
      <c r="Y316" s="69">
        <v>9.245E7</v>
      </c>
      <c r="Z316" s="69">
        <v>8.975E7</v>
      </c>
      <c r="AA316" s="69">
        <v>2.46E7</v>
      </c>
      <c r="AB316" s="69">
        <v>1.28E7</v>
      </c>
      <c r="AC316" s="69">
        <v>6250000.0</v>
      </c>
      <c r="AD316" s="68" t="s">
        <v>2875</v>
      </c>
      <c r="AE316" s="68" t="str">
        <f>VLOOKUP(I:I,'TOTAL POR PROYECTOS'!B:I,8,0)</f>
        <v>Secretaría de Equidad, Género y Mujer</v>
      </c>
    </row>
    <row r="317" hidden="1">
      <c r="A317" s="67" t="str">
        <f t="shared" si="1"/>
        <v>390500720245400101591.2.1.0.00.12.3.2.02.02.0091.2.1.0.00</v>
      </c>
      <c r="B317" s="67" t="str">
        <f>VLOOKUP(A:A,POAI!A:H,8,0)</f>
        <v>06040706|533</v>
      </c>
      <c r="C317" s="67" t="str">
        <f t="shared" si="2"/>
        <v>390500720245400101591.2.1.0.00.12.3.2.02.02.0091.2.1.0.0006040706|533</v>
      </c>
      <c r="D317" s="68" t="s">
        <v>2518</v>
      </c>
      <c r="E317" s="68" t="s">
        <v>184</v>
      </c>
      <c r="F317" s="68" t="s">
        <v>1632</v>
      </c>
      <c r="G317" s="68" t="s">
        <v>1634</v>
      </c>
      <c r="H317" s="68" t="s">
        <v>2519</v>
      </c>
      <c r="I317" s="68" t="s">
        <v>1636</v>
      </c>
      <c r="J317" s="68" t="s">
        <v>2520</v>
      </c>
      <c r="K317" s="68" t="s">
        <v>106</v>
      </c>
      <c r="L317" s="68" t="s">
        <v>107</v>
      </c>
      <c r="M317" s="68" t="s">
        <v>66</v>
      </c>
      <c r="N317" s="68" t="s">
        <v>67</v>
      </c>
      <c r="O317" s="68" t="s">
        <v>108</v>
      </c>
      <c r="P317" s="68" t="s">
        <v>2257</v>
      </c>
      <c r="Q317" s="69">
        <v>3.6E7</v>
      </c>
      <c r="R317" s="69">
        <v>0.0</v>
      </c>
      <c r="S317" s="69">
        <v>0.0</v>
      </c>
      <c r="T317" s="69">
        <v>0.0</v>
      </c>
      <c r="U317" s="69">
        <v>3.6E7</v>
      </c>
      <c r="V317" s="69">
        <v>0.0</v>
      </c>
      <c r="W317" s="69">
        <v>0.0</v>
      </c>
      <c r="X317" s="69">
        <v>0.0</v>
      </c>
      <c r="Y317" s="69">
        <v>0.0</v>
      </c>
      <c r="Z317" s="69">
        <v>0.0</v>
      </c>
      <c r="AA317" s="69">
        <v>0.0</v>
      </c>
      <c r="AB317" s="69">
        <v>0.0</v>
      </c>
      <c r="AC317" s="69">
        <v>0.0</v>
      </c>
      <c r="AD317" s="68" t="s">
        <v>2415</v>
      </c>
      <c r="AE317" s="68" t="str">
        <f>VLOOKUP(I:I,'TOTAL POR PROYECTOS'!B:I,8,0)</f>
        <v>Oficina de Migración y Frontera</v>
      </c>
    </row>
    <row r="318" hidden="1">
      <c r="A318" s="67" t="str">
        <f t="shared" si="1"/>
        <v>39050072026000000032811.2.1.0.00.12.3.2.02.02.0091.2.1.0.00</v>
      </c>
      <c r="B318" s="67" t="str">
        <f>VLOOKUP(A:A,POAI!A:H,8,0)</f>
        <v>06040706|533</v>
      </c>
      <c r="C318" s="67" t="str">
        <f t="shared" si="2"/>
        <v>39050072026000000032811.2.1.0.00.12.3.2.02.02.0091.2.1.0.0006040706|533</v>
      </c>
      <c r="D318" s="68" t="s">
        <v>2518</v>
      </c>
      <c r="E318" s="68" t="s">
        <v>184</v>
      </c>
      <c r="F318" s="68" t="s">
        <v>1632</v>
      </c>
      <c r="G318" s="68" t="s">
        <v>1634</v>
      </c>
      <c r="H318" s="68" t="s">
        <v>2519</v>
      </c>
      <c r="I318" s="68" t="s">
        <v>2263</v>
      </c>
      <c r="J318" s="68" t="s">
        <v>2876</v>
      </c>
      <c r="K318" s="68" t="s">
        <v>106</v>
      </c>
      <c r="L318" s="68" t="s">
        <v>107</v>
      </c>
      <c r="M318" s="68" t="s">
        <v>66</v>
      </c>
      <c r="N318" s="68" t="s">
        <v>67</v>
      </c>
      <c r="O318" s="68" t="s">
        <v>108</v>
      </c>
      <c r="P318" s="68" t="s">
        <v>2257</v>
      </c>
      <c r="Q318" s="69">
        <v>0.0</v>
      </c>
      <c r="R318" s="69">
        <v>0.0</v>
      </c>
      <c r="S318" s="69">
        <v>0.0</v>
      </c>
      <c r="T318" s="69">
        <v>1.62E8</v>
      </c>
      <c r="U318" s="69">
        <v>0.0</v>
      </c>
      <c r="V318" s="69">
        <v>0.0</v>
      </c>
      <c r="W318" s="69">
        <v>0.0</v>
      </c>
      <c r="X318" s="69">
        <v>1.62E8</v>
      </c>
      <c r="Y318" s="69">
        <v>1.134E8</v>
      </c>
      <c r="Z318" s="69">
        <v>1.1165E8</v>
      </c>
      <c r="AA318" s="69">
        <v>2.47E7</v>
      </c>
      <c r="AB318" s="69">
        <v>7200000.0</v>
      </c>
      <c r="AC318" s="69">
        <v>5.035E7</v>
      </c>
      <c r="AD318" s="68" t="s">
        <v>2877</v>
      </c>
      <c r="AE318" s="68" t="str">
        <f>VLOOKUP(I:I,'TOTAL POR PROYECTOS'!B:I,8,0)</f>
        <v>Oficina de Migración y Frontera</v>
      </c>
    </row>
    <row r="319" hidden="1">
      <c r="A319" s="67" t="str">
        <f t="shared" si="1"/>
        <v>390601220245400101461.2.1.0.00.12.3.2.02.02.0091.2.1.0.00</v>
      </c>
      <c r="B319" s="67" t="str">
        <f>VLOOKUP(A:A,POAI!A:H,8,0)</f>
        <v>06040301|496</v>
      </c>
      <c r="C319" s="67" t="str">
        <f t="shared" si="2"/>
        <v>390601220245400101461.2.1.0.00.12.3.2.02.02.0091.2.1.0.0006040301|496</v>
      </c>
      <c r="D319" s="68" t="s">
        <v>2518</v>
      </c>
      <c r="E319" s="68" t="s">
        <v>184</v>
      </c>
      <c r="F319" s="68" t="s">
        <v>1127</v>
      </c>
      <c r="G319" s="68" t="s">
        <v>1129</v>
      </c>
      <c r="H319" s="68" t="s">
        <v>774</v>
      </c>
      <c r="I319" s="68" t="s">
        <v>1131</v>
      </c>
      <c r="J319" s="68" t="s">
        <v>2878</v>
      </c>
      <c r="K319" s="68" t="s">
        <v>106</v>
      </c>
      <c r="L319" s="68" t="s">
        <v>107</v>
      </c>
      <c r="M319" s="68" t="s">
        <v>66</v>
      </c>
      <c r="N319" s="68" t="s">
        <v>67</v>
      </c>
      <c r="O319" s="68" t="s">
        <v>108</v>
      </c>
      <c r="P319" s="68" t="s">
        <v>2257</v>
      </c>
      <c r="Q319" s="69">
        <v>3.6E7</v>
      </c>
      <c r="R319" s="69">
        <v>0.0</v>
      </c>
      <c r="S319" s="69">
        <v>0.0</v>
      </c>
      <c r="T319" s="69">
        <v>0.0</v>
      </c>
      <c r="U319" s="69">
        <v>0.0</v>
      </c>
      <c r="V319" s="69">
        <v>0.0</v>
      </c>
      <c r="W319" s="69">
        <v>0.0</v>
      </c>
      <c r="X319" s="69">
        <v>3.6E7</v>
      </c>
      <c r="Y319" s="69">
        <v>0.0</v>
      </c>
      <c r="Z319" s="69">
        <v>0.0</v>
      </c>
      <c r="AA319" s="69">
        <v>0.0</v>
      </c>
      <c r="AB319" s="69">
        <v>0.0</v>
      </c>
      <c r="AC319" s="69">
        <v>3.6E7</v>
      </c>
      <c r="AD319" s="68" t="s">
        <v>2415</v>
      </c>
      <c r="AE319" s="68" t="str">
        <f>VLOOKUP(I:I,'TOTAL POR PROYECTOS'!B:I,8,0)</f>
        <v>Oficina de Prensa, Comunicaciones y Protocolo</v>
      </c>
    </row>
    <row r="320" hidden="1">
      <c r="A320" s="67" t="str">
        <f t="shared" si="1"/>
        <v>390601420245400102661.2.1.0.00.12.3.2.02.02.0091.2.1.0.00</v>
      </c>
      <c r="B320" s="67" t="str">
        <f>VLOOKUP(A:A,POAI!A:H,8,0)</f>
        <v>06010102|438</v>
      </c>
      <c r="C320" s="67" t="str">
        <f t="shared" si="2"/>
        <v>390601420245400102661.2.1.0.00.12.3.2.02.02.0091.2.1.0.0006010102|438</v>
      </c>
      <c r="D320" s="68" t="s">
        <v>2518</v>
      </c>
      <c r="E320" s="68" t="s">
        <v>184</v>
      </c>
      <c r="F320" s="68" t="s">
        <v>1127</v>
      </c>
      <c r="G320" s="68" t="s">
        <v>1461</v>
      </c>
      <c r="H320" s="68" t="s">
        <v>1462</v>
      </c>
      <c r="I320" s="68" t="s">
        <v>1464</v>
      </c>
      <c r="J320" s="68" t="s">
        <v>2879</v>
      </c>
      <c r="K320" s="68" t="s">
        <v>106</v>
      </c>
      <c r="L320" s="68" t="s">
        <v>107</v>
      </c>
      <c r="M320" s="68" t="s">
        <v>66</v>
      </c>
      <c r="N320" s="68" t="s">
        <v>67</v>
      </c>
      <c r="O320" s="68" t="s">
        <v>108</v>
      </c>
      <c r="P320" s="68" t="s">
        <v>2257</v>
      </c>
      <c r="Q320" s="69">
        <v>1.48E7</v>
      </c>
      <c r="R320" s="69">
        <v>0.0</v>
      </c>
      <c r="S320" s="69">
        <v>0.0</v>
      </c>
      <c r="T320" s="69">
        <v>0.0</v>
      </c>
      <c r="U320" s="69">
        <v>0.0</v>
      </c>
      <c r="V320" s="69">
        <v>0.0</v>
      </c>
      <c r="W320" s="69">
        <v>0.0</v>
      </c>
      <c r="X320" s="69">
        <v>1.48E7</v>
      </c>
      <c r="Y320" s="69">
        <v>1.4E7</v>
      </c>
      <c r="Z320" s="69">
        <v>1.4E7</v>
      </c>
      <c r="AA320" s="69">
        <v>4000000.0</v>
      </c>
      <c r="AB320" s="69">
        <v>4000000.0</v>
      </c>
      <c r="AC320" s="69">
        <v>800000.0</v>
      </c>
      <c r="AD320" s="68" t="s">
        <v>2880</v>
      </c>
      <c r="AE320" s="68" t="str">
        <f>VLOOKUP(I:I,'TOTAL POR PROYECTOS'!B:I,8,0)</f>
        <v>Secretaría de Gobierno</v>
      </c>
    </row>
    <row r="321" hidden="1">
      <c r="A321" s="67" t="str">
        <f t="shared" si="1"/>
        <v>400100120245400102271.2.1.0.00.12.3.2.02.02.0091.2.1.0.00</v>
      </c>
      <c r="B321" s="67" t="str">
        <f>VLOOKUP(A:A,POAI!A:H,8,0)</f>
        <v>04050104|413</v>
      </c>
      <c r="C321" s="67" t="str">
        <f t="shared" si="2"/>
        <v>400100120245400102271.2.1.0.00.12.3.2.02.02.0091.2.1.0.0004050104|413</v>
      </c>
      <c r="D321" s="68" t="s">
        <v>2454</v>
      </c>
      <c r="E321" s="68" t="s">
        <v>143</v>
      </c>
      <c r="F321" s="68" t="s">
        <v>145</v>
      </c>
      <c r="G321" s="68" t="s">
        <v>159</v>
      </c>
      <c r="H321" s="68" t="s">
        <v>2521</v>
      </c>
      <c r="I321" s="68" t="s">
        <v>149</v>
      </c>
      <c r="J321" s="68" t="s">
        <v>2522</v>
      </c>
      <c r="K321" s="68" t="s">
        <v>106</v>
      </c>
      <c r="L321" s="68" t="s">
        <v>107</v>
      </c>
      <c r="M321" s="68" t="s">
        <v>66</v>
      </c>
      <c r="N321" s="68" t="s">
        <v>67</v>
      </c>
      <c r="O321" s="68" t="s">
        <v>108</v>
      </c>
      <c r="P321" s="68" t="s">
        <v>2257</v>
      </c>
      <c r="Q321" s="69">
        <v>3.76E8</v>
      </c>
      <c r="R321" s="69">
        <v>0.0</v>
      </c>
      <c r="S321" s="69">
        <v>0.0</v>
      </c>
      <c r="T321" s="69">
        <v>2.879999978E7</v>
      </c>
      <c r="U321" s="69">
        <v>0.0</v>
      </c>
      <c r="V321" s="69">
        <v>0.0</v>
      </c>
      <c r="W321" s="69">
        <v>0.0</v>
      </c>
      <c r="X321" s="69">
        <v>4.0479999978E8</v>
      </c>
      <c r="Y321" s="69">
        <v>3.704E8</v>
      </c>
      <c r="Z321" s="69">
        <v>3.704E8</v>
      </c>
      <c r="AA321" s="69">
        <v>1.74E8</v>
      </c>
      <c r="AB321" s="69">
        <v>1.13E8</v>
      </c>
      <c r="AC321" s="69">
        <v>3.439999978E7</v>
      </c>
      <c r="AD321" s="68" t="s">
        <v>2881</v>
      </c>
      <c r="AE321" s="68" t="str">
        <f>VLOOKUP(I:I,'TOTAL POR PROYECTOS'!B:I,8,0)</f>
        <v>Secretaría de Hábitat</v>
      </c>
    </row>
    <row r="322" hidden="1">
      <c r="A322" s="67" t="str">
        <f t="shared" si="1"/>
        <v>400100120245400102271.3.1.1.012.3.2.02.02.0091.3.1.1.01</v>
      </c>
      <c r="B322" s="67" t="str">
        <f>VLOOKUP(A:A,POAI!A:H,8,0)</f>
        <v>04050104|413</v>
      </c>
      <c r="C322" s="67" t="str">
        <f t="shared" si="2"/>
        <v>400100120245400102271.3.1.1.012.3.2.02.02.0091.3.1.1.0104050104|413</v>
      </c>
      <c r="D322" s="68" t="s">
        <v>2454</v>
      </c>
      <c r="E322" s="68" t="s">
        <v>143</v>
      </c>
      <c r="F322" s="68" t="s">
        <v>145</v>
      </c>
      <c r="G322" s="68" t="s">
        <v>159</v>
      </c>
      <c r="H322" s="68" t="s">
        <v>2521</v>
      </c>
      <c r="I322" s="68" t="s">
        <v>149</v>
      </c>
      <c r="J322" s="68" t="s">
        <v>2522</v>
      </c>
      <c r="K322" s="68" t="s">
        <v>961</v>
      </c>
      <c r="L322" s="68" t="s">
        <v>962</v>
      </c>
      <c r="M322" s="68" t="s">
        <v>66</v>
      </c>
      <c r="N322" s="68" t="s">
        <v>67</v>
      </c>
      <c r="O322" s="68" t="s">
        <v>961</v>
      </c>
      <c r="P322" s="68" t="s">
        <v>962</v>
      </c>
      <c r="Q322" s="69">
        <v>1.7E8</v>
      </c>
      <c r="R322" s="69">
        <v>0.0</v>
      </c>
      <c r="S322" s="69">
        <v>0.0</v>
      </c>
      <c r="T322" s="69">
        <v>0.0</v>
      </c>
      <c r="U322" s="69">
        <v>0.0</v>
      </c>
      <c r="V322" s="69">
        <v>0.0</v>
      </c>
      <c r="W322" s="69">
        <v>0.0</v>
      </c>
      <c r="X322" s="69">
        <v>1.7E8</v>
      </c>
      <c r="Y322" s="69">
        <v>1.6704999978E8</v>
      </c>
      <c r="Z322" s="69">
        <v>1.6704999978E8</v>
      </c>
      <c r="AA322" s="69">
        <v>8.708571416E7</v>
      </c>
      <c r="AB322" s="69">
        <v>5.538571416E7</v>
      </c>
      <c r="AC322" s="69">
        <v>2950000.22</v>
      </c>
      <c r="AD322" s="68" t="s">
        <v>2882</v>
      </c>
      <c r="AE322" s="68" t="str">
        <f>VLOOKUP(I:I,'TOTAL POR PROYECTOS'!B:I,8,0)</f>
        <v>Secretaría de Hábitat</v>
      </c>
    </row>
    <row r="323" hidden="1">
      <c r="A323" s="67" t="str">
        <f t="shared" si="1"/>
        <v>400100720245400102271.2.1.0.00.12.3.2.02.02.0091.2.1.0.00</v>
      </c>
      <c r="B323" s="67" t="str">
        <f>VLOOKUP(A:A,POAI!A:H,8,0)</f>
        <v>04050101|410</v>
      </c>
      <c r="C323" s="67" t="str">
        <f t="shared" si="2"/>
        <v>400100720245400102271.2.1.0.00.12.3.2.02.02.0091.2.1.0.0004050101|410</v>
      </c>
      <c r="D323" s="68" t="s">
        <v>2454</v>
      </c>
      <c r="E323" s="68" t="s">
        <v>143</v>
      </c>
      <c r="F323" s="68" t="s">
        <v>145</v>
      </c>
      <c r="G323" s="68" t="s">
        <v>147</v>
      </c>
      <c r="H323" s="68" t="s">
        <v>2883</v>
      </c>
      <c r="I323" s="68" t="s">
        <v>149</v>
      </c>
      <c r="J323" s="68" t="s">
        <v>2522</v>
      </c>
      <c r="K323" s="68" t="s">
        <v>106</v>
      </c>
      <c r="L323" s="68" t="s">
        <v>107</v>
      </c>
      <c r="M323" s="68" t="s">
        <v>66</v>
      </c>
      <c r="N323" s="68" t="s">
        <v>67</v>
      </c>
      <c r="O323" s="68" t="s">
        <v>108</v>
      </c>
      <c r="P323" s="68" t="s">
        <v>2257</v>
      </c>
      <c r="Q323" s="69">
        <v>5.816E8</v>
      </c>
      <c r="R323" s="69">
        <v>0.0</v>
      </c>
      <c r="S323" s="69">
        <v>0.0</v>
      </c>
      <c r="T323" s="69">
        <v>3.187400022E7</v>
      </c>
      <c r="U323" s="69">
        <v>0.0</v>
      </c>
      <c r="V323" s="69">
        <v>0.0</v>
      </c>
      <c r="W323" s="69">
        <v>0.0</v>
      </c>
      <c r="X323" s="69">
        <v>6.1347400022E8</v>
      </c>
      <c r="Y323" s="69">
        <v>5.004125E8</v>
      </c>
      <c r="Z323" s="69">
        <v>5.004125E8</v>
      </c>
      <c r="AA323" s="69">
        <v>2.195E8</v>
      </c>
      <c r="AB323" s="69">
        <v>1.47075E8</v>
      </c>
      <c r="AC323" s="69">
        <v>1.1306150022E8</v>
      </c>
      <c r="AD323" s="68" t="s">
        <v>2884</v>
      </c>
      <c r="AE323" s="68" t="str">
        <f>VLOOKUP(I:I,'TOTAL POR PROYECTOS'!B:I,8,0)</f>
        <v>Secretaría de Hábitat</v>
      </c>
    </row>
    <row r="324" hidden="1">
      <c r="A324" s="67" t="str">
        <f t="shared" si="1"/>
        <v>400103220245400100081.3.3.11.05.32.3.2.02.02.0091.3.3.11.05</v>
      </c>
      <c r="B324" s="67" t="str">
        <f>VLOOKUP(A:A,POAI!A:H,8,0)</f>
        <v>04050205|418</v>
      </c>
      <c r="C324" s="67" t="str">
        <f t="shared" si="2"/>
        <v>400103220245400100081.3.3.11.05.32.3.2.02.02.0091.3.3.11.0504050205|418</v>
      </c>
      <c r="D324" s="68" t="s">
        <v>2454</v>
      </c>
      <c r="E324" s="68" t="s">
        <v>143</v>
      </c>
      <c r="F324" s="68" t="s">
        <v>145</v>
      </c>
      <c r="G324" s="68" t="s">
        <v>968</v>
      </c>
      <c r="H324" s="68" t="s">
        <v>2885</v>
      </c>
      <c r="I324" s="68" t="s">
        <v>2264</v>
      </c>
      <c r="J324" s="68" t="s">
        <v>2886</v>
      </c>
      <c r="K324" s="68" t="s">
        <v>2244</v>
      </c>
      <c r="L324" s="68" t="s">
        <v>2245</v>
      </c>
      <c r="M324" s="68" t="s">
        <v>66</v>
      </c>
      <c r="N324" s="68" t="s">
        <v>67</v>
      </c>
      <c r="O324" s="68" t="s">
        <v>2246</v>
      </c>
      <c r="P324" s="68" t="s">
        <v>2247</v>
      </c>
      <c r="Q324" s="69">
        <v>0.0</v>
      </c>
      <c r="R324" s="69">
        <v>3.6328348E8</v>
      </c>
      <c r="S324" s="69">
        <v>0.0</v>
      </c>
      <c r="T324" s="69">
        <v>0.0</v>
      </c>
      <c r="U324" s="69">
        <v>0.0</v>
      </c>
      <c r="V324" s="69">
        <v>0.0</v>
      </c>
      <c r="W324" s="69">
        <v>0.0</v>
      </c>
      <c r="X324" s="69">
        <v>3.6328348E8</v>
      </c>
      <c r="Y324" s="69">
        <v>0.0</v>
      </c>
      <c r="Z324" s="69">
        <v>0.0</v>
      </c>
      <c r="AA324" s="69">
        <v>0.0</v>
      </c>
      <c r="AB324" s="69">
        <v>0.0</v>
      </c>
      <c r="AC324" s="69">
        <v>3.6328348E8</v>
      </c>
      <c r="AD324" s="68" t="s">
        <v>2415</v>
      </c>
      <c r="AE324" s="68" t="str">
        <f>VLOOKUP(I:I,'TOTAL POR PROYECTOS'!B:I,8,0)</f>
        <v>Secretaría de Hábitat</v>
      </c>
    </row>
    <row r="325" hidden="1">
      <c r="A325" s="67" t="str">
        <f t="shared" si="1"/>
        <v>400103220245400102281.2.1.0.00.12.3.2.02.02.0091.2.1.0.00</v>
      </c>
      <c r="B325" s="67" t="str">
        <f>VLOOKUP(A:A,POAI!A:H,8,0)</f>
        <v>04050205|418</v>
      </c>
      <c r="C325" s="67" t="str">
        <f t="shared" si="2"/>
        <v>400103220245400102281.2.1.0.00.12.3.2.02.02.0091.2.1.0.0004050205|418</v>
      </c>
      <c r="D325" s="68" t="s">
        <v>2454</v>
      </c>
      <c r="E325" s="68" t="s">
        <v>143</v>
      </c>
      <c r="F325" s="68" t="s">
        <v>145</v>
      </c>
      <c r="G325" s="68" t="s">
        <v>968</v>
      </c>
      <c r="H325" s="68" t="s">
        <v>2885</v>
      </c>
      <c r="I325" s="68" t="s">
        <v>971</v>
      </c>
      <c r="J325" s="68" t="s">
        <v>2887</v>
      </c>
      <c r="K325" s="68" t="s">
        <v>106</v>
      </c>
      <c r="L325" s="68" t="s">
        <v>107</v>
      </c>
      <c r="M325" s="68" t="s">
        <v>66</v>
      </c>
      <c r="N325" s="68" t="s">
        <v>67</v>
      </c>
      <c r="O325" s="68" t="s">
        <v>108</v>
      </c>
      <c r="P325" s="68" t="s">
        <v>2257</v>
      </c>
      <c r="Q325" s="69">
        <v>5.328E8</v>
      </c>
      <c r="R325" s="69">
        <v>0.0</v>
      </c>
      <c r="S325" s="69">
        <v>0.0</v>
      </c>
      <c r="T325" s="69">
        <v>0.0</v>
      </c>
      <c r="U325" s="69">
        <v>9350000.0</v>
      </c>
      <c r="V325" s="69">
        <v>0.0</v>
      </c>
      <c r="W325" s="69">
        <v>0.0</v>
      </c>
      <c r="X325" s="69">
        <v>5.2345E8</v>
      </c>
      <c r="Y325" s="69">
        <v>4.496E8</v>
      </c>
      <c r="Z325" s="69">
        <v>4.482E8</v>
      </c>
      <c r="AA325" s="69">
        <v>2.113E8</v>
      </c>
      <c r="AB325" s="69">
        <v>1.471E8</v>
      </c>
      <c r="AC325" s="69">
        <v>7.525E7</v>
      </c>
      <c r="AD325" s="68" t="s">
        <v>2888</v>
      </c>
      <c r="AE325" s="68" t="str">
        <f>VLOOKUP(I:I,'TOTAL POR PROYECTOS'!B:I,8,0)</f>
        <v>Secretaría de Hábitat</v>
      </c>
    </row>
    <row r="326" hidden="1">
      <c r="A326" s="67" t="str">
        <f t="shared" si="1"/>
        <v>400104620245400102271.2.1.0.00.12.3.2.02.02.0091.2.1.0.00</v>
      </c>
      <c r="B326" s="67" t="str">
        <f>VLOOKUP(A:A,POAI!A:H,8,0)</f>
        <v>04050103|412</v>
      </c>
      <c r="C326" s="67" t="str">
        <f t="shared" si="2"/>
        <v>400104620245400102271.2.1.0.00.12.3.2.02.02.0091.2.1.0.0004050103|412</v>
      </c>
      <c r="D326" s="68" t="s">
        <v>2454</v>
      </c>
      <c r="E326" s="68" t="s">
        <v>143</v>
      </c>
      <c r="F326" s="68" t="s">
        <v>145</v>
      </c>
      <c r="G326" s="68" t="s">
        <v>153</v>
      </c>
      <c r="H326" s="68" t="s">
        <v>2889</v>
      </c>
      <c r="I326" s="68" t="s">
        <v>149</v>
      </c>
      <c r="J326" s="68" t="s">
        <v>2522</v>
      </c>
      <c r="K326" s="68" t="s">
        <v>106</v>
      </c>
      <c r="L326" s="68" t="s">
        <v>107</v>
      </c>
      <c r="M326" s="68" t="s">
        <v>66</v>
      </c>
      <c r="N326" s="68" t="s">
        <v>67</v>
      </c>
      <c r="O326" s="68" t="s">
        <v>108</v>
      </c>
      <c r="P326" s="68" t="s">
        <v>2257</v>
      </c>
      <c r="Q326" s="69">
        <v>1.38E8</v>
      </c>
      <c r="R326" s="69">
        <v>0.0</v>
      </c>
      <c r="S326" s="69">
        <v>0.0</v>
      </c>
      <c r="T326" s="69">
        <v>0.0</v>
      </c>
      <c r="U326" s="69">
        <v>524000.0</v>
      </c>
      <c r="V326" s="69">
        <v>0.0</v>
      </c>
      <c r="W326" s="69">
        <v>0.0</v>
      </c>
      <c r="X326" s="69">
        <v>1.37476E8</v>
      </c>
      <c r="Y326" s="69">
        <v>1.2917596153E8</v>
      </c>
      <c r="Z326" s="69">
        <v>1.2917596153E8</v>
      </c>
      <c r="AA326" s="69">
        <v>5.955E7</v>
      </c>
      <c r="AB326" s="69">
        <v>3.4925E7</v>
      </c>
      <c r="AC326" s="69">
        <v>8300038.47</v>
      </c>
      <c r="AD326" s="68" t="s">
        <v>2890</v>
      </c>
      <c r="AE326" s="68" t="str">
        <f>VLOOKUP(I:I,'TOTAL POR PROYECTOS'!B:I,8,0)</f>
        <v>Secretaría de Hábitat</v>
      </c>
    </row>
    <row r="327" hidden="1">
      <c r="A327" s="67" t="str">
        <f t="shared" si="1"/>
        <v>400201620245400100981.2.3.2.09.12.3.2.02.02.0091.2.3.2.09</v>
      </c>
      <c r="B327" s="67" t="str">
        <f>VLOOKUP(A:A,POAI!A:H,8,0)</f>
        <v>04030301|380</v>
      </c>
      <c r="C327" s="67" t="str">
        <f t="shared" si="2"/>
        <v>400201620245400100981.2.3.2.09.12.3.2.02.02.0091.2.3.2.0904030301|380</v>
      </c>
      <c r="D327" s="68" t="s">
        <v>2454</v>
      </c>
      <c r="E327" s="68" t="s">
        <v>143</v>
      </c>
      <c r="F327" s="68" t="s">
        <v>448</v>
      </c>
      <c r="G327" s="68" t="s">
        <v>1106</v>
      </c>
      <c r="H327" s="68" t="s">
        <v>2564</v>
      </c>
      <c r="I327" s="68" t="s">
        <v>1108</v>
      </c>
      <c r="J327" s="68" t="s">
        <v>2596</v>
      </c>
      <c r="K327" s="68" t="s">
        <v>1109</v>
      </c>
      <c r="L327" s="68" t="s">
        <v>1110</v>
      </c>
      <c r="M327" s="68" t="s">
        <v>66</v>
      </c>
      <c r="N327" s="68" t="s">
        <v>67</v>
      </c>
      <c r="O327" s="68" t="s">
        <v>1111</v>
      </c>
      <c r="P327" s="68" t="s">
        <v>2559</v>
      </c>
      <c r="Q327" s="69">
        <v>1.65055E9</v>
      </c>
      <c r="R327" s="69">
        <v>0.0</v>
      </c>
      <c r="S327" s="69">
        <v>0.0</v>
      </c>
      <c r="T327" s="69">
        <v>6.5E8</v>
      </c>
      <c r="U327" s="69">
        <v>0.0</v>
      </c>
      <c r="V327" s="69">
        <v>0.0</v>
      </c>
      <c r="W327" s="69">
        <v>0.0</v>
      </c>
      <c r="X327" s="69">
        <v>2.30055E9</v>
      </c>
      <c r="Y327" s="69">
        <v>1.79668448453E9</v>
      </c>
      <c r="Z327" s="69">
        <v>1.677735E9</v>
      </c>
      <c r="AA327" s="69">
        <v>6.9239546391E8</v>
      </c>
      <c r="AB327" s="69">
        <v>4.3585948453E8</v>
      </c>
      <c r="AC327" s="69">
        <v>6.22815E8</v>
      </c>
      <c r="AD327" s="68" t="s">
        <v>2891</v>
      </c>
      <c r="AE327" s="68" t="str">
        <f>VLOOKUP(I:I,'TOTAL POR PROYECTOS'!B:I,8,0)</f>
        <v>Secretaría Valorización y Plusvalía</v>
      </c>
    </row>
    <row r="328" hidden="1">
      <c r="A328" s="67" t="str">
        <f t="shared" si="1"/>
        <v>400201620245400102181.2.1.0.00.12.3.2.02.02.0091.2.1.0.00</v>
      </c>
      <c r="B328" s="67" t="str">
        <f>VLOOKUP(A:A,POAI!A:H,8,0)</f>
        <v>04030101|362</v>
      </c>
      <c r="C328" s="67" t="str">
        <f t="shared" si="2"/>
        <v>400201620245400102181.2.1.0.00.12.3.2.02.02.0091.2.1.0.0004030101|362</v>
      </c>
      <c r="D328" s="68" t="s">
        <v>2454</v>
      </c>
      <c r="E328" s="68" t="s">
        <v>143</v>
      </c>
      <c r="F328" s="68" t="s">
        <v>448</v>
      </c>
      <c r="G328" s="68" t="s">
        <v>1106</v>
      </c>
      <c r="H328" s="68" t="s">
        <v>2564</v>
      </c>
      <c r="I328" s="68" t="s">
        <v>2141</v>
      </c>
      <c r="J328" s="68" t="s">
        <v>2892</v>
      </c>
      <c r="K328" s="68" t="s">
        <v>106</v>
      </c>
      <c r="L328" s="68" t="s">
        <v>107</v>
      </c>
      <c r="M328" s="68" t="s">
        <v>66</v>
      </c>
      <c r="N328" s="68" t="s">
        <v>67</v>
      </c>
      <c r="O328" s="68" t="s">
        <v>108</v>
      </c>
      <c r="P328" s="68" t="s">
        <v>2257</v>
      </c>
      <c r="Q328" s="69">
        <v>2.98E8</v>
      </c>
      <c r="R328" s="69">
        <v>0.0</v>
      </c>
      <c r="S328" s="69">
        <v>0.0</v>
      </c>
      <c r="T328" s="69">
        <v>0.0</v>
      </c>
      <c r="U328" s="69">
        <v>0.0</v>
      </c>
      <c r="V328" s="69">
        <v>0.0</v>
      </c>
      <c r="W328" s="69">
        <v>0.0</v>
      </c>
      <c r="X328" s="69">
        <v>2.98E8</v>
      </c>
      <c r="Y328" s="69">
        <v>2.949E8</v>
      </c>
      <c r="Z328" s="69">
        <v>2.934E8</v>
      </c>
      <c r="AA328" s="69">
        <v>1.579E8</v>
      </c>
      <c r="AB328" s="69">
        <v>1.065E8</v>
      </c>
      <c r="AC328" s="69">
        <v>4600000.0</v>
      </c>
      <c r="AD328" s="68" t="s">
        <v>2466</v>
      </c>
      <c r="AE328" s="68" t="str">
        <f>VLOOKUP(I:I,'TOTAL POR PROYECTOS'!B:I,8,0)</f>
        <v>Secretaría de Planeación y Desarrollo Teritorial</v>
      </c>
    </row>
    <row r="329" hidden="1">
      <c r="A329" s="67" t="str">
        <f t="shared" si="1"/>
        <v>400202020245400101151.2.1.0.00.12.3.2.02.02.0091.2.1.0.00</v>
      </c>
      <c r="B329" s="67" t="str">
        <f>VLOOKUP(A:A,POAI!A:H,8,0)</f>
        <v>01020201|25</v>
      </c>
      <c r="C329" s="67" t="str">
        <f t="shared" si="2"/>
        <v>400202020245400101151.2.1.0.00.12.3.2.02.02.0091.2.1.0.0001020201|25</v>
      </c>
      <c r="D329" s="68" t="s">
        <v>2454</v>
      </c>
      <c r="E329" s="68" t="s">
        <v>143</v>
      </c>
      <c r="F329" s="68" t="s">
        <v>448</v>
      </c>
      <c r="G329" s="68" t="s">
        <v>1354</v>
      </c>
      <c r="H329" s="68" t="s">
        <v>2455</v>
      </c>
      <c r="I329" s="68" t="s">
        <v>1357</v>
      </c>
      <c r="J329" s="68" t="s">
        <v>2456</v>
      </c>
      <c r="K329" s="68" t="s">
        <v>106</v>
      </c>
      <c r="L329" s="68" t="s">
        <v>107</v>
      </c>
      <c r="M329" s="68" t="s">
        <v>66</v>
      </c>
      <c r="N329" s="68" t="s">
        <v>67</v>
      </c>
      <c r="O329" s="68" t="s">
        <v>108</v>
      </c>
      <c r="P329" s="68" t="s">
        <v>2257</v>
      </c>
      <c r="Q329" s="69">
        <v>1.53428E9</v>
      </c>
      <c r="R329" s="69">
        <v>0.0</v>
      </c>
      <c r="S329" s="69">
        <v>0.0</v>
      </c>
      <c r="T329" s="69">
        <v>5.512E7</v>
      </c>
      <c r="U329" s="69">
        <v>0.0</v>
      </c>
      <c r="V329" s="69">
        <v>0.0</v>
      </c>
      <c r="W329" s="69">
        <v>0.0</v>
      </c>
      <c r="X329" s="69">
        <v>1.5894E9</v>
      </c>
      <c r="Y329" s="69">
        <v>1.58857333333E9</v>
      </c>
      <c r="Z329" s="69">
        <v>1.54827333333E9</v>
      </c>
      <c r="AA329" s="69">
        <v>4.7493E8</v>
      </c>
      <c r="AB329" s="69">
        <v>2.665E8</v>
      </c>
      <c r="AC329" s="69">
        <v>4.112666667E7</v>
      </c>
      <c r="AD329" s="68" t="s">
        <v>2893</v>
      </c>
      <c r="AE329" s="68" t="str">
        <f>VLOOKUP(I:I,'TOTAL POR PROYECTOS'!B:I,8,0)</f>
        <v>Secretaría de Gobierno</v>
      </c>
    </row>
    <row r="330" hidden="1">
      <c r="A330" s="67" t="str">
        <f t="shared" si="1"/>
        <v>400202620245400101531.2.1.0.00.12.3.2.02.02.0091.2.1.0.00</v>
      </c>
      <c r="B330" s="67" t="str">
        <f>VLOOKUP(A:A,POAI!A:H,8,0)</f>
        <v>04020102|347</v>
      </c>
      <c r="C330" s="67" t="str">
        <f t="shared" si="2"/>
        <v>400202620245400101531.2.1.0.00.12.3.2.02.02.0091.2.1.0.0004020102|347</v>
      </c>
      <c r="D330" s="68" t="s">
        <v>2454</v>
      </c>
      <c r="E330" s="68" t="s">
        <v>143</v>
      </c>
      <c r="F330" s="68" t="s">
        <v>448</v>
      </c>
      <c r="G330" s="68" t="s">
        <v>1881</v>
      </c>
      <c r="H330" s="68" t="s">
        <v>2894</v>
      </c>
      <c r="I330" s="68" t="s">
        <v>1883</v>
      </c>
      <c r="J330" s="68" t="s">
        <v>2895</v>
      </c>
      <c r="K330" s="68" t="s">
        <v>106</v>
      </c>
      <c r="L330" s="68" t="s">
        <v>107</v>
      </c>
      <c r="M330" s="68" t="s">
        <v>66</v>
      </c>
      <c r="N330" s="68" t="s">
        <v>67</v>
      </c>
      <c r="O330" s="68" t="s">
        <v>108</v>
      </c>
      <c r="P330" s="68" t="s">
        <v>2257</v>
      </c>
      <c r="Q330" s="69">
        <v>3.6E7</v>
      </c>
      <c r="R330" s="69">
        <v>0.0</v>
      </c>
      <c r="S330" s="69">
        <v>0.0</v>
      </c>
      <c r="T330" s="69">
        <v>0.0</v>
      </c>
      <c r="U330" s="69">
        <v>0.0</v>
      </c>
      <c r="V330" s="69">
        <v>0.0</v>
      </c>
      <c r="W330" s="69">
        <v>0.0</v>
      </c>
      <c r="X330" s="69">
        <v>3.6E7</v>
      </c>
      <c r="Y330" s="69">
        <v>2.485E7</v>
      </c>
      <c r="Z330" s="69">
        <v>2.485E7</v>
      </c>
      <c r="AA330" s="69">
        <v>5300000.0</v>
      </c>
      <c r="AB330" s="69">
        <v>5300000.0</v>
      </c>
      <c r="AC330" s="69">
        <v>1.115E7</v>
      </c>
      <c r="AD330" s="68" t="s">
        <v>2896</v>
      </c>
      <c r="AE330" s="68" t="str">
        <f>VLOOKUP(I:I,'TOTAL POR PROYECTOS'!B:I,8,0)</f>
        <v>Secretaría de Ambiente y Sostenibilidad</v>
      </c>
    </row>
    <row r="331" hidden="1">
      <c r="A331" s="67" t="str">
        <f t="shared" si="1"/>
        <v>400301020245400102371.2.4.6.00.42.3.2.02.02.0091.2.4.6.00</v>
      </c>
      <c r="B331" s="67" t="str">
        <f>VLOOKUP(A:A,POAI!A:H,8,0)</f>
        <v>04040108|391</v>
      </c>
      <c r="C331" s="67" t="str">
        <f t="shared" si="2"/>
        <v>400301020245400102371.2.4.6.00.42.3.2.02.02.0091.2.4.6.0004040108|391</v>
      </c>
      <c r="D331" s="68" t="s">
        <v>2454</v>
      </c>
      <c r="E331" s="68" t="s">
        <v>143</v>
      </c>
      <c r="F331" s="68" t="s">
        <v>1674</v>
      </c>
      <c r="G331" s="68" t="s">
        <v>2117</v>
      </c>
      <c r="H331" s="68" t="s">
        <v>2897</v>
      </c>
      <c r="I331" s="68" t="s">
        <v>2119</v>
      </c>
      <c r="J331" s="68" t="s">
        <v>2607</v>
      </c>
      <c r="K331" s="68" t="s">
        <v>1680</v>
      </c>
      <c r="L331" s="68" t="s">
        <v>2266</v>
      </c>
      <c r="M331" s="68" t="s">
        <v>66</v>
      </c>
      <c r="N331" s="68" t="s">
        <v>67</v>
      </c>
      <c r="O331" s="68" t="s">
        <v>1682</v>
      </c>
      <c r="P331" s="68" t="s">
        <v>2267</v>
      </c>
      <c r="Q331" s="69">
        <v>5.0E8</v>
      </c>
      <c r="R331" s="69">
        <v>0.0</v>
      </c>
      <c r="S331" s="69">
        <v>0.0</v>
      </c>
      <c r="T331" s="69">
        <v>0.0</v>
      </c>
      <c r="U331" s="69">
        <v>0.0</v>
      </c>
      <c r="V331" s="69">
        <v>0.0</v>
      </c>
      <c r="W331" s="69">
        <v>0.0</v>
      </c>
      <c r="X331" s="69">
        <v>5.0E8</v>
      </c>
      <c r="Y331" s="69">
        <v>0.0</v>
      </c>
      <c r="Z331" s="69">
        <v>0.0</v>
      </c>
      <c r="AA331" s="69">
        <v>0.0</v>
      </c>
      <c r="AB331" s="69">
        <v>0.0</v>
      </c>
      <c r="AC331" s="69">
        <v>5.0E8</v>
      </c>
      <c r="AD331" s="68" t="s">
        <v>2415</v>
      </c>
      <c r="AE331" s="68" t="str">
        <f>VLOOKUP(I:I,'TOTAL POR PROYECTOS'!B:I,8,0)</f>
        <v>Secretaría de Planeación y Desarrollo Teritorial</v>
      </c>
    </row>
    <row r="332" hidden="1">
      <c r="A332" s="67" t="str">
        <f t="shared" si="1"/>
        <v>40030422025000000325041.2.1.0.00.12.3.2.02.02.0091.2.1.0.00</v>
      </c>
      <c r="B332" s="67" t="str">
        <f>VLOOKUP(A:A,POAI!A:H,8,0)</f>
        <v>04040111|394</v>
      </c>
      <c r="C332" s="67" t="str">
        <f t="shared" si="2"/>
        <v>40030422025000000325041.2.1.0.00.12.3.2.02.02.0091.2.1.0.0004040111|394</v>
      </c>
      <c r="D332" s="68" t="s">
        <v>2454</v>
      </c>
      <c r="E332" s="68" t="s">
        <v>143</v>
      </c>
      <c r="F332" s="68" t="s">
        <v>1674</v>
      </c>
      <c r="G332" s="68" t="s">
        <v>2045</v>
      </c>
      <c r="H332" s="68" t="s">
        <v>2599</v>
      </c>
      <c r="I332" s="68" t="s">
        <v>2038</v>
      </c>
      <c r="J332" s="68" t="s">
        <v>2604</v>
      </c>
      <c r="K332" s="68" t="s">
        <v>106</v>
      </c>
      <c r="L332" s="68" t="s">
        <v>107</v>
      </c>
      <c r="M332" s="68" t="s">
        <v>66</v>
      </c>
      <c r="N332" s="68" t="s">
        <v>67</v>
      </c>
      <c r="O332" s="68" t="s">
        <v>108</v>
      </c>
      <c r="P332" s="68" t="s">
        <v>2257</v>
      </c>
      <c r="Q332" s="69">
        <v>4.4E7</v>
      </c>
      <c r="R332" s="69">
        <v>0.0</v>
      </c>
      <c r="S332" s="69">
        <v>0.0</v>
      </c>
      <c r="T332" s="69">
        <v>0.0</v>
      </c>
      <c r="U332" s="69">
        <v>0.0</v>
      </c>
      <c r="V332" s="69">
        <v>0.0</v>
      </c>
      <c r="W332" s="69">
        <v>0.0</v>
      </c>
      <c r="X332" s="69">
        <v>4.4E7</v>
      </c>
      <c r="Y332" s="69">
        <v>4.35E7</v>
      </c>
      <c r="Z332" s="69">
        <v>4.35E7</v>
      </c>
      <c r="AA332" s="69">
        <v>2.18E7</v>
      </c>
      <c r="AB332" s="69">
        <v>2.18E7</v>
      </c>
      <c r="AC332" s="69">
        <v>500000.0</v>
      </c>
      <c r="AD332" s="68" t="s">
        <v>2898</v>
      </c>
      <c r="AE332" s="68" t="str">
        <f>VLOOKUP(I:I,'TOTAL POR PROYECTOS'!B:I,8,0)</f>
        <v>Secretaría de Planeación y Desarrollo Teritorial</v>
      </c>
    </row>
    <row r="333" hidden="1">
      <c r="A333" s="67" t="str">
        <f t="shared" si="1"/>
        <v>400305220245400102241.2.4.6.00.42.3.2.02.02.0091.2.4.6.00</v>
      </c>
      <c r="B333" s="67" t="str">
        <f>VLOOKUP(A:A,POAI!A:H,8,0)</f>
        <v>04040109|392</v>
      </c>
      <c r="C333" s="67" t="str">
        <f t="shared" si="2"/>
        <v>400305220245400102241.2.4.6.00.42.3.2.02.02.0091.2.4.6.0004040109|392</v>
      </c>
      <c r="D333" s="68" t="s">
        <v>2454</v>
      </c>
      <c r="E333" s="68" t="s">
        <v>143</v>
      </c>
      <c r="F333" s="68" t="s">
        <v>1674</v>
      </c>
      <c r="G333" s="68" t="s">
        <v>2138</v>
      </c>
      <c r="H333" s="68" t="s">
        <v>2899</v>
      </c>
      <c r="I333" s="68" t="s">
        <v>2265</v>
      </c>
      <c r="J333" s="68" t="s">
        <v>2732</v>
      </c>
      <c r="K333" s="68" t="s">
        <v>1680</v>
      </c>
      <c r="L333" s="68" t="s">
        <v>2266</v>
      </c>
      <c r="M333" s="68" t="s">
        <v>66</v>
      </c>
      <c r="N333" s="68" t="s">
        <v>67</v>
      </c>
      <c r="O333" s="68" t="s">
        <v>1682</v>
      </c>
      <c r="P333" s="68" t="s">
        <v>2267</v>
      </c>
      <c r="Q333" s="69">
        <v>0.0</v>
      </c>
      <c r="R333" s="69">
        <v>0.0</v>
      </c>
      <c r="S333" s="69">
        <v>0.0</v>
      </c>
      <c r="T333" s="69">
        <v>1.2E9</v>
      </c>
      <c r="U333" s="69">
        <v>0.0</v>
      </c>
      <c r="V333" s="69">
        <v>0.0</v>
      </c>
      <c r="W333" s="69">
        <v>0.0</v>
      </c>
      <c r="X333" s="69">
        <v>1.2E9</v>
      </c>
      <c r="Y333" s="69">
        <v>1.2E9</v>
      </c>
      <c r="Z333" s="69">
        <v>1.2E9</v>
      </c>
      <c r="AA333" s="69">
        <v>1.08E9</v>
      </c>
      <c r="AB333" s="69">
        <v>1.08E9</v>
      </c>
      <c r="AC333" s="69">
        <v>0.0</v>
      </c>
      <c r="AD333" s="68" t="s">
        <v>2404</v>
      </c>
      <c r="AE333" s="68" t="str">
        <f>VLOOKUP(I:I,'TOTAL POR PROYECTOS'!B:I,8,0)</f>
        <v>Secretaría de Planeación y Desarrollo Teritorial</v>
      </c>
    </row>
    <row r="334" hidden="1">
      <c r="A334" s="67" t="str">
        <f t="shared" si="1"/>
        <v>40030522025000000325041.2.1.0.00.12.3.2.02.02.0091.2.1.0.00</v>
      </c>
      <c r="B334" s="67" t="str">
        <f>VLOOKUP(A:A,POAI!A:H,8,0)</f>
        <v>04040109|392</v>
      </c>
      <c r="C334" s="67" t="str">
        <f t="shared" si="2"/>
        <v>40030522025000000325041.2.1.0.00.12.3.2.02.02.0091.2.1.0.0004040109|392</v>
      </c>
      <c r="D334" s="68" t="s">
        <v>2454</v>
      </c>
      <c r="E334" s="68" t="s">
        <v>143</v>
      </c>
      <c r="F334" s="68" t="s">
        <v>1674</v>
      </c>
      <c r="G334" s="68" t="s">
        <v>2138</v>
      </c>
      <c r="H334" s="68" t="s">
        <v>2899</v>
      </c>
      <c r="I334" s="68" t="s">
        <v>2038</v>
      </c>
      <c r="J334" s="68" t="s">
        <v>2604</v>
      </c>
      <c r="K334" s="68" t="s">
        <v>106</v>
      </c>
      <c r="L334" s="68" t="s">
        <v>107</v>
      </c>
      <c r="M334" s="68" t="s">
        <v>66</v>
      </c>
      <c r="N334" s="68" t="s">
        <v>67</v>
      </c>
      <c r="O334" s="68" t="s">
        <v>108</v>
      </c>
      <c r="P334" s="68" t="s">
        <v>2257</v>
      </c>
      <c r="Q334" s="69">
        <v>1.08E8</v>
      </c>
      <c r="R334" s="69">
        <v>0.0</v>
      </c>
      <c r="S334" s="69">
        <v>0.0</v>
      </c>
      <c r="T334" s="69">
        <v>0.0</v>
      </c>
      <c r="U334" s="69">
        <v>0.0</v>
      </c>
      <c r="V334" s="69">
        <v>0.0</v>
      </c>
      <c r="W334" s="69">
        <v>0.0</v>
      </c>
      <c r="X334" s="69">
        <v>1.08E8</v>
      </c>
      <c r="Y334" s="69">
        <v>1.05E8</v>
      </c>
      <c r="Z334" s="69">
        <v>1.05E8</v>
      </c>
      <c r="AA334" s="69">
        <v>5.2E7</v>
      </c>
      <c r="AB334" s="69">
        <v>3.1E7</v>
      </c>
      <c r="AC334" s="69">
        <v>3000000.0</v>
      </c>
      <c r="AD334" s="68" t="s">
        <v>2900</v>
      </c>
      <c r="AE334" s="68" t="str">
        <f>VLOOKUP(I:I,'TOTAL POR PROYECTOS'!B:I,8,0)</f>
        <v>Secretaría de Planeación y Desarrollo Teritorial</v>
      </c>
    </row>
    <row r="335" hidden="1">
      <c r="A335" s="67" t="str">
        <f t="shared" si="1"/>
        <v>41010112025000000325151.2.1.0.00.12.3.2.02.02.0091.2.1.0.00</v>
      </c>
      <c r="B335" s="67" t="str">
        <f>VLOOKUP(A:A,POAI!A:H,8,0)</f>
        <v>03070203|294</v>
      </c>
      <c r="C335" s="67" t="str">
        <f t="shared" si="2"/>
        <v>41010112025000000325151.2.1.0.00.12.3.2.02.02.0091.2.1.0.0003070203|294</v>
      </c>
      <c r="D335" s="68" t="s">
        <v>2463</v>
      </c>
      <c r="E335" s="68" t="s">
        <v>304</v>
      </c>
      <c r="F335" s="68" t="s">
        <v>1920</v>
      </c>
      <c r="G335" s="68" t="s">
        <v>1922</v>
      </c>
      <c r="H335" s="68" t="s">
        <v>2901</v>
      </c>
      <c r="I335" s="68" t="s">
        <v>1924</v>
      </c>
      <c r="J335" s="68" t="s">
        <v>2902</v>
      </c>
      <c r="K335" s="68" t="s">
        <v>106</v>
      </c>
      <c r="L335" s="68" t="s">
        <v>107</v>
      </c>
      <c r="M335" s="68" t="s">
        <v>66</v>
      </c>
      <c r="N335" s="68" t="s">
        <v>67</v>
      </c>
      <c r="O335" s="68" t="s">
        <v>108</v>
      </c>
      <c r="P335" s="68" t="s">
        <v>2257</v>
      </c>
      <c r="Q335" s="69">
        <v>3.6E7</v>
      </c>
      <c r="R335" s="69">
        <v>0.0</v>
      </c>
      <c r="S335" s="69">
        <v>0.0</v>
      </c>
      <c r="T335" s="69">
        <v>0.0</v>
      </c>
      <c r="U335" s="69">
        <v>0.0</v>
      </c>
      <c r="V335" s="69">
        <v>0.0</v>
      </c>
      <c r="W335" s="69">
        <v>0.0</v>
      </c>
      <c r="X335" s="69">
        <v>3.6E7</v>
      </c>
      <c r="Y335" s="69">
        <v>3.465E7</v>
      </c>
      <c r="Z335" s="69">
        <v>3.465E7</v>
      </c>
      <c r="AA335" s="69">
        <v>1.61E7</v>
      </c>
      <c r="AB335" s="69">
        <v>9900000.0</v>
      </c>
      <c r="AC335" s="69">
        <v>1350000.0</v>
      </c>
      <c r="AD335" s="68" t="s">
        <v>2903</v>
      </c>
      <c r="AE335" s="68" t="str">
        <f>VLOOKUP(I:I,'TOTAL POR PROYECTOS'!B:I,8,0)</f>
        <v>Secretaría de Víctimas, Paz y Posconflicto</v>
      </c>
    </row>
    <row r="336" hidden="1">
      <c r="A336" s="67" t="str">
        <f t="shared" si="1"/>
        <v>410101420245400102041.2.1.0.00.12.3.2.02.02.0091.2.1.0.00</v>
      </c>
      <c r="B336" s="67" t="str">
        <f>VLOOKUP(A:A,POAI!A:H,8,0)</f>
        <v>03070301|299</v>
      </c>
      <c r="C336" s="67" t="str">
        <f t="shared" si="2"/>
        <v>410101420245400102041.2.1.0.00.12.3.2.02.02.0091.2.1.0.0003070301|299</v>
      </c>
      <c r="D336" s="68" t="s">
        <v>2463</v>
      </c>
      <c r="E336" s="68" t="s">
        <v>304</v>
      </c>
      <c r="F336" s="68" t="s">
        <v>1920</v>
      </c>
      <c r="G336" s="68" t="s">
        <v>1958</v>
      </c>
      <c r="H336" s="68" t="s">
        <v>2904</v>
      </c>
      <c r="I336" s="68" t="s">
        <v>1961</v>
      </c>
      <c r="J336" s="68" t="s">
        <v>2905</v>
      </c>
      <c r="K336" s="68" t="s">
        <v>106</v>
      </c>
      <c r="L336" s="68" t="s">
        <v>107</v>
      </c>
      <c r="M336" s="68" t="s">
        <v>66</v>
      </c>
      <c r="N336" s="68" t="s">
        <v>67</v>
      </c>
      <c r="O336" s="68" t="s">
        <v>108</v>
      </c>
      <c r="P336" s="68" t="s">
        <v>2257</v>
      </c>
      <c r="Q336" s="69">
        <v>3.168E8</v>
      </c>
      <c r="R336" s="69">
        <v>0.0</v>
      </c>
      <c r="S336" s="69">
        <v>0.0</v>
      </c>
      <c r="T336" s="69">
        <v>0.0</v>
      </c>
      <c r="U336" s="69">
        <v>0.0</v>
      </c>
      <c r="V336" s="69">
        <v>0.0</v>
      </c>
      <c r="W336" s="69">
        <v>0.0</v>
      </c>
      <c r="X336" s="69">
        <v>3.168E8</v>
      </c>
      <c r="Y336" s="69">
        <v>3.15651E8</v>
      </c>
      <c r="Z336" s="69">
        <v>3.15651E8</v>
      </c>
      <c r="AA336" s="69">
        <v>1.76072E8</v>
      </c>
      <c r="AB336" s="69">
        <v>1.09054E8</v>
      </c>
      <c r="AC336" s="69">
        <v>1149000.0</v>
      </c>
      <c r="AD336" s="68" t="s">
        <v>2906</v>
      </c>
      <c r="AE336" s="68" t="str">
        <f>VLOOKUP(I:I,'TOTAL POR PROYECTOS'!B:I,8,0)</f>
        <v>Secretaría de Víctimas, Paz y Posconflicto</v>
      </c>
    </row>
    <row r="337" hidden="1">
      <c r="A337" s="67" t="str">
        <f t="shared" si="1"/>
        <v>410102320245400102041.2.1.0.00.12.3.2.02.02.0091.2.1.0.00</v>
      </c>
      <c r="B337" s="67" t="str">
        <f>VLOOKUP(A:A,POAI!A:H,8,0)</f>
        <v>03070303|301</v>
      </c>
      <c r="C337" s="67" t="str">
        <f t="shared" si="2"/>
        <v>410102320245400102041.2.1.0.00.12.3.2.02.02.0091.2.1.0.0003070303|301</v>
      </c>
      <c r="D337" s="68" t="s">
        <v>2463</v>
      </c>
      <c r="E337" s="68" t="s">
        <v>304</v>
      </c>
      <c r="F337" s="68" t="s">
        <v>1920</v>
      </c>
      <c r="G337" s="68" t="s">
        <v>1965</v>
      </c>
      <c r="H337" s="68" t="s">
        <v>2907</v>
      </c>
      <c r="I337" s="68" t="s">
        <v>1961</v>
      </c>
      <c r="J337" s="68" t="s">
        <v>2905</v>
      </c>
      <c r="K337" s="68" t="s">
        <v>106</v>
      </c>
      <c r="L337" s="68" t="s">
        <v>107</v>
      </c>
      <c r="M337" s="68" t="s">
        <v>66</v>
      </c>
      <c r="N337" s="68" t="s">
        <v>67</v>
      </c>
      <c r="O337" s="68" t="s">
        <v>108</v>
      </c>
      <c r="P337" s="68" t="s">
        <v>2257</v>
      </c>
      <c r="Q337" s="69">
        <v>1.088E8</v>
      </c>
      <c r="R337" s="69">
        <v>0.0</v>
      </c>
      <c r="S337" s="69">
        <v>0.0</v>
      </c>
      <c r="T337" s="69">
        <v>0.0</v>
      </c>
      <c r="U337" s="69">
        <v>0.0</v>
      </c>
      <c r="V337" s="69">
        <v>0.0</v>
      </c>
      <c r="W337" s="69">
        <v>0.0</v>
      </c>
      <c r="X337" s="69">
        <v>1.088E8</v>
      </c>
      <c r="Y337" s="69">
        <v>1.07226E8</v>
      </c>
      <c r="Z337" s="69">
        <v>1.07226E8</v>
      </c>
      <c r="AA337" s="69">
        <v>5.7638E7</v>
      </c>
      <c r="AB337" s="69">
        <v>3.0636E7</v>
      </c>
      <c r="AC337" s="69">
        <v>1574000.0</v>
      </c>
      <c r="AD337" s="68" t="s">
        <v>2908</v>
      </c>
      <c r="AE337" s="68" t="str">
        <f>VLOOKUP(I:I,'TOTAL POR PROYECTOS'!B:I,8,0)</f>
        <v>Secretaría de Víctimas, Paz y Posconflicto</v>
      </c>
    </row>
    <row r="338" hidden="1">
      <c r="A338" s="67" t="str">
        <f t="shared" si="1"/>
        <v>410102520245400100991.2.1.0.00.12.3.2.02.02.0091.2.1.0.00</v>
      </c>
      <c r="B338" s="67" t="str">
        <f>VLOOKUP(A:A,POAI!A:H,8,0)</f>
        <v>03070302|300</v>
      </c>
      <c r="C338" s="67" t="str">
        <f t="shared" si="2"/>
        <v>410102520245400100991.2.1.0.00.12.3.2.02.02.0091.2.1.0.0003070302|300</v>
      </c>
      <c r="D338" s="68" t="s">
        <v>2463</v>
      </c>
      <c r="E338" s="68" t="s">
        <v>304</v>
      </c>
      <c r="F338" s="68" t="s">
        <v>1920</v>
      </c>
      <c r="G338" s="68" t="s">
        <v>1975</v>
      </c>
      <c r="H338" s="68" t="s">
        <v>2523</v>
      </c>
      <c r="I338" s="68" t="s">
        <v>1977</v>
      </c>
      <c r="J338" s="68" t="s">
        <v>2524</v>
      </c>
      <c r="K338" s="68" t="s">
        <v>106</v>
      </c>
      <c r="L338" s="68" t="s">
        <v>107</v>
      </c>
      <c r="M338" s="68" t="s">
        <v>66</v>
      </c>
      <c r="N338" s="68" t="s">
        <v>67</v>
      </c>
      <c r="O338" s="68" t="s">
        <v>108</v>
      </c>
      <c r="P338" s="68" t="s">
        <v>2257</v>
      </c>
      <c r="Q338" s="69">
        <v>2.11868056E8</v>
      </c>
      <c r="R338" s="69">
        <v>0.0</v>
      </c>
      <c r="S338" s="69">
        <v>0.0</v>
      </c>
      <c r="T338" s="69">
        <v>2.0E8</v>
      </c>
      <c r="U338" s="69">
        <v>0.0</v>
      </c>
      <c r="V338" s="69">
        <v>0.0</v>
      </c>
      <c r="W338" s="69">
        <v>0.0</v>
      </c>
      <c r="X338" s="69">
        <v>4.11868056E8</v>
      </c>
      <c r="Y338" s="69">
        <v>4.1168339999E8</v>
      </c>
      <c r="Z338" s="69">
        <v>3.49083E8</v>
      </c>
      <c r="AA338" s="69">
        <v>1.96644E8</v>
      </c>
      <c r="AB338" s="69">
        <v>1.18708E8</v>
      </c>
      <c r="AC338" s="69">
        <v>6.2785056E7</v>
      </c>
      <c r="AD338" s="68" t="s">
        <v>2909</v>
      </c>
      <c r="AE338" s="68" t="str">
        <f>VLOOKUP(I:I,'TOTAL POR PROYECTOS'!B:I,8,0)</f>
        <v>Secretaría de Víctimas, Paz y Posconflicto</v>
      </c>
    </row>
    <row r="339" hidden="1">
      <c r="A339" s="67" t="str">
        <f t="shared" si="1"/>
        <v>410103120245400101221.2.1.0.00.12.3.2.02.02.0091.2.1.0.00</v>
      </c>
      <c r="B339" s="67" t="str">
        <f>VLOOKUP(A:A,POAI!A:H,8,0)</f>
        <v>03070201|292</v>
      </c>
      <c r="C339" s="67" t="str">
        <f t="shared" si="2"/>
        <v>410103120245400101221.2.1.0.00.12.3.2.02.02.0091.2.1.0.0003070201|292</v>
      </c>
      <c r="D339" s="68" t="s">
        <v>2463</v>
      </c>
      <c r="E339" s="68" t="s">
        <v>304</v>
      </c>
      <c r="F339" s="68" t="s">
        <v>1920</v>
      </c>
      <c r="G339" s="68" t="s">
        <v>1949</v>
      </c>
      <c r="H339" s="68" t="s">
        <v>2910</v>
      </c>
      <c r="I339" s="68" t="s">
        <v>1945</v>
      </c>
      <c r="J339" s="68" t="s">
        <v>2911</v>
      </c>
      <c r="K339" s="68" t="s">
        <v>106</v>
      </c>
      <c r="L339" s="68" t="s">
        <v>107</v>
      </c>
      <c r="M339" s="68" t="s">
        <v>66</v>
      </c>
      <c r="N339" s="68" t="s">
        <v>67</v>
      </c>
      <c r="O339" s="68" t="s">
        <v>108</v>
      </c>
      <c r="P339" s="68" t="s">
        <v>2257</v>
      </c>
      <c r="Q339" s="69">
        <v>4.76E7</v>
      </c>
      <c r="R339" s="69">
        <v>0.0</v>
      </c>
      <c r="S339" s="69">
        <v>0.0</v>
      </c>
      <c r="T339" s="69">
        <v>0.0</v>
      </c>
      <c r="U339" s="69">
        <v>0.0</v>
      </c>
      <c r="V339" s="69">
        <v>0.0</v>
      </c>
      <c r="W339" s="69">
        <v>0.0</v>
      </c>
      <c r="X339" s="69">
        <v>4.76E7</v>
      </c>
      <c r="Y339" s="69">
        <v>4.7584E7</v>
      </c>
      <c r="Z339" s="69">
        <v>4.1069E7</v>
      </c>
      <c r="AA339" s="69">
        <v>1.9834E7</v>
      </c>
      <c r="AB339" s="69">
        <v>1.35E7</v>
      </c>
      <c r="AC339" s="69">
        <v>6531000.0</v>
      </c>
      <c r="AD339" s="68" t="s">
        <v>2912</v>
      </c>
      <c r="AE339" s="68" t="str">
        <f>VLOOKUP(I:I,'TOTAL POR PROYECTOS'!B:I,8,0)</f>
        <v>Secretaría de Víctimas, Paz y Posconflicto</v>
      </c>
    </row>
    <row r="340" hidden="1">
      <c r="A340" s="67" t="str">
        <f t="shared" si="1"/>
        <v>41010682025000000325151.2.1.0.00.12.3.2.02.02.0091.2.1.0.00</v>
      </c>
      <c r="B340" s="67" t="str">
        <f>VLOOKUP(A:A,POAI!A:H,8,0)</f>
        <v>03070205|296</v>
      </c>
      <c r="C340" s="67" t="str">
        <f t="shared" si="2"/>
        <v>41010682025000000325151.2.1.0.00.12.3.2.02.02.0091.2.1.0.0003070205|296</v>
      </c>
      <c r="D340" s="68" t="s">
        <v>2463</v>
      </c>
      <c r="E340" s="68" t="s">
        <v>304</v>
      </c>
      <c r="F340" s="68" t="s">
        <v>1920</v>
      </c>
      <c r="G340" s="68" t="s">
        <v>1927</v>
      </c>
      <c r="H340" s="68" t="s">
        <v>2913</v>
      </c>
      <c r="I340" s="68" t="s">
        <v>1924</v>
      </c>
      <c r="J340" s="68" t="s">
        <v>2902</v>
      </c>
      <c r="K340" s="68" t="s">
        <v>106</v>
      </c>
      <c r="L340" s="68" t="s">
        <v>107</v>
      </c>
      <c r="M340" s="68" t="s">
        <v>66</v>
      </c>
      <c r="N340" s="68" t="s">
        <v>67</v>
      </c>
      <c r="O340" s="68" t="s">
        <v>108</v>
      </c>
      <c r="P340" s="68" t="s">
        <v>2257</v>
      </c>
      <c r="Q340" s="69">
        <v>1.48E7</v>
      </c>
      <c r="R340" s="69">
        <v>0.0</v>
      </c>
      <c r="S340" s="69">
        <v>0.0</v>
      </c>
      <c r="T340" s="69">
        <v>0.0</v>
      </c>
      <c r="U340" s="69">
        <v>0.0</v>
      </c>
      <c r="V340" s="69">
        <v>0.0</v>
      </c>
      <c r="W340" s="69">
        <v>0.0</v>
      </c>
      <c r="X340" s="69">
        <v>1.48E7</v>
      </c>
      <c r="Y340" s="69">
        <v>1.4E7</v>
      </c>
      <c r="Z340" s="69">
        <v>1.4E7</v>
      </c>
      <c r="AA340" s="69">
        <v>4000000.0</v>
      </c>
      <c r="AB340" s="69">
        <v>0.0</v>
      </c>
      <c r="AC340" s="69">
        <v>800000.0</v>
      </c>
      <c r="AD340" s="68" t="s">
        <v>2880</v>
      </c>
      <c r="AE340" s="68" t="str">
        <f>VLOOKUP(I:I,'TOTAL POR PROYECTOS'!B:I,8,0)</f>
        <v>Secretaría de Víctimas, Paz y Posconflicto</v>
      </c>
    </row>
    <row r="341" hidden="1">
      <c r="A341" s="67" t="str">
        <f t="shared" si="1"/>
        <v>410107420245400101221.2.1.0.00.12.3.2.02.02.0091.2.1.0.00</v>
      </c>
      <c r="B341" s="67" t="str">
        <f>VLOOKUP(A:A,POAI!A:H,8,0)</f>
        <v>03070202|293</v>
      </c>
      <c r="C341" s="67" t="str">
        <f t="shared" si="2"/>
        <v>410107420245400101221.2.1.0.00.12.3.2.02.02.0091.2.1.0.0003070202|293</v>
      </c>
      <c r="D341" s="68" t="s">
        <v>2463</v>
      </c>
      <c r="E341" s="68" t="s">
        <v>304</v>
      </c>
      <c r="F341" s="68" t="s">
        <v>1920</v>
      </c>
      <c r="G341" s="68" t="s">
        <v>1943</v>
      </c>
      <c r="H341" s="68" t="s">
        <v>2914</v>
      </c>
      <c r="I341" s="68" t="s">
        <v>1945</v>
      </c>
      <c r="J341" s="68" t="s">
        <v>2911</v>
      </c>
      <c r="K341" s="68" t="s">
        <v>106</v>
      </c>
      <c r="L341" s="68" t="s">
        <v>107</v>
      </c>
      <c r="M341" s="68" t="s">
        <v>66</v>
      </c>
      <c r="N341" s="68" t="s">
        <v>67</v>
      </c>
      <c r="O341" s="68" t="s">
        <v>108</v>
      </c>
      <c r="P341" s="68" t="s">
        <v>2257</v>
      </c>
      <c r="Q341" s="69">
        <v>1.48E7</v>
      </c>
      <c r="R341" s="69">
        <v>0.0</v>
      </c>
      <c r="S341" s="69">
        <v>0.0</v>
      </c>
      <c r="T341" s="69">
        <v>0.0</v>
      </c>
      <c r="U341" s="69">
        <v>0.0</v>
      </c>
      <c r="V341" s="69">
        <v>0.0</v>
      </c>
      <c r="W341" s="69">
        <v>0.0</v>
      </c>
      <c r="X341" s="69">
        <v>1.48E7</v>
      </c>
      <c r="Y341" s="69">
        <v>1.48E7</v>
      </c>
      <c r="Z341" s="69">
        <v>1.3125E7</v>
      </c>
      <c r="AA341" s="69">
        <v>3750000.0</v>
      </c>
      <c r="AB341" s="69">
        <v>0.0</v>
      </c>
      <c r="AC341" s="69">
        <v>1675000.0</v>
      </c>
      <c r="AD341" s="68" t="s">
        <v>2915</v>
      </c>
      <c r="AE341" s="68" t="str">
        <f>VLOOKUP(I:I,'TOTAL POR PROYECTOS'!B:I,8,0)</f>
        <v>Secretaría de Víctimas, Paz y Posconflicto</v>
      </c>
    </row>
    <row r="342" hidden="1">
      <c r="A342" s="67" t="str">
        <f t="shared" si="1"/>
        <v>410109120245400102041.2.1.0.00.12.3.2.02.02.0091.2.1.0.00</v>
      </c>
      <c r="B342" s="67" t="str">
        <f>VLOOKUP(A:A,POAI!A:H,8,0)</f>
        <v>03070304|302</v>
      </c>
      <c r="C342" s="67" t="str">
        <f t="shared" si="2"/>
        <v>410109120245400102041.2.1.0.00.12.3.2.02.02.0091.2.1.0.0003070304|302</v>
      </c>
      <c r="D342" s="68" t="s">
        <v>2463</v>
      </c>
      <c r="E342" s="68" t="s">
        <v>304</v>
      </c>
      <c r="F342" s="68" t="s">
        <v>1920</v>
      </c>
      <c r="G342" s="68" t="s">
        <v>1970</v>
      </c>
      <c r="H342" s="68" t="s">
        <v>2916</v>
      </c>
      <c r="I342" s="68" t="s">
        <v>1961</v>
      </c>
      <c r="J342" s="68" t="s">
        <v>2905</v>
      </c>
      <c r="K342" s="68" t="s">
        <v>106</v>
      </c>
      <c r="L342" s="68" t="s">
        <v>107</v>
      </c>
      <c r="M342" s="68" t="s">
        <v>66</v>
      </c>
      <c r="N342" s="68" t="s">
        <v>67</v>
      </c>
      <c r="O342" s="68" t="s">
        <v>108</v>
      </c>
      <c r="P342" s="68" t="s">
        <v>2257</v>
      </c>
      <c r="Q342" s="69">
        <v>3.064E8</v>
      </c>
      <c r="R342" s="69">
        <v>0.0</v>
      </c>
      <c r="S342" s="69">
        <v>0.0</v>
      </c>
      <c r="T342" s="69">
        <v>0.0</v>
      </c>
      <c r="U342" s="69">
        <v>0.0</v>
      </c>
      <c r="V342" s="69">
        <v>0.0</v>
      </c>
      <c r="W342" s="69">
        <v>0.0</v>
      </c>
      <c r="X342" s="69">
        <v>3.064E8</v>
      </c>
      <c r="Y342" s="69">
        <v>2.8489641E8</v>
      </c>
      <c r="Z342" s="69">
        <v>2.7934641E8</v>
      </c>
      <c r="AA342" s="69">
        <v>1.4395852E8</v>
      </c>
      <c r="AB342" s="69">
        <v>1.0154926E8</v>
      </c>
      <c r="AC342" s="69">
        <v>2.705359E7</v>
      </c>
      <c r="AD342" s="68" t="s">
        <v>2917</v>
      </c>
      <c r="AE342" s="68" t="str">
        <f>VLOOKUP(I:I,'TOTAL POR PROYECTOS'!B:I,8,0)</f>
        <v>Secretaría de Víctimas, Paz y Posconflicto</v>
      </c>
    </row>
    <row r="343" hidden="1">
      <c r="A343" s="67" t="str">
        <f t="shared" si="1"/>
        <v>41010972025000000325151.2.1.0.00.12.3.2.02.02.0091.2.1.0.00</v>
      </c>
      <c r="B343" s="67" t="str">
        <f>VLOOKUP(A:A,POAI!A:H,8,0)</f>
        <v>03070204|295</v>
      </c>
      <c r="C343" s="67" t="str">
        <f t="shared" si="2"/>
        <v>41010972025000000325151.2.1.0.00.12.3.2.02.02.0091.2.1.0.0003070204|295</v>
      </c>
      <c r="D343" s="68" t="s">
        <v>2463</v>
      </c>
      <c r="E343" s="68" t="s">
        <v>304</v>
      </c>
      <c r="F343" s="68" t="s">
        <v>1920</v>
      </c>
      <c r="G343" s="68" t="s">
        <v>1938</v>
      </c>
      <c r="H343" s="68" t="s">
        <v>2918</v>
      </c>
      <c r="I343" s="68" t="s">
        <v>1924</v>
      </c>
      <c r="J343" s="68" t="s">
        <v>2902</v>
      </c>
      <c r="K343" s="68" t="s">
        <v>106</v>
      </c>
      <c r="L343" s="68" t="s">
        <v>107</v>
      </c>
      <c r="M343" s="68" t="s">
        <v>66</v>
      </c>
      <c r="N343" s="68" t="s">
        <v>67</v>
      </c>
      <c r="O343" s="68" t="s">
        <v>108</v>
      </c>
      <c r="P343" s="68" t="s">
        <v>2257</v>
      </c>
      <c r="Q343" s="69">
        <v>1.48E7</v>
      </c>
      <c r="R343" s="69">
        <v>0.0</v>
      </c>
      <c r="S343" s="69">
        <v>0.0</v>
      </c>
      <c r="T343" s="69">
        <v>0.0</v>
      </c>
      <c r="U343" s="69">
        <v>0.0</v>
      </c>
      <c r="V343" s="69">
        <v>0.0</v>
      </c>
      <c r="W343" s="69">
        <v>0.0</v>
      </c>
      <c r="X343" s="69">
        <v>1.48E7</v>
      </c>
      <c r="Y343" s="69">
        <v>1.4E7</v>
      </c>
      <c r="Z343" s="69">
        <v>1.4E7</v>
      </c>
      <c r="AA343" s="69">
        <v>8000000.0</v>
      </c>
      <c r="AB343" s="69">
        <v>8000000.0</v>
      </c>
      <c r="AC343" s="69">
        <v>800000.0</v>
      </c>
      <c r="AD343" s="68" t="s">
        <v>2880</v>
      </c>
      <c r="AE343" s="68" t="str">
        <f>VLOOKUP(I:I,'TOTAL POR PROYECTOS'!B:I,8,0)</f>
        <v>Secretaría de Víctimas, Paz y Posconflicto</v>
      </c>
    </row>
    <row r="344" hidden="1">
      <c r="A344" s="67" t="str">
        <f t="shared" si="1"/>
        <v>41011012025000000325151.2.1.0.00.12.3.2.02.02.0091.2.1.0.00</v>
      </c>
      <c r="B344" s="67" t="str">
        <f>VLOOKUP(A:A,POAI!A:H,8,0)</f>
        <v>03070401|306</v>
      </c>
      <c r="C344" s="67" t="str">
        <f t="shared" si="2"/>
        <v>41011012025000000325151.2.1.0.00.12.3.2.02.02.0091.2.1.0.0003070401|306</v>
      </c>
      <c r="D344" s="68" t="s">
        <v>2463</v>
      </c>
      <c r="E344" s="68" t="s">
        <v>304</v>
      </c>
      <c r="F344" s="68" t="s">
        <v>1920</v>
      </c>
      <c r="G344" s="68" t="s">
        <v>1933</v>
      </c>
      <c r="H344" s="68" t="s">
        <v>2919</v>
      </c>
      <c r="I344" s="68" t="s">
        <v>1924</v>
      </c>
      <c r="J344" s="68" t="s">
        <v>2902</v>
      </c>
      <c r="K344" s="68" t="s">
        <v>106</v>
      </c>
      <c r="L344" s="68" t="s">
        <v>107</v>
      </c>
      <c r="M344" s="68" t="s">
        <v>66</v>
      </c>
      <c r="N344" s="68" t="s">
        <v>67</v>
      </c>
      <c r="O344" s="68" t="s">
        <v>108</v>
      </c>
      <c r="P344" s="68" t="s">
        <v>2257</v>
      </c>
      <c r="Q344" s="69">
        <v>1.48E7</v>
      </c>
      <c r="R344" s="69">
        <v>0.0</v>
      </c>
      <c r="S344" s="69">
        <v>0.0</v>
      </c>
      <c r="T344" s="69">
        <v>0.0</v>
      </c>
      <c r="U344" s="69">
        <v>0.0</v>
      </c>
      <c r="V344" s="69">
        <v>0.0</v>
      </c>
      <c r="W344" s="69">
        <v>0.0</v>
      </c>
      <c r="X344" s="69">
        <v>1.48E7</v>
      </c>
      <c r="Y344" s="69">
        <v>1.26E7</v>
      </c>
      <c r="Z344" s="69">
        <v>1.26E7</v>
      </c>
      <c r="AA344" s="69">
        <v>7200000.0</v>
      </c>
      <c r="AB344" s="69">
        <v>3600000.0</v>
      </c>
      <c r="AC344" s="69">
        <v>2200000.0</v>
      </c>
      <c r="AD344" s="68" t="s">
        <v>2920</v>
      </c>
      <c r="AE344" s="68" t="str">
        <f>VLOOKUP(I:I,'TOTAL POR PROYECTOS'!B:I,8,0)</f>
        <v>Secretaría de Víctimas, Paz y Posconflicto</v>
      </c>
    </row>
    <row r="345" hidden="1">
      <c r="A345" s="67" t="str">
        <f t="shared" si="1"/>
        <v>410203820245400101271.2.1.0.00.12.3.2.02.02.0091.2.1.0.00</v>
      </c>
      <c r="B345" s="67" t="str">
        <f>VLOOKUP(A:A,POAI!A:H,8,0)</f>
        <v>01030402|54</v>
      </c>
      <c r="C345" s="67" t="str">
        <f t="shared" si="2"/>
        <v>410203820245400101271.2.1.0.00.12.3.2.02.02.0091.2.1.0.0001030402|54</v>
      </c>
      <c r="D345" s="68" t="s">
        <v>2463</v>
      </c>
      <c r="E345" s="68" t="s">
        <v>304</v>
      </c>
      <c r="F345" s="68" t="s">
        <v>1143</v>
      </c>
      <c r="G345" s="68" t="s">
        <v>1151</v>
      </c>
      <c r="H345" s="68" t="s">
        <v>2525</v>
      </c>
      <c r="I345" s="68" t="s">
        <v>1374</v>
      </c>
      <c r="J345" s="68" t="s">
        <v>2921</v>
      </c>
      <c r="K345" s="68" t="s">
        <v>106</v>
      </c>
      <c r="L345" s="68" t="s">
        <v>107</v>
      </c>
      <c r="M345" s="68" t="s">
        <v>66</v>
      </c>
      <c r="N345" s="68" t="s">
        <v>67</v>
      </c>
      <c r="O345" s="68" t="s">
        <v>108</v>
      </c>
      <c r="P345" s="68" t="s">
        <v>2257</v>
      </c>
      <c r="Q345" s="69">
        <v>8.988E7</v>
      </c>
      <c r="R345" s="69">
        <v>0.0</v>
      </c>
      <c r="S345" s="69">
        <v>0.0</v>
      </c>
      <c r="T345" s="69">
        <v>0.0</v>
      </c>
      <c r="U345" s="69">
        <v>0.0</v>
      </c>
      <c r="V345" s="69">
        <v>0.0</v>
      </c>
      <c r="W345" s="69">
        <v>0.0</v>
      </c>
      <c r="X345" s="69">
        <v>8.988E7</v>
      </c>
      <c r="Y345" s="69">
        <v>8.8325E7</v>
      </c>
      <c r="Z345" s="69">
        <v>8.8325E7</v>
      </c>
      <c r="AA345" s="69">
        <v>4.7E7</v>
      </c>
      <c r="AB345" s="69">
        <v>2.515E7</v>
      </c>
      <c r="AC345" s="69">
        <v>1555000.0</v>
      </c>
      <c r="AD345" s="68" t="s">
        <v>2922</v>
      </c>
      <c r="AE345" s="68" t="str">
        <f>VLOOKUP(I:I,'TOTAL POR PROYECTOS'!B:I,8,0)</f>
        <v>Secretaría de Gobierno</v>
      </c>
    </row>
    <row r="346" hidden="1">
      <c r="A346" s="67" t="str">
        <f t="shared" si="1"/>
        <v>41020382025000000323351.2.1.0.00.12.3.2.02.02.0091.2.1.0.00</v>
      </c>
      <c r="B346" s="67" t="str">
        <f>VLOOKUP(A:A,POAI!A:H,8,0)</f>
        <v>03010103|138</v>
      </c>
      <c r="C346" s="67" t="str">
        <f t="shared" si="2"/>
        <v>41020382025000000323351.2.1.0.00.12.3.2.02.02.0091.2.1.0.0003010103|138</v>
      </c>
      <c r="D346" s="68" t="s">
        <v>2463</v>
      </c>
      <c r="E346" s="68" t="s">
        <v>304</v>
      </c>
      <c r="F346" s="68" t="s">
        <v>1143</v>
      </c>
      <c r="G346" s="68" t="s">
        <v>1151</v>
      </c>
      <c r="H346" s="68" t="s">
        <v>2525</v>
      </c>
      <c r="I346" s="68" t="s">
        <v>1147</v>
      </c>
      <c r="J346" s="68" t="s">
        <v>2526</v>
      </c>
      <c r="K346" s="68" t="s">
        <v>106</v>
      </c>
      <c r="L346" s="68" t="s">
        <v>107</v>
      </c>
      <c r="M346" s="68" t="s">
        <v>66</v>
      </c>
      <c r="N346" s="68" t="s">
        <v>67</v>
      </c>
      <c r="O346" s="68" t="s">
        <v>108</v>
      </c>
      <c r="P346" s="68" t="s">
        <v>2257</v>
      </c>
      <c r="Q346" s="69">
        <v>4.924E7</v>
      </c>
      <c r="R346" s="69">
        <v>0.0</v>
      </c>
      <c r="S346" s="69">
        <v>0.0</v>
      </c>
      <c r="T346" s="69">
        <v>1.42E8</v>
      </c>
      <c r="U346" s="69">
        <v>0.0</v>
      </c>
      <c r="V346" s="69">
        <v>0.0</v>
      </c>
      <c r="W346" s="69">
        <v>0.0</v>
      </c>
      <c r="X346" s="69">
        <v>1.9124E8</v>
      </c>
      <c r="Y346" s="69">
        <v>5.4805E7</v>
      </c>
      <c r="Z346" s="69">
        <v>4.7305E7</v>
      </c>
      <c r="AA346" s="69">
        <v>2.221E7</v>
      </c>
      <c r="AB346" s="69">
        <v>1.871E7</v>
      </c>
      <c r="AC346" s="69">
        <v>1.43935E8</v>
      </c>
      <c r="AD346" s="68" t="s">
        <v>2923</v>
      </c>
      <c r="AE346" s="68" t="str">
        <f>VLOOKUP(I:I,'TOTAL POR PROYECTOS'!B:I,8,0)</f>
        <v>Secretaría de Bienestar Social</v>
      </c>
    </row>
    <row r="347" hidden="1">
      <c r="A347" s="67" t="str">
        <f t="shared" si="1"/>
        <v>41020382025000000323351.2.3.3.01.12.3.2.02.02.0091.2.3.3.01</v>
      </c>
      <c r="B347" s="67" t="str">
        <f>VLOOKUP(A:A,POAI!A:H,8,0)</f>
        <v>03010103|138</v>
      </c>
      <c r="C347" s="67" t="str">
        <f t="shared" si="2"/>
        <v>41020382025000000323351.2.3.3.01.12.3.2.02.02.0091.2.3.3.0103010103|138</v>
      </c>
      <c r="D347" s="68" t="s">
        <v>2463</v>
      </c>
      <c r="E347" s="68" t="s">
        <v>304</v>
      </c>
      <c r="F347" s="68" t="s">
        <v>1143</v>
      </c>
      <c r="G347" s="68" t="s">
        <v>1151</v>
      </c>
      <c r="H347" s="68" t="s">
        <v>2525</v>
      </c>
      <c r="I347" s="68" t="s">
        <v>1147</v>
      </c>
      <c r="J347" s="68" t="s">
        <v>2526</v>
      </c>
      <c r="K347" s="68" t="s">
        <v>1155</v>
      </c>
      <c r="L347" s="68" t="s">
        <v>1156</v>
      </c>
      <c r="M347" s="68" t="s">
        <v>66</v>
      </c>
      <c r="N347" s="68" t="s">
        <v>67</v>
      </c>
      <c r="O347" s="68" t="s">
        <v>1157</v>
      </c>
      <c r="P347" s="68" t="s">
        <v>1158</v>
      </c>
      <c r="Q347" s="69">
        <v>4.4825452E7</v>
      </c>
      <c r="R347" s="69">
        <v>0.0</v>
      </c>
      <c r="S347" s="69">
        <v>0.0</v>
      </c>
      <c r="T347" s="69">
        <v>0.0</v>
      </c>
      <c r="U347" s="69">
        <v>0.0</v>
      </c>
      <c r="V347" s="69">
        <v>0.0</v>
      </c>
      <c r="W347" s="69">
        <v>0.0</v>
      </c>
      <c r="X347" s="69">
        <v>4.4825452E7</v>
      </c>
      <c r="Y347" s="69">
        <v>4.2722271E7</v>
      </c>
      <c r="Z347" s="69">
        <v>4.272227E7</v>
      </c>
      <c r="AA347" s="69">
        <v>1.890636286E7</v>
      </c>
      <c r="AB347" s="69">
        <v>1.220636286E7</v>
      </c>
      <c r="AC347" s="69">
        <v>2103182.0</v>
      </c>
      <c r="AD347" s="68" t="s">
        <v>2924</v>
      </c>
      <c r="AE347" s="68" t="str">
        <f>VLOOKUP(I:I,'TOTAL POR PROYECTOS'!B:I,8,0)</f>
        <v>Secretaría de Bienestar Social</v>
      </c>
    </row>
    <row r="348" hidden="1">
      <c r="A348" s="67" t="str">
        <f t="shared" si="1"/>
        <v>410204220245400100841.2.1.0.00.12.3.2.02.02.0091.2.1.0.00</v>
      </c>
      <c r="B348" s="67" t="str">
        <f>VLOOKUP(A:A,POAI!A:H,8,0)</f>
        <v>03080101|312</v>
      </c>
      <c r="C348" s="67" t="str">
        <f t="shared" si="2"/>
        <v>410204220245400100841.2.1.0.00.12.3.2.02.02.0091.2.1.0.0003080101|312</v>
      </c>
      <c r="D348" s="68" t="s">
        <v>2463</v>
      </c>
      <c r="E348" s="68" t="s">
        <v>304</v>
      </c>
      <c r="F348" s="68" t="s">
        <v>1143</v>
      </c>
      <c r="G348" s="68" t="s">
        <v>1501</v>
      </c>
      <c r="H348" s="68" t="s">
        <v>2925</v>
      </c>
      <c r="I348" s="68" t="s">
        <v>1503</v>
      </c>
      <c r="J348" s="68" t="s">
        <v>2926</v>
      </c>
      <c r="K348" s="68" t="s">
        <v>106</v>
      </c>
      <c r="L348" s="68" t="s">
        <v>107</v>
      </c>
      <c r="M348" s="68" t="s">
        <v>66</v>
      </c>
      <c r="N348" s="68" t="s">
        <v>67</v>
      </c>
      <c r="O348" s="68" t="s">
        <v>108</v>
      </c>
      <c r="P348" s="68" t="s">
        <v>2257</v>
      </c>
      <c r="Q348" s="69">
        <v>8.0E7</v>
      </c>
      <c r="R348" s="69">
        <v>0.0</v>
      </c>
      <c r="S348" s="69">
        <v>0.0</v>
      </c>
      <c r="T348" s="69">
        <v>0.0</v>
      </c>
      <c r="U348" s="69">
        <v>0.0</v>
      </c>
      <c r="V348" s="69">
        <v>0.0</v>
      </c>
      <c r="W348" s="69">
        <v>0.0</v>
      </c>
      <c r="X348" s="69">
        <v>8.0E7</v>
      </c>
      <c r="Y348" s="69">
        <v>7.9925E7</v>
      </c>
      <c r="Z348" s="69">
        <v>7.9925E7</v>
      </c>
      <c r="AA348" s="69">
        <v>3.01E7</v>
      </c>
      <c r="AB348" s="69">
        <v>1.685E7</v>
      </c>
      <c r="AC348" s="69">
        <v>75000.0</v>
      </c>
      <c r="AD348" s="68" t="s">
        <v>2927</v>
      </c>
      <c r="AE348" s="68" t="str">
        <f>VLOOKUP(I:I,'TOTAL POR PROYECTOS'!B:I,8,0)</f>
        <v>Secretaría de Equidad, Género y Mujer</v>
      </c>
    </row>
    <row r="349" hidden="1">
      <c r="A349" s="67" t="str">
        <f t="shared" si="1"/>
        <v>41020462025000000323351.2.1.0.00.12.3.2.02.02.0091.2.1.0.00</v>
      </c>
      <c r="B349" s="67" t="str">
        <f>VLOOKUP(A:A,POAI!A:H,8,0)</f>
        <v>03010101|136</v>
      </c>
      <c r="C349" s="67" t="str">
        <f t="shared" si="2"/>
        <v>41020462025000000323351.2.1.0.00.12.3.2.02.02.0091.2.1.0.0003010101|136</v>
      </c>
      <c r="D349" s="68" t="s">
        <v>2463</v>
      </c>
      <c r="E349" s="68" t="s">
        <v>304</v>
      </c>
      <c r="F349" s="68" t="s">
        <v>1143</v>
      </c>
      <c r="G349" s="68" t="s">
        <v>1145</v>
      </c>
      <c r="H349" s="68" t="s">
        <v>2527</v>
      </c>
      <c r="I349" s="68" t="s">
        <v>1147</v>
      </c>
      <c r="J349" s="68" t="s">
        <v>2526</v>
      </c>
      <c r="K349" s="68" t="s">
        <v>106</v>
      </c>
      <c r="L349" s="68" t="s">
        <v>107</v>
      </c>
      <c r="M349" s="68" t="s">
        <v>66</v>
      </c>
      <c r="N349" s="68" t="s">
        <v>67</v>
      </c>
      <c r="O349" s="68" t="s">
        <v>108</v>
      </c>
      <c r="P349" s="68" t="s">
        <v>2257</v>
      </c>
      <c r="Q349" s="69">
        <v>1.7208E8</v>
      </c>
      <c r="R349" s="69">
        <v>0.0</v>
      </c>
      <c r="S349" s="69">
        <v>0.0</v>
      </c>
      <c r="T349" s="69">
        <v>0.0</v>
      </c>
      <c r="U349" s="69">
        <v>0.0</v>
      </c>
      <c r="V349" s="69">
        <v>0.0</v>
      </c>
      <c r="W349" s="69">
        <v>0.0</v>
      </c>
      <c r="X349" s="69">
        <v>1.7208E8</v>
      </c>
      <c r="Y349" s="69">
        <v>1.71135E8</v>
      </c>
      <c r="Z349" s="69">
        <v>1.71135E8</v>
      </c>
      <c r="AA349" s="69">
        <v>7.632E7</v>
      </c>
      <c r="AB349" s="69">
        <v>4.101E7</v>
      </c>
      <c r="AC349" s="69">
        <v>945000.0</v>
      </c>
      <c r="AD349" s="68" t="s">
        <v>2928</v>
      </c>
      <c r="AE349" s="68" t="str">
        <f>VLOOKUP(I:I,'TOTAL POR PROYECTOS'!B:I,8,0)</f>
        <v>Secretaría de Bienestar Social</v>
      </c>
    </row>
    <row r="350" hidden="1">
      <c r="A350" s="67" t="str">
        <f t="shared" si="1"/>
        <v>410204720245400102491.2.1.0.00.12.3.2.02.02.0091.2.1.0.00</v>
      </c>
      <c r="B350" s="67" t="str">
        <f>VLOOKUP(A:A,POAI!A:H,8,0)</f>
        <v>03040303|239</v>
      </c>
      <c r="C350" s="67" t="str">
        <f t="shared" si="2"/>
        <v>410204720245400102491.2.1.0.00.12.3.2.02.02.0091.2.1.0.0003040303|239</v>
      </c>
      <c r="D350" s="68" t="s">
        <v>2463</v>
      </c>
      <c r="E350" s="68" t="s">
        <v>304</v>
      </c>
      <c r="F350" s="68" t="s">
        <v>1143</v>
      </c>
      <c r="G350" s="68" t="s">
        <v>1282</v>
      </c>
      <c r="H350" s="68" t="s">
        <v>2929</v>
      </c>
      <c r="I350" s="68" t="s">
        <v>1285</v>
      </c>
      <c r="J350" s="68" t="s">
        <v>2930</v>
      </c>
      <c r="K350" s="68" t="s">
        <v>106</v>
      </c>
      <c r="L350" s="68" t="s">
        <v>107</v>
      </c>
      <c r="M350" s="68" t="s">
        <v>66</v>
      </c>
      <c r="N350" s="68" t="s">
        <v>67</v>
      </c>
      <c r="O350" s="68" t="s">
        <v>108</v>
      </c>
      <c r="P350" s="68" t="s">
        <v>2257</v>
      </c>
      <c r="Q350" s="69">
        <v>1.4E7</v>
      </c>
      <c r="R350" s="69">
        <v>0.0</v>
      </c>
      <c r="S350" s="69">
        <v>0.0</v>
      </c>
      <c r="T350" s="69">
        <v>0.0</v>
      </c>
      <c r="U350" s="69">
        <v>0.0</v>
      </c>
      <c r="V350" s="69">
        <v>0.0</v>
      </c>
      <c r="W350" s="69">
        <v>0.0</v>
      </c>
      <c r="X350" s="69">
        <v>1.4E7</v>
      </c>
      <c r="Y350" s="69">
        <v>1.225E7</v>
      </c>
      <c r="Z350" s="69">
        <v>1.225E7</v>
      </c>
      <c r="AA350" s="69">
        <v>3500000.0</v>
      </c>
      <c r="AB350" s="69">
        <v>0.0</v>
      </c>
      <c r="AC350" s="69">
        <v>1750000.0</v>
      </c>
      <c r="AD350" s="68" t="s">
        <v>2453</v>
      </c>
      <c r="AE350" s="68" t="str">
        <f>VLOOKUP(I:I,'TOTAL POR PROYECTOS'!B:I,8,0)</f>
        <v>Secretaría de Bienestar Social</v>
      </c>
    </row>
    <row r="351" hidden="1">
      <c r="A351" s="67" t="str">
        <f t="shared" si="1"/>
        <v>410300420245400100811.2.1.0.00.12.3.2.02.02.0091.2.1.0.00</v>
      </c>
      <c r="B351" s="67" t="str">
        <f>VLOOKUP(A:A,POAI!A:H,8,0)</f>
        <v>03080202|322</v>
      </c>
      <c r="C351" s="67" t="str">
        <f t="shared" si="2"/>
        <v>410300420245400100811.2.1.0.00.12.3.2.02.02.0091.2.1.0.0003080202|322</v>
      </c>
      <c r="D351" s="68" t="s">
        <v>2463</v>
      </c>
      <c r="E351" s="68" t="s">
        <v>304</v>
      </c>
      <c r="F351" s="68" t="s">
        <v>306</v>
      </c>
      <c r="G351" s="68" t="s">
        <v>1535</v>
      </c>
      <c r="H351" s="68" t="s">
        <v>2931</v>
      </c>
      <c r="I351" s="68" t="s">
        <v>1537</v>
      </c>
      <c r="J351" s="68" t="s">
        <v>2932</v>
      </c>
      <c r="K351" s="68" t="s">
        <v>106</v>
      </c>
      <c r="L351" s="68" t="s">
        <v>107</v>
      </c>
      <c r="M351" s="68" t="s">
        <v>66</v>
      </c>
      <c r="N351" s="68" t="s">
        <v>67</v>
      </c>
      <c r="O351" s="68" t="s">
        <v>108</v>
      </c>
      <c r="P351" s="68" t="s">
        <v>2257</v>
      </c>
      <c r="Q351" s="69">
        <v>7.5E8</v>
      </c>
      <c r="R351" s="69">
        <v>0.0</v>
      </c>
      <c r="S351" s="69">
        <v>0.0</v>
      </c>
      <c r="T351" s="69">
        <v>0.0</v>
      </c>
      <c r="U351" s="69">
        <v>0.0</v>
      </c>
      <c r="V351" s="69">
        <v>0.0</v>
      </c>
      <c r="W351" s="69">
        <v>0.0</v>
      </c>
      <c r="X351" s="69">
        <v>7.5E8</v>
      </c>
      <c r="Y351" s="69">
        <v>7.343E8</v>
      </c>
      <c r="Z351" s="69">
        <v>7.2275E8</v>
      </c>
      <c r="AA351" s="69">
        <v>2.555E8</v>
      </c>
      <c r="AB351" s="69">
        <v>1.039E8</v>
      </c>
      <c r="AC351" s="69">
        <v>2.725E7</v>
      </c>
      <c r="AD351" s="68" t="s">
        <v>2933</v>
      </c>
      <c r="AE351" s="68" t="str">
        <f>VLOOKUP(I:I,'TOTAL POR PROYECTOS'!B:I,8,0)</f>
        <v>Secretaría de Equidad, Género y Mujer</v>
      </c>
    </row>
    <row r="352" hidden="1">
      <c r="A352" s="67" t="str">
        <f t="shared" si="1"/>
        <v>410300520245400101211.2.1.0.00.12.3.2.02.02.0091.2.1.0.00</v>
      </c>
      <c r="B352" s="67" t="str">
        <f>VLOOKUP(A:A,POAI!A:H,8,0)</f>
        <v>03070104|287</v>
      </c>
      <c r="C352" s="67" t="str">
        <f t="shared" si="2"/>
        <v>410300520245400101211.2.1.0.00.12.3.2.02.02.0091.2.1.0.0003070104|287</v>
      </c>
      <c r="D352" s="68" t="s">
        <v>2463</v>
      </c>
      <c r="E352" s="68" t="s">
        <v>304</v>
      </c>
      <c r="F352" s="68" t="s">
        <v>306</v>
      </c>
      <c r="G352" s="68" t="s">
        <v>1905</v>
      </c>
      <c r="H352" s="68" t="s">
        <v>2934</v>
      </c>
      <c r="I352" s="68" t="s">
        <v>1907</v>
      </c>
      <c r="J352" s="68" t="s">
        <v>2935</v>
      </c>
      <c r="K352" s="68" t="s">
        <v>106</v>
      </c>
      <c r="L352" s="68" t="s">
        <v>107</v>
      </c>
      <c r="M352" s="68" t="s">
        <v>66</v>
      </c>
      <c r="N352" s="68" t="s">
        <v>67</v>
      </c>
      <c r="O352" s="68" t="s">
        <v>108</v>
      </c>
      <c r="P352" s="68" t="s">
        <v>2257</v>
      </c>
      <c r="Q352" s="69">
        <v>3.004E8</v>
      </c>
      <c r="R352" s="69">
        <v>0.0</v>
      </c>
      <c r="S352" s="69">
        <v>0.0</v>
      </c>
      <c r="T352" s="69">
        <v>0.0</v>
      </c>
      <c r="U352" s="69">
        <v>0.0</v>
      </c>
      <c r="V352" s="69">
        <v>0.0</v>
      </c>
      <c r="W352" s="69">
        <v>0.0</v>
      </c>
      <c r="X352" s="69">
        <v>3.004E8</v>
      </c>
      <c r="Y352" s="69">
        <v>3.00374361E8</v>
      </c>
      <c r="Z352" s="69">
        <v>2.57327361E8</v>
      </c>
      <c r="AA352" s="69">
        <v>1.3294220628E8</v>
      </c>
      <c r="AB352" s="69">
        <v>7.418810314E7</v>
      </c>
      <c r="AC352" s="69">
        <v>4.3072639E7</v>
      </c>
      <c r="AD352" s="68" t="s">
        <v>2936</v>
      </c>
      <c r="AE352" s="68" t="str">
        <f>VLOOKUP(I:I,'TOTAL POR PROYECTOS'!B:I,8,0)</f>
        <v>Secretaría de Víctimas, Paz y Posconflicto</v>
      </c>
    </row>
    <row r="353" hidden="1">
      <c r="A353" s="67" t="str">
        <f t="shared" si="1"/>
        <v>410301020245400101211.2.1.0.00.12.3.2.02.02.0091.2.1.0.00</v>
      </c>
      <c r="B353" s="67" t="str">
        <f>VLOOKUP(A:A,POAI!A:H,8,0)</f>
        <v>03070103|286</v>
      </c>
      <c r="C353" s="67" t="str">
        <f t="shared" si="2"/>
        <v>410301020245400101211.2.1.0.00.12.3.2.02.02.0091.2.1.0.0003070103|286</v>
      </c>
      <c r="D353" s="68" t="s">
        <v>2463</v>
      </c>
      <c r="E353" s="68" t="s">
        <v>304</v>
      </c>
      <c r="F353" s="68" t="s">
        <v>306</v>
      </c>
      <c r="G353" s="68" t="s">
        <v>1911</v>
      </c>
      <c r="H353" s="68" t="s">
        <v>2937</v>
      </c>
      <c r="I353" s="68" t="s">
        <v>1907</v>
      </c>
      <c r="J353" s="68" t="s">
        <v>2935</v>
      </c>
      <c r="K353" s="68" t="s">
        <v>106</v>
      </c>
      <c r="L353" s="68" t="s">
        <v>107</v>
      </c>
      <c r="M353" s="68" t="s">
        <v>66</v>
      </c>
      <c r="N353" s="68" t="s">
        <v>67</v>
      </c>
      <c r="O353" s="68" t="s">
        <v>108</v>
      </c>
      <c r="P353" s="68" t="s">
        <v>2257</v>
      </c>
      <c r="Q353" s="69">
        <v>2.0E7</v>
      </c>
      <c r="R353" s="69">
        <v>0.0</v>
      </c>
      <c r="S353" s="69">
        <v>0.0</v>
      </c>
      <c r="T353" s="69">
        <v>0.0</v>
      </c>
      <c r="U353" s="69">
        <v>0.0</v>
      </c>
      <c r="V353" s="69">
        <v>0.0</v>
      </c>
      <c r="W353" s="69">
        <v>0.0</v>
      </c>
      <c r="X353" s="69">
        <v>2.0E7</v>
      </c>
      <c r="Y353" s="69">
        <v>2.0E7</v>
      </c>
      <c r="Z353" s="69">
        <v>1.82E7</v>
      </c>
      <c r="AA353" s="69">
        <v>1.04E7</v>
      </c>
      <c r="AB353" s="69">
        <v>5200000.0</v>
      </c>
      <c r="AC353" s="69">
        <v>1800000.0</v>
      </c>
      <c r="AD353" s="68" t="s">
        <v>2938</v>
      </c>
      <c r="AE353" s="68" t="str">
        <f>VLOOKUP(I:I,'TOTAL POR PROYECTOS'!B:I,8,0)</f>
        <v>Secretaría de Víctimas, Paz y Posconflicto</v>
      </c>
    </row>
    <row r="354" hidden="1">
      <c r="A354" s="67" t="str">
        <f t="shared" si="1"/>
        <v>410301520245400102531.2.1.0.00.12.3.2.02.02.0091.2.1.0.00</v>
      </c>
      <c r="B354" s="67" t="str">
        <f>VLOOKUP(A:A,POAI!A:H,8,0)</f>
        <v>03040302|238</v>
      </c>
      <c r="C354" s="67" t="str">
        <f t="shared" si="2"/>
        <v>410301520245400102531.2.1.0.00.12.3.2.02.02.0091.2.1.0.0003040302|238</v>
      </c>
      <c r="D354" s="68" t="s">
        <v>2463</v>
      </c>
      <c r="E354" s="68" t="s">
        <v>304</v>
      </c>
      <c r="F354" s="68" t="s">
        <v>306</v>
      </c>
      <c r="G354" s="68" t="s">
        <v>1265</v>
      </c>
      <c r="H354" s="68" t="s">
        <v>2939</v>
      </c>
      <c r="I354" s="68" t="s">
        <v>1267</v>
      </c>
      <c r="J354" s="68" t="s">
        <v>2940</v>
      </c>
      <c r="K354" s="68" t="s">
        <v>106</v>
      </c>
      <c r="L354" s="68" t="s">
        <v>107</v>
      </c>
      <c r="M354" s="68" t="s">
        <v>66</v>
      </c>
      <c r="N354" s="68" t="s">
        <v>67</v>
      </c>
      <c r="O354" s="68" t="s">
        <v>108</v>
      </c>
      <c r="P354" s="68" t="s">
        <v>2257</v>
      </c>
      <c r="Q354" s="69">
        <v>2.0E7</v>
      </c>
      <c r="R354" s="69">
        <v>0.0</v>
      </c>
      <c r="S354" s="69">
        <v>0.0</v>
      </c>
      <c r="T354" s="69">
        <v>0.0</v>
      </c>
      <c r="U354" s="69">
        <v>0.0</v>
      </c>
      <c r="V354" s="69">
        <v>0.0</v>
      </c>
      <c r="W354" s="69">
        <v>0.0</v>
      </c>
      <c r="X354" s="69">
        <v>2.0E7</v>
      </c>
      <c r="Y354" s="69">
        <v>1.47E7</v>
      </c>
      <c r="Z354" s="69">
        <v>1.47E7</v>
      </c>
      <c r="AA354" s="69">
        <v>4200000.0</v>
      </c>
      <c r="AB354" s="69">
        <v>4200000.0</v>
      </c>
      <c r="AC354" s="69">
        <v>5300000.0</v>
      </c>
      <c r="AD354" s="68" t="s">
        <v>2941</v>
      </c>
      <c r="AE354" s="68" t="str">
        <f>VLOOKUP(I:I,'TOTAL POR PROYECTOS'!B:I,8,0)</f>
        <v>Secretaría de Bienestar Social</v>
      </c>
    </row>
    <row r="355" hidden="1">
      <c r="A355" s="67" t="str">
        <f t="shared" si="1"/>
        <v>410305020245400101421.2.1.0.00.12.3.2.02.02.0091.2.1.0.00</v>
      </c>
      <c r="B355" s="67" t="str">
        <f>VLOOKUP(A:A,POAI!A:H,8,0)</f>
        <v>03080204|324</v>
      </c>
      <c r="C355" s="67" t="str">
        <f t="shared" si="2"/>
        <v>410305020245400101421.2.1.0.00.12.3.2.02.02.0091.2.1.0.0003080204|324</v>
      </c>
      <c r="D355" s="68" t="s">
        <v>2463</v>
      </c>
      <c r="E355" s="68" t="s">
        <v>304</v>
      </c>
      <c r="F355" s="68" t="s">
        <v>306</v>
      </c>
      <c r="G355" s="68" t="s">
        <v>1186</v>
      </c>
      <c r="H355" s="68" t="s">
        <v>2942</v>
      </c>
      <c r="I355" s="68" t="s">
        <v>1243</v>
      </c>
      <c r="J355" s="68" t="s">
        <v>2943</v>
      </c>
      <c r="K355" s="68" t="s">
        <v>106</v>
      </c>
      <c r="L355" s="68" t="s">
        <v>107</v>
      </c>
      <c r="M355" s="68" t="s">
        <v>66</v>
      </c>
      <c r="N355" s="68" t="s">
        <v>67</v>
      </c>
      <c r="O355" s="68" t="s">
        <v>108</v>
      </c>
      <c r="P355" s="68" t="s">
        <v>2257</v>
      </c>
      <c r="Q355" s="69">
        <v>9.844E7</v>
      </c>
      <c r="R355" s="69">
        <v>0.0</v>
      </c>
      <c r="S355" s="69">
        <v>0.0</v>
      </c>
      <c r="T355" s="69">
        <v>0.0</v>
      </c>
      <c r="U355" s="69">
        <v>0.0</v>
      </c>
      <c r="V355" s="69">
        <v>0.0</v>
      </c>
      <c r="W355" s="69">
        <v>0.0</v>
      </c>
      <c r="X355" s="69">
        <v>9.844E7</v>
      </c>
      <c r="Y355" s="69">
        <v>8.89E7</v>
      </c>
      <c r="Z355" s="69">
        <v>8.89E7</v>
      </c>
      <c r="AA355" s="69">
        <v>4.29E7</v>
      </c>
      <c r="AB355" s="69">
        <v>2.54E7</v>
      </c>
      <c r="AC355" s="69">
        <v>9540000.0</v>
      </c>
      <c r="AD355" s="68" t="s">
        <v>2944</v>
      </c>
      <c r="AE355" s="68" t="str">
        <f>VLOOKUP(I:I,'TOTAL POR PROYECTOS'!B:I,8,0)</f>
        <v>Secretaría de Bienestar Social</v>
      </c>
    </row>
    <row r="356" hidden="1">
      <c r="A356" s="67" t="str">
        <f t="shared" si="1"/>
        <v>410305020245400102301.2.1.0.00.12.3.2.02.02.0091.2.1.0.00</v>
      </c>
      <c r="B356" s="67" t="str">
        <f>VLOOKUP(A:A,POAI!A:H,8,0)</f>
        <v>03010301|150</v>
      </c>
      <c r="C356" s="67" t="str">
        <f t="shared" si="2"/>
        <v>410305020245400102301.2.1.0.00.12.3.2.02.02.0091.2.1.0.0003010301|150</v>
      </c>
      <c r="D356" s="68" t="s">
        <v>2463</v>
      </c>
      <c r="E356" s="68" t="s">
        <v>304</v>
      </c>
      <c r="F356" s="68" t="s">
        <v>306</v>
      </c>
      <c r="G356" s="68" t="s">
        <v>1186</v>
      </c>
      <c r="H356" s="68" t="s">
        <v>2942</v>
      </c>
      <c r="I356" s="68" t="s">
        <v>1189</v>
      </c>
      <c r="J356" s="68" t="s">
        <v>2945</v>
      </c>
      <c r="K356" s="68" t="s">
        <v>106</v>
      </c>
      <c r="L356" s="68" t="s">
        <v>107</v>
      </c>
      <c r="M356" s="68" t="s">
        <v>66</v>
      </c>
      <c r="N356" s="68" t="s">
        <v>67</v>
      </c>
      <c r="O356" s="68" t="s">
        <v>108</v>
      </c>
      <c r="P356" s="68" t="s">
        <v>2257</v>
      </c>
      <c r="Q356" s="69">
        <v>3.52E7</v>
      </c>
      <c r="R356" s="69">
        <v>0.0</v>
      </c>
      <c r="S356" s="69">
        <v>0.0</v>
      </c>
      <c r="T356" s="69">
        <v>0.0</v>
      </c>
      <c r="U356" s="69">
        <v>0.0</v>
      </c>
      <c r="V356" s="69">
        <v>0.0</v>
      </c>
      <c r="W356" s="69">
        <v>0.0</v>
      </c>
      <c r="X356" s="69">
        <v>3.52E7</v>
      </c>
      <c r="Y356" s="69">
        <v>3.08E7</v>
      </c>
      <c r="Z356" s="69">
        <v>3.08E7</v>
      </c>
      <c r="AA356" s="69">
        <v>8800000.0</v>
      </c>
      <c r="AB356" s="69">
        <v>4400000.0</v>
      </c>
      <c r="AC356" s="69">
        <v>4400000.0</v>
      </c>
      <c r="AD356" s="68" t="s">
        <v>2453</v>
      </c>
      <c r="AE356" s="68" t="str">
        <f>VLOOKUP(I:I,'TOTAL POR PROYECTOS'!B:I,8,0)</f>
        <v>Secretaría de Bienestar Social</v>
      </c>
    </row>
    <row r="357" hidden="1">
      <c r="A357" s="67" t="str">
        <f t="shared" si="1"/>
        <v>410305220245400100771.2.1.0.00.12.3.2.02.02.0091.2.1.0.00</v>
      </c>
      <c r="B357" s="67" t="str">
        <f>VLOOKUP(A:A,POAI!A:H,8,0)</f>
        <v>06040602|517</v>
      </c>
      <c r="C357" s="67" t="str">
        <f t="shared" si="2"/>
        <v>410305220245400100771.2.1.0.00.12.3.2.02.02.0091.2.1.0.0006040602|517</v>
      </c>
      <c r="D357" s="68" t="s">
        <v>2463</v>
      </c>
      <c r="E357" s="68" t="s">
        <v>304</v>
      </c>
      <c r="F357" s="68" t="s">
        <v>306</v>
      </c>
      <c r="G357" s="68" t="s">
        <v>342</v>
      </c>
      <c r="H357" s="68" t="s">
        <v>2530</v>
      </c>
      <c r="I357" s="68" t="s">
        <v>1656</v>
      </c>
      <c r="J357" s="68" t="s">
        <v>2946</v>
      </c>
      <c r="K357" s="68" t="s">
        <v>106</v>
      </c>
      <c r="L357" s="68" t="s">
        <v>107</v>
      </c>
      <c r="M357" s="68" t="s">
        <v>66</v>
      </c>
      <c r="N357" s="68" t="s">
        <v>67</v>
      </c>
      <c r="O357" s="68" t="s">
        <v>108</v>
      </c>
      <c r="P357" s="68" t="s">
        <v>2257</v>
      </c>
      <c r="Q357" s="69">
        <v>5.76E7</v>
      </c>
      <c r="R357" s="69">
        <v>0.0</v>
      </c>
      <c r="S357" s="69">
        <v>0.0</v>
      </c>
      <c r="T357" s="69">
        <v>0.0</v>
      </c>
      <c r="U357" s="69">
        <v>5.76E7</v>
      </c>
      <c r="V357" s="69">
        <v>0.0</v>
      </c>
      <c r="W357" s="69">
        <v>0.0</v>
      </c>
      <c r="X357" s="69">
        <v>0.0</v>
      </c>
      <c r="Y357" s="69">
        <v>0.0</v>
      </c>
      <c r="Z357" s="69">
        <v>0.0</v>
      </c>
      <c r="AA357" s="69">
        <v>0.0</v>
      </c>
      <c r="AB357" s="69">
        <v>0.0</v>
      </c>
      <c r="AC357" s="69">
        <v>0.0</v>
      </c>
      <c r="AD357" s="68" t="s">
        <v>2415</v>
      </c>
      <c r="AE357" s="68" t="str">
        <f>VLOOKUP(I:I,'TOTAL POR PROYECTOS'!B:I,8,0)</f>
        <v>Oficina de Migración y Frontera</v>
      </c>
    </row>
    <row r="358" hidden="1">
      <c r="A358" s="67" t="str">
        <f t="shared" si="1"/>
        <v>410305220245400102531.2.1.0.00.12.3.2.02.02.0091.2.1.0.00</v>
      </c>
      <c r="B358" s="67" t="str">
        <f>VLOOKUP(A:A,POAI!A:H,8,0)</f>
        <v>03040304|240</v>
      </c>
      <c r="C358" s="67" t="str">
        <f t="shared" si="2"/>
        <v>410305220245400102531.2.1.0.00.12.3.2.02.02.0091.2.1.0.0003040304|240</v>
      </c>
      <c r="D358" s="68" t="s">
        <v>2463</v>
      </c>
      <c r="E358" s="68" t="s">
        <v>304</v>
      </c>
      <c r="F358" s="68" t="s">
        <v>306</v>
      </c>
      <c r="G358" s="68" t="s">
        <v>342</v>
      </c>
      <c r="H358" s="68" t="s">
        <v>2530</v>
      </c>
      <c r="I358" s="68" t="s">
        <v>1267</v>
      </c>
      <c r="J358" s="68" t="s">
        <v>2940</v>
      </c>
      <c r="K358" s="68" t="s">
        <v>106</v>
      </c>
      <c r="L358" s="68" t="s">
        <v>107</v>
      </c>
      <c r="M358" s="68" t="s">
        <v>66</v>
      </c>
      <c r="N358" s="68" t="s">
        <v>67</v>
      </c>
      <c r="O358" s="68" t="s">
        <v>108</v>
      </c>
      <c r="P358" s="68" t="s">
        <v>2257</v>
      </c>
      <c r="Q358" s="69">
        <v>4.2E7</v>
      </c>
      <c r="R358" s="69">
        <v>0.0</v>
      </c>
      <c r="S358" s="69">
        <v>0.0</v>
      </c>
      <c r="T358" s="69">
        <v>0.0</v>
      </c>
      <c r="U358" s="69">
        <v>0.0</v>
      </c>
      <c r="V358" s="69">
        <v>0.0</v>
      </c>
      <c r="W358" s="69">
        <v>0.0</v>
      </c>
      <c r="X358" s="69">
        <v>4.2E7</v>
      </c>
      <c r="Y358" s="69">
        <v>4.095E7</v>
      </c>
      <c r="Z358" s="69">
        <v>4.095E7</v>
      </c>
      <c r="AA358" s="69">
        <v>1.99E7</v>
      </c>
      <c r="AB358" s="69">
        <v>1.22E7</v>
      </c>
      <c r="AC358" s="69">
        <v>1050000.0</v>
      </c>
      <c r="AD358" s="68" t="s">
        <v>2947</v>
      </c>
      <c r="AE358" s="68" t="str">
        <f>VLOOKUP(I:I,'TOTAL POR PROYECTOS'!B:I,8,0)</f>
        <v>Secretaría de Bienestar Social</v>
      </c>
    </row>
    <row r="359" hidden="1">
      <c r="A359" s="67" t="str">
        <f t="shared" si="1"/>
        <v>41030522025000000323541.2.1.0.00.12.3.2.02.02.0091.2.1.0.00</v>
      </c>
      <c r="B359" s="67" t="str">
        <f>VLOOKUP(A:A,POAI!A:H,8,0)</f>
        <v>03010601|169</v>
      </c>
      <c r="C359" s="67" t="str">
        <f t="shared" si="2"/>
        <v>41030522025000000323541.2.1.0.00.12.3.2.02.02.0091.2.1.0.0003010601|169</v>
      </c>
      <c r="D359" s="68" t="s">
        <v>2463</v>
      </c>
      <c r="E359" s="68" t="s">
        <v>304</v>
      </c>
      <c r="F359" s="68" t="s">
        <v>306</v>
      </c>
      <c r="G359" s="68" t="s">
        <v>342</v>
      </c>
      <c r="H359" s="68" t="s">
        <v>2530</v>
      </c>
      <c r="I359" s="68" t="s">
        <v>1218</v>
      </c>
      <c r="J359" s="68" t="s">
        <v>2531</v>
      </c>
      <c r="K359" s="68" t="s">
        <v>106</v>
      </c>
      <c r="L359" s="68" t="s">
        <v>107</v>
      </c>
      <c r="M359" s="68" t="s">
        <v>66</v>
      </c>
      <c r="N359" s="68" t="s">
        <v>67</v>
      </c>
      <c r="O359" s="68" t="s">
        <v>108</v>
      </c>
      <c r="P359" s="68" t="s">
        <v>2257</v>
      </c>
      <c r="Q359" s="69">
        <v>1.3608E8</v>
      </c>
      <c r="R359" s="69">
        <v>0.0</v>
      </c>
      <c r="S359" s="69">
        <v>0.0</v>
      </c>
      <c r="T359" s="69">
        <v>0.0</v>
      </c>
      <c r="U359" s="69">
        <v>0.0</v>
      </c>
      <c r="V359" s="69">
        <v>0.0</v>
      </c>
      <c r="W359" s="69">
        <v>0.0</v>
      </c>
      <c r="X359" s="69">
        <v>1.3608E8</v>
      </c>
      <c r="Y359" s="69">
        <v>1.34755E8</v>
      </c>
      <c r="Z359" s="69">
        <v>1.34455E8</v>
      </c>
      <c r="AA359" s="69">
        <v>6.95E7</v>
      </c>
      <c r="AB359" s="69">
        <v>4.71E7</v>
      </c>
      <c r="AC359" s="69">
        <v>1625000.0</v>
      </c>
      <c r="AD359" s="68" t="s">
        <v>2948</v>
      </c>
      <c r="AE359" s="68" t="str">
        <f>VLOOKUP(I:I,'TOTAL POR PROYECTOS'!B:I,8,0)</f>
        <v>Secretaría de Bienestar Social</v>
      </c>
    </row>
    <row r="360" hidden="1">
      <c r="A360" s="67" t="str">
        <f t="shared" si="1"/>
        <v>41030522025000000334071.2.1.0.00.12.3.2.02.02.0091.2.1.0.00</v>
      </c>
      <c r="B360" s="67" t="str">
        <f>VLOOKUP(A:A,POAI!A:H,8,0)</f>
        <v>06040506|515</v>
      </c>
      <c r="C360" s="67" t="str">
        <f t="shared" si="2"/>
        <v>41030522025000000334071.2.1.0.00.12.3.2.02.02.0091.2.1.0.0006040506|515</v>
      </c>
      <c r="D360" s="68" t="s">
        <v>2463</v>
      </c>
      <c r="E360" s="68" t="s">
        <v>304</v>
      </c>
      <c r="F360" s="68" t="s">
        <v>306</v>
      </c>
      <c r="G360" s="68" t="s">
        <v>342</v>
      </c>
      <c r="H360" s="68" t="s">
        <v>2530</v>
      </c>
      <c r="I360" s="68" t="s">
        <v>345</v>
      </c>
      <c r="J360" s="68" t="s">
        <v>2949</v>
      </c>
      <c r="K360" s="68" t="s">
        <v>106</v>
      </c>
      <c r="L360" s="68" t="s">
        <v>107</v>
      </c>
      <c r="M360" s="68" t="s">
        <v>66</v>
      </c>
      <c r="N360" s="68" t="s">
        <v>67</v>
      </c>
      <c r="O360" s="68" t="s">
        <v>108</v>
      </c>
      <c r="P360" s="68" t="s">
        <v>2257</v>
      </c>
      <c r="Q360" s="69">
        <v>6.876E8</v>
      </c>
      <c r="R360" s="69">
        <v>0.0</v>
      </c>
      <c r="S360" s="69">
        <v>0.0</v>
      </c>
      <c r="T360" s="69">
        <v>0.0</v>
      </c>
      <c r="U360" s="69">
        <v>0.0</v>
      </c>
      <c r="V360" s="69">
        <v>0.0</v>
      </c>
      <c r="W360" s="69">
        <v>0.0</v>
      </c>
      <c r="X360" s="69">
        <v>6.876E8</v>
      </c>
      <c r="Y360" s="69">
        <v>5.202E8</v>
      </c>
      <c r="Z360" s="69">
        <v>2.4575E8</v>
      </c>
      <c r="AA360" s="69">
        <v>1.094E8</v>
      </c>
      <c r="AB360" s="69">
        <v>5.69E7</v>
      </c>
      <c r="AC360" s="69">
        <v>4.4185E8</v>
      </c>
      <c r="AD360" s="68" t="s">
        <v>2950</v>
      </c>
      <c r="AE360" s="68" t="str">
        <f>VLOOKUP(I:I,'TOTAL POR PROYECTOS'!B:I,8,0)</f>
        <v>Secretaría de Planeación y Desarrollo Teritorial</v>
      </c>
    </row>
    <row r="361" hidden="1">
      <c r="A361" s="67" t="str">
        <f t="shared" si="1"/>
        <v>41030522026000000038041.2.1.0.00.12.3.2.02.02.0091.2.1.0.00</v>
      </c>
      <c r="B361" s="67" t="str">
        <f>VLOOKUP(A:A,POAI!A:H,8,0)</f>
        <v>06040602|517</v>
      </c>
      <c r="C361" s="67" t="str">
        <f t="shared" si="2"/>
        <v>41030522026000000038041.2.1.0.00.12.3.2.02.02.0091.2.1.0.0006040602|517</v>
      </c>
      <c r="D361" s="68" t="s">
        <v>2463</v>
      </c>
      <c r="E361" s="68" t="s">
        <v>304</v>
      </c>
      <c r="F361" s="68" t="s">
        <v>306</v>
      </c>
      <c r="G361" s="68" t="s">
        <v>342</v>
      </c>
      <c r="H361" s="68" t="s">
        <v>2530</v>
      </c>
      <c r="I361" s="68" t="s">
        <v>2268</v>
      </c>
      <c r="J361" s="68" t="s">
        <v>2951</v>
      </c>
      <c r="K361" s="68" t="s">
        <v>106</v>
      </c>
      <c r="L361" s="68" t="s">
        <v>107</v>
      </c>
      <c r="M361" s="68" t="s">
        <v>66</v>
      </c>
      <c r="N361" s="68" t="s">
        <v>67</v>
      </c>
      <c r="O361" s="68" t="s">
        <v>108</v>
      </c>
      <c r="P361" s="68" t="s">
        <v>2257</v>
      </c>
      <c r="Q361" s="69">
        <v>0.0</v>
      </c>
      <c r="R361" s="69">
        <v>0.0</v>
      </c>
      <c r="S361" s="69">
        <v>0.0</v>
      </c>
      <c r="T361" s="69">
        <v>5.76E7</v>
      </c>
      <c r="U361" s="69">
        <v>0.0</v>
      </c>
      <c r="V361" s="69">
        <v>0.0</v>
      </c>
      <c r="W361" s="69">
        <v>0.0</v>
      </c>
      <c r="X361" s="69">
        <v>5.76E7</v>
      </c>
      <c r="Y361" s="69">
        <v>3.99E7</v>
      </c>
      <c r="Z361" s="69">
        <v>3.99E7</v>
      </c>
      <c r="AA361" s="69">
        <v>1.49E7</v>
      </c>
      <c r="AB361" s="69">
        <v>1.14E7</v>
      </c>
      <c r="AC361" s="69">
        <v>1.77E7</v>
      </c>
      <c r="AD361" s="68" t="s">
        <v>2952</v>
      </c>
      <c r="AE361" s="68" t="str">
        <f>VLOOKUP(I:I,'TOTAL POR PROYECTOS'!B:I,8,0)</f>
        <v>Oficina de Migración y Frontera</v>
      </c>
    </row>
    <row r="362" hidden="1">
      <c r="A362" s="67" t="str">
        <f t="shared" si="1"/>
        <v>410305320245400102571.2.1.0.00.12.3.2.02.02.0091.2.1.0.00</v>
      </c>
      <c r="B362" s="67" t="str">
        <f>VLOOKUP(A:A,POAI!A:H,8,0)</f>
        <v>03010702|175</v>
      </c>
      <c r="C362" s="67" t="str">
        <f t="shared" si="2"/>
        <v>410305320245400102571.2.1.0.00.12.3.2.02.02.0091.2.1.0.0003010702|175</v>
      </c>
      <c r="D362" s="68" t="s">
        <v>2463</v>
      </c>
      <c r="E362" s="68" t="s">
        <v>304</v>
      </c>
      <c r="F362" s="68" t="s">
        <v>306</v>
      </c>
      <c r="G362" s="68" t="s">
        <v>1229</v>
      </c>
      <c r="H362" s="68" t="s">
        <v>2953</v>
      </c>
      <c r="I362" s="68" t="s">
        <v>1225</v>
      </c>
      <c r="J362" s="68" t="s">
        <v>2529</v>
      </c>
      <c r="K362" s="68" t="s">
        <v>106</v>
      </c>
      <c r="L362" s="68" t="s">
        <v>107</v>
      </c>
      <c r="M362" s="68" t="s">
        <v>66</v>
      </c>
      <c r="N362" s="68" t="s">
        <v>67</v>
      </c>
      <c r="O362" s="68" t="s">
        <v>108</v>
      </c>
      <c r="P362" s="68" t="s">
        <v>2257</v>
      </c>
      <c r="Q362" s="69">
        <v>5.36E7</v>
      </c>
      <c r="R362" s="69">
        <v>0.0</v>
      </c>
      <c r="S362" s="69">
        <v>0.0</v>
      </c>
      <c r="T362" s="69">
        <v>0.0</v>
      </c>
      <c r="U362" s="69">
        <v>0.0</v>
      </c>
      <c r="V362" s="69">
        <v>0.0</v>
      </c>
      <c r="W362" s="69">
        <v>0.0</v>
      </c>
      <c r="X362" s="69">
        <v>5.36E7</v>
      </c>
      <c r="Y362" s="69">
        <v>5.187E7</v>
      </c>
      <c r="Z362" s="69">
        <v>5.187E7</v>
      </c>
      <c r="AA362" s="69">
        <v>2.783E7</v>
      </c>
      <c r="AB362" s="69">
        <v>2.252E7</v>
      </c>
      <c r="AC362" s="69">
        <v>1730000.0</v>
      </c>
      <c r="AD362" s="68" t="s">
        <v>2954</v>
      </c>
      <c r="AE362" s="68" t="str">
        <f>VLOOKUP(I:I,'TOTAL POR PROYECTOS'!B:I,8,0)</f>
        <v>Secretaría de Bienestar Social</v>
      </c>
    </row>
    <row r="363" hidden="1">
      <c r="A363" s="67" t="str">
        <f t="shared" si="1"/>
        <v>410305720245400102591.2.1.0.00.12.3.2.02.02.0091.2.1.0.00</v>
      </c>
      <c r="B363" s="67" t="str">
        <f>VLOOKUP(A:A,POAI!A:H,8,0)</f>
        <v>03010105|140</v>
      </c>
      <c r="C363" s="67" t="str">
        <f t="shared" si="2"/>
        <v>410305720245400102591.2.1.0.00.12.3.2.02.02.0091.2.1.0.0003010105|140</v>
      </c>
      <c r="D363" s="68" t="s">
        <v>2463</v>
      </c>
      <c r="E363" s="68" t="s">
        <v>304</v>
      </c>
      <c r="F363" s="68" t="s">
        <v>306</v>
      </c>
      <c r="G363" s="68" t="s">
        <v>1165</v>
      </c>
      <c r="H363" s="68" t="s">
        <v>2532</v>
      </c>
      <c r="I363" s="68" t="s">
        <v>1168</v>
      </c>
      <c r="J363" s="68" t="s">
        <v>2955</v>
      </c>
      <c r="K363" s="68" t="s">
        <v>106</v>
      </c>
      <c r="L363" s="68" t="s">
        <v>107</v>
      </c>
      <c r="M363" s="68" t="s">
        <v>66</v>
      </c>
      <c r="N363" s="68" t="s">
        <v>67</v>
      </c>
      <c r="O363" s="68" t="s">
        <v>108</v>
      </c>
      <c r="P363" s="68" t="s">
        <v>2257</v>
      </c>
      <c r="Q363" s="69">
        <v>2.8E7</v>
      </c>
      <c r="R363" s="69">
        <v>0.0</v>
      </c>
      <c r="S363" s="69">
        <v>0.0</v>
      </c>
      <c r="T363" s="69">
        <v>0.0</v>
      </c>
      <c r="U363" s="69">
        <v>0.0</v>
      </c>
      <c r="V363" s="69">
        <v>0.0</v>
      </c>
      <c r="W363" s="69">
        <v>0.0</v>
      </c>
      <c r="X363" s="69">
        <v>2.8E7</v>
      </c>
      <c r="Y363" s="69">
        <v>2.8E7</v>
      </c>
      <c r="Z363" s="69">
        <v>2.8E7</v>
      </c>
      <c r="AA363" s="69">
        <v>1.25E7</v>
      </c>
      <c r="AB363" s="69">
        <v>8000000.0</v>
      </c>
      <c r="AC363" s="69">
        <v>0.0</v>
      </c>
      <c r="AD363" s="68" t="s">
        <v>2404</v>
      </c>
      <c r="AE363" s="68" t="str">
        <f>VLOOKUP(I:I,'TOTAL POR PROYECTOS'!B:I,8,0)</f>
        <v>Secretaría de Bienestar Social</v>
      </c>
    </row>
    <row r="364" hidden="1">
      <c r="A364" s="67" t="str">
        <f t="shared" si="1"/>
        <v>41030682025000000325131.2.1.0.00.12.3.2.02.02.0091.2.1.0.00</v>
      </c>
      <c r="B364" s="67" t="str">
        <f>VLOOKUP(A:A,POAI!A:H,8,0)</f>
        <v>03070405|310</v>
      </c>
      <c r="C364" s="67" t="str">
        <f t="shared" si="2"/>
        <v>41030682025000000325131.2.1.0.00.12.3.2.02.02.0091.2.1.0.0003070405|310</v>
      </c>
      <c r="D364" s="68" t="s">
        <v>2463</v>
      </c>
      <c r="E364" s="68" t="s">
        <v>304</v>
      </c>
      <c r="F364" s="68" t="s">
        <v>306</v>
      </c>
      <c r="G364" s="68" t="s">
        <v>308</v>
      </c>
      <c r="H364" s="68" t="s">
        <v>309</v>
      </c>
      <c r="I364" s="68" t="s">
        <v>312</v>
      </c>
      <c r="J364" s="68" t="s">
        <v>2956</v>
      </c>
      <c r="K364" s="68" t="s">
        <v>106</v>
      </c>
      <c r="L364" s="68" t="s">
        <v>107</v>
      </c>
      <c r="M364" s="68" t="s">
        <v>66</v>
      </c>
      <c r="N364" s="68" t="s">
        <v>67</v>
      </c>
      <c r="O364" s="68" t="s">
        <v>108</v>
      </c>
      <c r="P364" s="68" t="s">
        <v>2257</v>
      </c>
      <c r="Q364" s="69">
        <v>1.0E8</v>
      </c>
      <c r="R364" s="69">
        <v>0.0</v>
      </c>
      <c r="S364" s="69">
        <v>0.0</v>
      </c>
      <c r="T364" s="69">
        <v>0.0</v>
      </c>
      <c r="U364" s="69">
        <v>0.0</v>
      </c>
      <c r="V364" s="69">
        <v>0.0</v>
      </c>
      <c r="W364" s="69">
        <v>0.0</v>
      </c>
      <c r="X364" s="69">
        <v>1.0E8</v>
      </c>
      <c r="Y364" s="69">
        <v>9.9925E7</v>
      </c>
      <c r="Z364" s="69">
        <v>9.6145E7</v>
      </c>
      <c r="AA364" s="69">
        <v>4.854E7</v>
      </c>
      <c r="AB364" s="69">
        <v>2.917E7</v>
      </c>
      <c r="AC364" s="69">
        <v>3855000.0</v>
      </c>
      <c r="AD364" s="68" t="s">
        <v>2957</v>
      </c>
      <c r="AE364" s="68" t="str">
        <f>VLOOKUP(I:I,'TOTAL POR PROYECTOS'!B:I,8,0)</f>
        <v>Secretaría de Víctimas, Paz y Posconflicto</v>
      </c>
    </row>
    <row r="365" hidden="1">
      <c r="A365" s="67" t="str">
        <f t="shared" si="1"/>
        <v>410400820245400102551.2.3.1.19.12.3.2.02.02.0091.2.3.1.19</v>
      </c>
      <c r="B365" s="67" t="str">
        <f>VLOOKUP(A:A,POAI!A:H,8,0)</f>
        <v>03010201|144</v>
      </c>
      <c r="C365" s="67" t="str">
        <f t="shared" si="2"/>
        <v>410400820245400102551.2.3.1.19.12.3.2.02.02.0091.2.3.1.1903010201|144</v>
      </c>
      <c r="D365" s="68" t="s">
        <v>2463</v>
      </c>
      <c r="E365" s="68" t="s">
        <v>304</v>
      </c>
      <c r="F365" s="68" t="s">
        <v>1173</v>
      </c>
      <c r="G365" s="68" t="s">
        <v>1175</v>
      </c>
      <c r="H365" s="68" t="s">
        <v>2534</v>
      </c>
      <c r="I365" s="68" t="s">
        <v>1177</v>
      </c>
      <c r="J365" s="68" t="s">
        <v>2535</v>
      </c>
      <c r="K365" s="68" t="s">
        <v>1178</v>
      </c>
      <c r="L365" s="68" t="s">
        <v>1179</v>
      </c>
      <c r="M365" s="68" t="s">
        <v>66</v>
      </c>
      <c r="N365" s="68" t="s">
        <v>67</v>
      </c>
      <c r="O365" s="68" t="s">
        <v>209</v>
      </c>
      <c r="P365" s="68" t="s">
        <v>2342</v>
      </c>
      <c r="Q365" s="69">
        <v>4.382746249E9</v>
      </c>
      <c r="R365" s="69">
        <v>0.0</v>
      </c>
      <c r="S365" s="69">
        <v>0.0</v>
      </c>
      <c r="T365" s="69">
        <v>0.0</v>
      </c>
      <c r="U365" s="69">
        <v>0.0</v>
      </c>
      <c r="V365" s="69">
        <v>0.0</v>
      </c>
      <c r="W365" s="69">
        <v>0.0</v>
      </c>
      <c r="X365" s="69">
        <v>4.382746249E9</v>
      </c>
      <c r="Y365" s="69">
        <v>4.380976249E9</v>
      </c>
      <c r="Z365" s="69">
        <v>4.377476249E9</v>
      </c>
      <c r="AA365" s="69">
        <v>6.2692E8</v>
      </c>
      <c r="AB365" s="69">
        <v>9.35E7</v>
      </c>
      <c r="AC365" s="69">
        <v>5270000.0</v>
      </c>
      <c r="AD365" s="68" t="s">
        <v>2958</v>
      </c>
      <c r="AE365" s="68" t="str">
        <f>VLOOKUP(I:I,'TOTAL POR PROYECTOS'!B:I,8,0)</f>
        <v>Secretaría de Bienestar Social</v>
      </c>
    </row>
    <row r="366" hidden="1">
      <c r="A366" s="67" t="str">
        <f t="shared" si="1"/>
        <v>410400820245400102551.3.2.3.01.22.3.2.02.02.0091.3.2.3.01</v>
      </c>
      <c r="B366" s="67" t="str">
        <f>VLOOKUP(A:A,POAI!A:H,8,0)</f>
        <v>03010201|144</v>
      </c>
      <c r="C366" s="67" t="str">
        <f t="shared" si="2"/>
        <v>410400820245400102551.3.2.3.01.22.3.2.02.02.0091.3.2.3.0103010201|144</v>
      </c>
      <c r="D366" s="68" t="s">
        <v>2463</v>
      </c>
      <c r="E366" s="68" t="s">
        <v>304</v>
      </c>
      <c r="F366" s="68" t="s">
        <v>1173</v>
      </c>
      <c r="G366" s="68" t="s">
        <v>1175</v>
      </c>
      <c r="H366" s="68" t="s">
        <v>2534</v>
      </c>
      <c r="I366" s="68" t="s">
        <v>1177</v>
      </c>
      <c r="J366" s="68" t="s">
        <v>2535</v>
      </c>
      <c r="K366" s="68" t="s">
        <v>1180</v>
      </c>
      <c r="L366" s="68" t="s">
        <v>2959</v>
      </c>
      <c r="M366" s="68" t="s">
        <v>66</v>
      </c>
      <c r="N366" s="68" t="s">
        <v>67</v>
      </c>
      <c r="O366" s="68" t="s">
        <v>235</v>
      </c>
      <c r="P366" s="68" t="s">
        <v>1161</v>
      </c>
      <c r="Q366" s="69">
        <v>4.5917375124E8</v>
      </c>
      <c r="R366" s="69">
        <v>0.0</v>
      </c>
      <c r="S366" s="69">
        <v>0.0</v>
      </c>
      <c r="T366" s="69">
        <v>0.0</v>
      </c>
      <c r="U366" s="69">
        <v>0.0</v>
      </c>
      <c r="V366" s="69">
        <v>0.0</v>
      </c>
      <c r="W366" s="69">
        <v>0.0</v>
      </c>
      <c r="X366" s="69">
        <v>4.5917375124E8</v>
      </c>
      <c r="Y366" s="69">
        <v>4.59173751E8</v>
      </c>
      <c r="Z366" s="69">
        <v>4.59173751E8</v>
      </c>
      <c r="AA366" s="69">
        <v>0.0</v>
      </c>
      <c r="AB366" s="69">
        <v>0.0</v>
      </c>
      <c r="AC366" s="69">
        <v>0.24</v>
      </c>
      <c r="AD366" s="68" t="s">
        <v>2404</v>
      </c>
      <c r="AE366" s="68" t="str">
        <f>VLOOKUP(I:I,'TOTAL POR PROYECTOS'!B:I,8,0)</f>
        <v>Secretaría de Bienestar Social</v>
      </c>
    </row>
    <row r="367" hidden="1">
      <c r="A367" s="67" t="str">
        <f t="shared" si="1"/>
        <v>410400820245400102551.2.4.3.032.3.2.02.02.0091.2.4.3.03</v>
      </c>
      <c r="B367" s="67" t="str">
        <f>VLOOKUP(A:A,POAI!A:H,8,0)</f>
        <v>03010201|144</v>
      </c>
      <c r="C367" s="67" t="str">
        <f t="shared" si="2"/>
        <v>410400820245400102551.2.4.3.032.3.2.02.02.0091.2.4.3.0303010201|144</v>
      </c>
      <c r="D367" s="68" t="s">
        <v>2463</v>
      </c>
      <c r="E367" s="68" t="s">
        <v>304</v>
      </c>
      <c r="F367" s="68" t="s">
        <v>1173</v>
      </c>
      <c r="G367" s="68" t="s">
        <v>1175</v>
      </c>
      <c r="H367" s="68" t="s">
        <v>2534</v>
      </c>
      <c r="I367" s="68" t="s">
        <v>1177</v>
      </c>
      <c r="J367" s="68" t="s">
        <v>2535</v>
      </c>
      <c r="K367" s="68" t="s">
        <v>333</v>
      </c>
      <c r="L367" s="68" t="s">
        <v>334</v>
      </c>
      <c r="M367" s="68" t="s">
        <v>66</v>
      </c>
      <c r="N367" s="68" t="s">
        <v>67</v>
      </c>
      <c r="O367" s="68" t="s">
        <v>333</v>
      </c>
      <c r="P367" s="68" t="s">
        <v>334</v>
      </c>
      <c r="Q367" s="69">
        <v>0.0</v>
      </c>
      <c r="R367" s="69">
        <v>0.0</v>
      </c>
      <c r="S367" s="69">
        <v>0.0</v>
      </c>
      <c r="T367" s="69">
        <v>1.05655E8</v>
      </c>
      <c r="U367" s="69">
        <v>0.0</v>
      </c>
      <c r="V367" s="69">
        <v>0.0</v>
      </c>
      <c r="W367" s="69">
        <v>0.0</v>
      </c>
      <c r="X367" s="69">
        <v>1.05655E8</v>
      </c>
      <c r="Y367" s="69">
        <v>0.0</v>
      </c>
      <c r="Z367" s="69">
        <v>0.0</v>
      </c>
      <c r="AA367" s="69">
        <v>0.0</v>
      </c>
      <c r="AB367" s="69">
        <v>0.0</v>
      </c>
      <c r="AC367" s="69">
        <v>1.05655E8</v>
      </c>
      <c r="AD367" s="68" t="s">
        <v>2415</v>
      </c>
      <c r="AE367" s="68" t="str">
        <f>VLOOKUP(I:I,'TOTAL POR PROYECTOS'!B:I,8,0)</f>
        <v>Secretaría de Bienestar Social</v>
      </c>
    </row>
    <row r="368" hidden="1">
      <c r="A368" s="67" t="str">
        <f t="shared" si="1"/>
        <v>410402020245400101831.2.1.0.00.12.3.2.02.02.0091.2.1.0.00</v>
      </c>
      <c r="B368" s="67" t="str">
        <f>VLOOKUP(A:A,POAI!A:H,8,0)</f>
        <v>03010401|157</v>
      </c>
      <c r="C368" s="67" t="str">
        <f t="shared" si="2"/>
        <v>410402020245400101831.2.1.0.00.12.3.2.02.02.0091.2.1.0.0003010401|157</v>
      </c>
      <c r="D368" s="68" t="s">
        <v>2463</v>
      </c>
      <c r="E368" s="68" t="s">
        <v>304</v>
      </c>
      <c r="F368" s="68" t="s">
        <v>1173</v>
      </c>
      <c r="G368" s="68" t="s">
        <v>1194</v>
      </c>
      <c r="H368" s="68" t="s">
        <v>2537</v>
      </c>
      <c r="I368" s="68" t="s">
        <v>1196</v>
      </c>
      <c r="J368" s="68" t="s">
        <v>2538</v>
      </c>
      <c r="K368" s="68" t="s">
        <v>106</v>
      </c>
      <c r="L368" s="68" t="s">
        <v>107</v>
      </c>
      <c r="M368" s="68" t="s">
        <v>66</v>
      </c>
      <c r="N368" s="68" t="s">
        <v>67</v>
      </c>
      <c r="O368" s="68" t="s">
        <v>108</v>
      </c>
      <c r="P368" s="68" t="s">
        <v>2257</v>
      </c>
      <c r="Q368" s="69">
        <v>2.0008E8</v>
      </c>
      <c r="R368" s="69">
        <v>0.0</v>
      </c>
      <c r="S368" s="69">
        <v>0.0</v>
      </c>
      <c r="T368" s="69">
        <v>0.0</v>
      </c>
      <c r="U368" s="69">
        <v>0.0</v>
      </c>
      <c r="V368" s="69">
        <v>0.0</v>
      </c>
      <c r="W368" s="69">
        <v>0.0</v>
      </c>
      <c r="X368" s="69">
        <v>2.0008E8</v>
      </c>
      <c r="Y368" s="69">
        <v>1.9997E8</v>
      </c>
      <c r="Z368" s="69">
        <v>1.93355E8</v>
      </c>
      <c r="AA368" s="69">
        <v>7.506E7</v>
      </c>
      <c r="AB368" s="69">
        <v>4.813E7</v>
      </c>
      <c r="AC368" s="69">
        <v>6725000.0</v>
      </c>
      <c r="AD368" s="68" t="s">
        <v>2960</v>
      </c>
      <c r="AE368" s="68" t="str">
        <f>VLOOKUP(I:I,'TOTAL POR PROYECTOS'!B:I,8,0)</f>
        <v>Secretaría de Bienestar Social</v>
      </c>
    </row>
    <row r="369" hidden="1">
      <c r="A369" s="67" t="str">
        <f t="shared" si="1"/>
        <v>410402020245400101831.2.4.3.032.3.2.02.02.0091.2.4.3.03</v>
      </c>
      <c r="B369" s="67" t="str">
        <f>VLOOKUP(A:A,POAI!A:H,8,0)</f>
        <v>03010401|157</v>
      </c>
      <c r="C369" s="67" t="str">
        <f t="shared" si="2"/>
        <v>410402020245400101831.2.4.3.032.3.2.02.02.0091.2.4.3.0303010401|157</v>
      </c>
      <c r="D369" s="68" t="s">
        <v>2463</v>
      </c>
      <c r="E369" s="68" t="s">
        <v>304</v>
      </c>
      <c r="F369" s="68" t="s">
        <v>1173</v>
      </c>
      <c r="G369" s="68" t="s">
        <v>1194</v>
      </c>
      <c r="H369" s="68" t="s">
        <v>2537</v>
      </c>
      <c r="I369" s="68" t="s">
        <v>1196</v>
      </c>
      <c r="J369" s="68" t="s">
        <v>2538</v>
      </c>
      <c r="K369" s="68" t="s">
        <v>333</v>
      </c>
      <c r="L369" s="68" t="s">
        <v>334</v>
      </c>
      <c r="M369" s="68" t="s">
        <v>66</v>
      </c>
      <c r="N369" s="68" t="s">
        <v>67</v>
      </c>
      <c r="O369" s="68" t="s">
        <v>333</v>
      </c>
      <c r="P369" s="68" t="s">
        <v>334</v>
      </c>
      <c r="Q369" s="69">
        <v>0.0</v>
      </c>
      <c r="R369" s="69">
        <v>0.0</v>
      </c>
      <c r="S369" s="69">
        <v>0.0</v>
      </c>
      <c r="T369" s="69">
        <v>8.8605E7</v>
      </c>
      <c r="U369" s="69">
        <v>0.0</v>
      </c>
      <c r="V369" s="69">
        <v>0.0</v>
      </c>
      <c r="W369" s="69">
        <v>0.0</v>
      </c>
      <c r="X369" s="69">
        <v>8.8605E7</v>
      </c>
      <c r="Y369" s="69">
        <v>0.0</v>
      </c>
      <c r="Z369" s="69">
        <v>0.0</v>
      </c>
      <c r="AA369" s="69">
        <v>0.0</v>
      </c>
      <c r="AB369" s="69">
        <v>0.0</v>
      </c>
      <c r="AC369" s="69">
        <v>8.8605E7</v>
      </c>
      <c r="AD369" s="68" t="s">
        <v>2415</v>
      </c>
      <c r="AE369" s="68" t="str">
        <f>VLOOKUP(I:I,'TOTAL POR PROYECTOS'!B:I,8,0)</f>
        <v>Secretaría de Bienestar Social</v>
      </c>
    </row>
    <row r="370" hidden="1">
      <c r="A370" s="67" t="str">
        <f t="shared" si="1"/>
        <v>410402620245400101841.2.4.3.032.3.2.02.02.0091.2.4.3.03</v>
      </c>
      <c r="B370" s="67" t="str">
        <f>VLOOKUP(A:A,POAI!A:H,8,0)</f>
        <v>03010502|164</v>
      </c>
      <c r="C370" s="67" t="str">
        <f t="shared" si="2"/>
        <v>410402620245400101841.2.4.3.032.3.2.02.02.0091.2.4.3.0303010502|164</v>
      </c>
      <c r="D370" s="68" t="s">
        <v>2463</v>
      </c>
      <c r="E370" s="68" t="s">
        <v>304</v>
      </c>
      <c r="F370" s="68" t="s">
        <v>1173</v>
      </c>
      <c r="G370" s="68" t="s">
        <v>1207</v>
      </c>
      <c r="H370" s="68" t="s">
        <v>2539</v>
      </c>
      <c r="I370" s="68" t="s">
        <v>1203</v>
      </c>
      <c r="J370" s="68" t="s">
        <v>2540</v>
      </c>
      <c r="K370" s="68" t="s">
        <v>333</v>
      </c>
      <c r="L370" s="68" t="s">
        <v>334</v>
      </c>
      <c r="M370" s="68" t="s">
        <v>66</v>
      </c>
      <c r="N370" s="68" t="s">
        <v>67</v>
      </c>
      <c r="O370" s="68" t="s">
        <v>333</v>
      </c>
      <c r="P370" s="68" t="s">
        <v>334</v>
      </c>
      <c r="Q370" s="69">
        <v>2.82E8</v>
      </c>
      <c r="R370" s="69">
        <v>0.0</v>
      </c>
      <c r="S370" s="69">
        <v>0.0</v>
      </c>
      <c r="T370" s="69">
        <v>3.2879E8</v>
      </c>
      <c r="U370" s="69">
        <v>0.0</v>
      </c>
      <c r="V370" s="69">
        <v>0.0</v>
      </c>
      <c r="W370" s="69">
        <v>0.0</v>
      </c>
      <c r="X370" s="69">
        <v>6.1079E8</v>
      </c>
      <c r="Y370" s="69">
        <v>3.2346E8</v>
      </c>
      <c r="Z370" s="69">
        <v>2.7516E8</v>
      </c>
      <c r="AA370" s="69">
        <v>1.059E8</v>
      </c>
      <c r="AB370" s="69">
        <v>7.44E7</v>
      </c>
      <c r="AC370" s="69">
        <v>3.3563E8</v>
      </c>
      <c r="AD370" s="68" t="s">
        <v>2961</v>
      </c>
      <c r="AE370" s="68" t="str">
        <f>VLOOKUP(I:I,'TOTAL POR PROYECTOS'!B:I,8,0)</f>
        <v>Secretaría de Bienestar Social</v>
      </c>
    </row>
    <row r="371" hidden="1">
      <c r="A371" s="67" t="str">
        <f t="shared" si="1"/>
        <v>410402620245400101841.2.1.0.00.12.3.2.02.02.0091.2.1.0.00</v>
      </c>
      <c r="B371" s="67" t="str">
        <f>VLOOKUP(A:A,POAI!A:H,8,0)</f>
        <v>03010502|164</v>
      </c>
      <c r="C371" s="67" t="str">
        <f t="shared" si="2"/>
        <v>410402620245400101841.2.1.0.00.12.3.2.02.02.0091.2.1.0.0003010502|164</v>
      </c>
      <c r="D371" s="68" t="s">
        <v>2463</v>
      </c>
      <c r="E371" s="68" t="s">
        <v>304</v>
      </c>
      <c r="F371" s="68" t="s">
        <v>1173</v>
      </c>
      <c r="G371" s="68" t="s">
        <v>1207</v>
      </c>
      <c r="H371" s="68" t="s">
        <v>2539</v>
      </c>
      <c r="I371" s="68" t="s">
        <v>1203</v>
      </c>
      <c r="J371" s="68" t="s">
        <v>2540</v>
      </c>
      <c r="K371" s="68" t="s">
        <v>106</v>
      </c>
      <c r="L371" s="68" t="s">
        <v>107</v>
      </c>
      <c r="M371" s="68" t="s">
        <v>66</v>
      </c>
      <c r="N371" s="68" t="s">
        <v>67</v>
      </c>
      <c r="O371" s="68" t="s">
        <v>108</v>
      </c>
      <c r="P371" s="68" t="s">
        <v>2257</v>
      </c>
      <c r="Q371" s="69">
        <v>2.044E8</v>
      </c>
      <c r="R371" s="69">
        <v>0.0</v>
      </c>
      <c r="S371" s="69">
        <v>0.0</v>
      </c>
      <c r="T371" s="69">
        <v>0.0</v>
      </c>
      <c r="U371" s="69">
        <v>0.0</v>
      </c>
      <c r="V371" s="69">
        <v>0.0</v>
      </c>
      <c r="W371" s="69">
        <v>0.0</v>
      </c>
      <c r="X371" s="69">
        <v>2.044E8</v>
      </c>
      <c r="Y371" s="69">
        <v>2.0275E8</v>
      </c>
      <c r="Z371" s="69">
        <v>1.9945E8</v>
      </c>
      <c r="AA371" s="69">
        <v>8.499E7</v>
      </c>
      <c r="AB371" s="69">
        <v>5.225E7</v>
      </c>
      <c r="AC371" s="69">
        <v>4950000.0</v>
      </c>
      <c r="AD371" s="68" t="s">
        <v>2962</v>
      </c>
      <c r="AE371" s="68" t="str">
        <f>VLOOKUP(I:I,'TOTAL POR PROYECTOS'!B:I,8,0)</f>
        <v>Secretaría de Bienestar Social</v>
      </c>
    </row>
    <row r="372" hidden="1">
      <c r="A372" s="67" t="str">
        <f t="shared" si="1"/>
        <v>410402720245400101841.2.4.3.032.3.2.02.02.0091.2.4.3.03</v>
      </c>
      <c r="B372" s="67" t="str">
        <f>VLOOKUP(A:A,POAI!A:H,8,0)</f>
        <v>03010501|163</v>
      </c>
      <c r="C372" s="67" t="str">
        <f t="shared" si="2"/>
        <v>410402720245400101841.2.4.3.032.3.2.02.02.0091.2.4.3.0303010501|163</v>
      </c>
      <c r="D372" s="68" t="s">
        <v>2463</v>
      </c>
      <c r="E372" s="68" t="s">
        <v>304</v>
      </c>
      <c r="F372" s="68" t="s">
        <v>1173</v>
      </c>
      <c r="G372" s="68" t="s">
        <v>1201</v>
      </c>
      <c r="H372" s="68" t="s">
        <v>2541</v>
      </c>
      <c r="I372" s="68" t="s">
        <v>1203</v>
      </c>
      <c r="J372" s="68" t="s">
        <v>2540</v>
      </c>
      <c r="K372" s="68" t="s">
        <v>333</v>
      </c>
      <c r="L372" s="68" t="s">
        <v>334</v>
      </c>
      <c r="M372" s="68" t="s">
        <v>66</v>
      </c>
      <c r="N372" s="68" t="s">
        <v>67</v>
      </c>
      <c r="O372" s="68" t="s">
        <v>333</v>
      </c>
      <c r="P372" s="68" t="s">
        <v>334</v>
      </c>
      <c r="Q372" s="69">
        <v>4.452E9</v>
      </c>
      <c r="R372" s="69">
        <v>0.0</v>
      </c>
      <c r="S372" s="69">
        <v>0.0</v>
      </c>
      <c r="T372" s="69">
        <v>0.0</v>
      </c>
      <c r="U372" s="69">
        <v>5.2305E8</v>
      </c>
      <c r="V372" s="69">
        <v>0.0</v>
      </c>
      <c r="W372" s="69">
        <v>0.0</v>
      </c>
      <c r="X372" s="69">
        <v>3.92895E9</v>
      </c>
      <c r="Y372" s="69">
        <v>1.39384E9</v>
      </c>
      <c r="Z372" s="69">
        <v>0.0</v>
      </c>
      <c r="AA372" s="69">
        <v>0.0</v>
      </c>
      <c r="AB372" s="69">
        <v>0.0</v>
      </c>
      <c r="AC372" s="69">
        <v>3.92895E9</v>
      </c>
      <c r="AD372" s="68" t="s">
        <v>2415</v>
      </c>
      <c r="AE372" s="68" t="str">
        <f>VLOOKUP(I:I,'TOTAL POR PROYECTOS'!B:I,8,0)</f>
        <v>Secretaría de Bienestar Social</v>
      </c>
    </row>
    <row r="373" hidden="1">
      <c r="A373" s="67" t="str">
        <f t="shared" si="1"/>
        <v>430100120245400102091.2.3.1.18.12.3.2.02.02.0091.2.3.1.18</v>
      </c>
      <c r="B373" s="67" t="str">
        <f>VLOOKUP(A:A,POAI!A:H,8,0)</f>
        <v>03050101|241</v>
      </c>
      <c r="C373" s="67" t="str">
        <f t="shared" si="2"/>
        <v>430100120245400102091.2.3.1.18.12.3.2.02.02.0091.2.3.1.1803050101|241</v>
      </c>
      <c r="D373" s="68" t="s">
        <v>2470</v>
      </c>
      <c r="E373" s="68" t="s">
        <v>842</v>
      </c>
      <c r="F373" s="68" t="s">
        <v>844</v>
      </c>
      <c r="G373" s="68" t="s">
        <v>846</v>
      </c>
      <c r="H373" s="68" t="s">
        <v>2618</v>
      </c>
      <c r="I373" s="68" t="s">
        <v>848</v>
      </c>
      <c r="J373" s="68" t="s">
        <v>2619</v>
      </c>
      <c r="K373" s="68" t="s">
        <v>849</v>
      </c>
      <c r="L373" s="68" t="s">
        <v>850</v>
      </c>
      <c r="M373" s="68" t="s">
        <v>66</v>
      </c>
      <c r="N373" s="68" t="s">
        <v>67</v>
      </c>
      <c r="O373" s="68" t="s">
        <v>851</v>
      </c>
      <c r="P373" s="68" t="s">
        <v>2478</v>
      </c>
      <c r="Q373" s="69">
        <v>1.15E9</v>
      </c>
      <c r="R373" s="69">
        <v>0.0</v>
      </c>
      <c r="S373" s="69">
        <v>0.0</v>
      </c>
      <c r="T373" s="69">
        <v>0.0</v>
      </c>
      <c r="U373" s="69">
        <v>0.0</v>
      </c>
      <c r="V373" s="69">
        <v>0.0</v>
      </c>
      <c r="W373" s="69">
        <v>0.0</v>
      </c>
      <c r="X373" s="69">
        <v>1.15E9</v>
      </c>
      <c r="Y373" s="69">
        <v>2.3E8</v>
      </c>
      <c r="Z373" s="69">
        <v>2.3E8</v>
      </c>
      <c r="AA373" s="69">
        <v>2.3E8</v>
      </c>
      <c r="AB373" s="69">
        <v>2.3E8</v>
      </c>
      <c r="AC373" s="69">
        <v>9.2E8</v>
      </c>
      <c r="AD373" s="68" t="s">
        <v>2474</v>
      </c>
      <c r="AE373" s="68" t="str">
        <f>VLOOKUP(I:I,'TOTAL POR PROYECTOS'!B:I,8,0)</f>
        <v>Instituto Municipal para la Recreación y el Deporte de Cúcuta</v>
      </c>
    </row>
    <row r="374" hidden="1">
      <c r="A374" s="67" t="str">
        <f t="shared" si="1"/>
        <v>430100720245400102651.2.3.1.18.12.3.2.02.02.0091.2.3.1.18</v>
      </c>
      <c r="B374" s="67" t="str">
        <f>VLOOKUP(A:A,POAI!A:H,8,0)</f>
        <v>03050201|251</v>
      </c>
      <c r="C374" s="67" t="str">
        <f t="shared" si="2"/>
        <v>430100720245400102651.2.3.1.18.12.3.2.02.02.0091.2.3.1.1803050201|251</v>
      </c>
      <c r="D374" s="68" t="s">
        <v>2470</v>
      </c>
      <c r="E374" s="68" t="s">
        <v>842</v>
      </c>
      <c r="F374" s="68" t="s">
        <v>844</v>
      </c>
      <c r="G374" s="68" t="s">
        <v>873</v>
      </c>
      <c r="H374" s="68" t="s">
        <v>2963</v>
      </c>
      <c r="I374" s="68" t="s">
        <v>876</v>
      </c>
      <c r="J374" s="68" t="s">
        <v>2964</v>
      </c>
      <c r="K374" s="68" t="s">
        <v>849</v>
      </c>
      <c r="L374" s="68" t="s">
        <v>850</v>
      </c>
      <c r="M374" s="68" t="s">
        <v>66</v>
      </c>
      <c r="N374" s="68" t="s">
        <v>67</v>
      </c>
      <c r="O374" s="68" t="s">
        <v>851</v>
      </c>
      <c r="P374" s="68" t="s">
        <v>2478</v>
      </c>
      <c r="Q374" s="69">
        <v>9.0E8</v>
      </c>
      <c r="R374" s="69">
        <v>0.0</v>
      </c>
      <c r="S374" s="69">
        <v>0.0</v>
      </c>
      <c r="T374" s="69">
        <v>0.0</v>
      </c>
      <c r="U374" s="69">
        <v>0.0</v>
      </c>
      <c r="V374" s="69">
        <v>0.0</v>
      </c>
      <c r="W374" s="69">
        <v>0.0</v>
      </c>
      <c r="X374" s="69">
        <v>9.0E8</v>
      </c>
      <c r="Y374" s="69">
        <v>9.0E7</v>
      </c>
      <c r="Z374" s="69">
        <v>9.0E7</v>
      </c>
      <c r="AA374" s="69">
        <v>9.0E7</v>
      </c>
      <c r="AB374" s="69">
        <v>9.0E7</v>
      </c>
      <c r="AC374" s="69">
        <v>8.1E8</v>
      </c>
      <c r="AD374" s="68" t="s">
        <v>2479</v>
      </c>
      <c r="AE374" s="68" t="str">
        <f>VLOOKUP(I:I,'TOTAL POR PROYECTOS'!B:I,8,0)</f>
        <v>Instituto Municipal para la Recreación y el Deporte de Cúcuta</v>
      </c>
    </row>
    <row r="375" hidden="1">
      <c r="A375" s="67" t="str">
        <f t="shared" si="1"/>
        <v>430100720245400102651.2.3.1.18.22.3.2.02.02.0091.2.3.1.18</v>
      </c>
      <c r="B375" s="67" t="str">
        <f>VLOOKUP(A:A,POAI!A:H,8,0)</f>
        <v>03050201|251</v>
      </c>
      <c r="C375" s="67" t="str">
        <f t="shared" si="2"/>
        <v>430100720245400102651.2.3.1.18.22.3.2.02.02.0091.2.3.1.1803050201|251</v>
      </c>
      <c r="D375" s="68" t="s">
        <v>2470</v>
      </c>
      <c r="E375" s="68" t="s">
        <v>842</v>
      </c>
      <c r="F375" s="68" t="s">
        <v>844</v>
      </c>
      <c r="G375" s="68" t="s">
        <v>873</v>
      </c>
      <c r="H375" s="68" t="s">
        <v>2963</v>
      </c>
      <c r="I375" s="68" t="s">
        <v>876</v>
      </c>
      <c r="J375" s="68" t="s">
        <v>2964</v>
      </c>
      <c r="K375" s="68" t="s">
        <v>877</v>
      </c>
      <c r="L375" s="68" t="s">
        <v>878</v>
      </c>
      <c r="M375" s="68" t="s">
        <v>66</v>
      </c>
      <c r="N375" s="68" t="s">
        <v>67</v>
      </c>
      <c r="O375" s="68" t="s">
        <v>851</v>
      </c>
      <c r="P375" s="68" t="s">
        <v>2478</v>
      </c>
      <c r="Q375" s="69">
        <v>9.036022419E7</v>
      </c>
      <c r="R375" s="69">
        <v>0.0</v>
      </c>
      <c r="S375" s="69">
        <v>0.0</v>
      </c>
      <c r="T375" s="69">
        <v>0.0</v>
      </c>
      <c r="U375" s="69">
        <v>0.0</v>
      </c>
      <c r="V375" s="69">
        <v>0.0</v>
      </c>
      <c r="W375" s="69">
        <v>0.0</v>
      </c>
      <c r="X375" s="69">
        <v>9.036022419E7</v>
      </c>
      <c r="Y375" s="69">
        <v>0.0</v>
      </c>
      <c r="Z375" s="69">
        <v>0.0</v>
      </c>
      <c r="AA375" s="69">
        <v>0.0</v>
      </c>
      <c r="AB375" s="69">
        <v>0.0</v>
      </c>
      <c r="AC375" s="69">
        <v>9.036022419E7</v>
      </c>
      <c r="AD375" s="68" t="s">
        <v>2415</v>
      </c>
      <c r="AE375" s="68" t="str">
        <f>VLOOKUP(I:I,'TOTAL POR PROYECTOS'!B:I,8,0)</f>
        <v>Instituto Municipal para la Recreación y el Deporte de Cúcuta</v>
      </c>
    </row>
    <row r="376" hidden="1">
      <c r="A376" s="67" t="str">
        <f t="shared" si="1"/>
        <v>430103820245400102091.2.3.1.18.12.3.2.02.02.0091.2.3.1.18</v>
      </c>
      <c r="B376" s="67" t="str">
        <f>VLOOKUP(A:A,POAI!A:H,8,0)</f>
        <v>03050105|245</v>
      </c>
      <c r="C376" s="67" t="str">
        <f t="shared" si="2"/>
        <v>430103820245400102091.2.3.1.18.12.3.2.02.02.0091.2.3.1.1803050105|245</v>
      </c>
      <c r="D376" s="68" t="s">
        <v>2470</v>
      </c>
      <c r="E376" s="68" t="s">
        <v>842</v>
      </c>
      <c r="F376" s="68" t="s">
        <v>844</v>
      </c>
      <c r="G376" s="68" t="s">
        <v>867</v>
      </c>
      <c r="H376" s="68" t="s">
        <v>2965</v>
      </c>
      <c r="I376" s="68" t="s">
        <v>848</v>
      </c>
      <c r="J376" s="68" t="s">
        <v>2619</v>
      </c>
      <c r="K376" s="68" t="s">
        <v>849</v>
      </c>
      <c r="L376" s="68" t="s">
        <v>850</v>
      </c>
      <c r="M376" s="68" t="s">
        <v>66</v>
      </c>
      <c r="N376" s="68" t="s">
        <v>67</v>
      </c>
      <c r="O376" s="68" t="s">
        <v>851</v>
      </c>
      <c r="P376" s="68" t="s">
        <v>2478</v>
      </c>
      <c r="Q376" s="69">
        <v>1.15E9</v>
      </c>
      <c r="R376" s="69">
        <v>0.0</v>
      </c>
      <c r="S376" s="69">
        <v>0.0</v>
      </c>
      <c r="T376" s="69">
        <v>0.0</v>
      </c>
      <c r="U376" s="69">
        <v>0.0</v>
      </c>
      <c r="V376" s="69">
        <v>0.0</v>
      </c>
      <c r="W376" s="69">
        <v>0.0</v>
      </c>
      <c r="X376" s="69">
        <v>1.15E9</v>
      </c>
      <c r="Y376" s="69">
        <v>2.3E8</v>
      </c>
      <c r="Z376" s="69">
        <v>2.3E8</v>
      </c>
      <c r="AA376" s="69">
        <v>2.3E8</v>
      </c>
      <c r="AB376" s="69">
        <v>2.3E8</v>
      </c>
      <c r="AC376" s="69">
        <v>9.2E8</v>
      </c>
      <c r="AD376" s="68" t="s">
        <v>2474</v>
      </c>
      <c r="AE376" s="68" t="str">
        <f>VLOOKUP(I:I,'TOTAL POR PROYECTOS'!B:I,8,0)</f>
        <v>Instituto Municipal para la Recreación y el Deporte de Cúcuta</v>
      </c>
    </row>
    <row r="377" hidden="1">
      <c r="A377" s="67" t="str">
        <f t="shared" si="1"/>
        <v>43010382025000000325121.2.1.0.00.12.3.2.02.02.0091.2.1.0.00</v>
      </c>
      <c r="B377" s="67" t="str">
        <f>VLOOKUP(A:A,POAI!A:H,8,0)</f>
        <v>03070403|308</v>
      </c>
      <c r="C377" s="67" t="str">
        <f t="shared" si="2"/>
        <v>43010382025000000325121.2.1.0.00.12.3.2.02.02.0091.2.1.0.0003070403|308</v>
      </c>
      <c r="D377" s="68" t="s">
        <v>2470</v>
      </c>
      <c r="E377" s="68" t="s">
        <v>842</v>
      </c>
      <c r="F377" s="68" t="s">
        <v>844</v>
      </c>
      <c r="G377" s="68" t="s">
        <v>867</v>
      </c>
      <c r="H377" s="68" t="s">
        <v>2965</v>
      </c>
      <c r="I377" s="68" t="s">
        <v>1994</v>
      </c>
      <c r="J377" s="68" t="s">
        <v>2966</v>
      </c>
      <c r="K377" s="68" t="s">
        <v>106</v>
      </c>
      <c r="L377" s="68" t="s">
        <v>107</v>
      </c>
      <c r="M377" s="68" t="s">
        <v>66</v>
      </c>
      <c r="N377" s="68" t="s">
        <v>67</v>
      </c>
      <c r="O377" s="68" t="s">
        <v>108</v>
      </c>
      <c r="P377" s="68" t="s">
        <v>2257</v>
      </c>
      <c r="Q377" s="69">
        <v>2.16E7</v>
      </c>
      <c r="R377" s="69">
        <v>0.0</v>
      </c>
      <c r="S377" s="69">
        <v>0.0</v>
      </c>
      <c r="T377" s="69">
        <v>0.0</v>
      </c>
      <c r="U377" s="69">
        <v>0.0</v>
      </c>
      <c r="V377" s="69">
        <v>0.0</v>
      </c>
      <c r="W377" s="69">
        <v>0.0</v>
      </c>
      <c r="X377" s="69">
        <v>2.16E7</v>
      </c>
      <c r="Y377" s="69">
        <v>2.154516667E7</v>
      </c>
      <c r="Z377" s="69">
        <v>1.90785E7</v>
      </c>
      <c r="AA377" s="69">
        <v>1.0902E7</v>
      </c>
      <c r="AB377" s="69">
        <v>5451000.0</v>
      </c>
      <c r="AC377" s="69">
        <v>2521500.0</v>
      </c>
      <c r="AD377" s="68" t="s">
        <v>2967</v>
      </c>
      <c r="AE377" s="68" t="str">
        <f>VLOOKUP(I:I,'TOTAL POR PROYECTOS'!B:I,8,0)</f>
        <v>Secretaría de Víctimas, Paz y Posconflicto</v>
      </c>
    </row>
    <row r="378" hidden="1">
      <c r="A378" s="67" t="str">
        <f t="shared" si="1"/>
        <v>430200120245400102081.2.3.1.18.12.3.2.02.02.0091.2.3.1.18</v>
      </c>
      <c r="B378" s="67" t="str">
        <f>VLOOKUP(A:A,POAI!A:H,8,0)</f>
        <v>03050202|252</v>
      </c>
      <c r="C378" s="67" t="str">
        <f t="shared" si="2"/>
        <v>430200120245400102081.2.3.1.18.12.3.2.02.02.0091.2.3.1.1803050202|252</v>
      </c>
      <c r="D378" s="68" t="s">
        <v>2470</v>
      </c>
      <c r="E378" s="68" t="s">
        <v>842</v>
      </c>
      <c r="F378" s="68" t="s">
        <v>924</v>
      </c>
      <c r="G378" s="68" t="s">
        <v>926</v>
      </c>
      <c r="H378" s="68" t="s">
        <v>2968</v>
      </c>
      <c r="I378" s="68" t="s">
        <v>929</v>
      </c>
      <c r="J378" s="68" t="s">
        <v>2969</v>
      </c>
      <c r="K378" s="68" t="s">
        <v>849</v>
      </c>
      <c r="L378" s="68" t="s">
        <v>850</v>
      </c>
      <c r="M378" s="68" t="s">
        <v>66</v>
      </c>
      <c r="N378" s="68" t="s">
        <v>67</v>
      </c>
      <c r="O378" s="68" t="s">
        <v>851</v>
      </c>
      <c r="P378" s="68" t="s">
        <v>2478</v>
      </c>
      <c r="Q378" s="69">
        <v>4.0E8</v>
      </c>
      <c r="R378" s="69">
        <v>0.0</v>
      </c>
      <c r="S378" s="69">
        <v>0.0</v>
      </c>
      <c r="T378" s="69">
        <v>0.0</v>
      </c>
      <c r="U378" s="69">
        <v>0.0</v>
      </c>
      <c r="V378" s="69">
        <v>0.0</v>
      </c>
      <c r="W378" s="69">
        <v>0.0</v>
      </c>
      <c r="X378" s="69">
        <v>4.0E8</v>
      </c>
      <c r="Y378" s="69">
        <v>8.0E7</v>
      </c>
      <c r="Z378" s="69">
        <v>8.0E7</v>
      </c>
      <c r="AA378" s="69">
        <v>8.0E7</v>
      </c>
      <c r="AB378" s="69">
        <v>8.0E7</v>
      </c>
      <c r="AC378" s="69">
        <v>3.2E8</v>
      </c>
      <c r="AD378" s="68" t="s">
        <v>2474</v>
      </c>
      <c r="AE378" s="68" t="str">
        <f>VLOOKUP(I:I,'TOTAL POR PROYECTOS'!B:I,8,0)</f>
        <v>Instituto Municipal para la Recreación y el Deporte de Cúcuta</v>
      </c>
    </row>
    <row r="379" hidden="1">
      <c r="A379" s="67" t="str">
        <f t="shared" si="1"/>
        <v>430200220245400102081.2.3.1.18.12.3.2.02.02.0091.2.3.1.18</v>
      </c>
      <c r="B379" s="67" t="str">
        <f>VLOOKUP(A:A,POAI!A:H,8,0)</f>
        <v>03050203|253</v>
      </c>
      <c r="C379" s="67" t="str">
        <f t="shared" si="2"/>
        <v>430200220245400102081.2.3.1.18.12.3.2.02.02.0091.2.3.1.1803050203|253</v>
      </c>
      <c r="D379" s="68" t="s">
        <v>2470</v>
      </c>
      <c r="E379" s="68" t="s">
        <v>842</v>
      </c>
      <c r="F379" s="68" t="s">
        <v>924</v>
      </c>
      <c r="G379" s="68" t="s">
        <v>933</v>
      </c>
      <c r="H379" s="68" t="s">
        <v>2970</v>
      </c>
      <c r="I379" s="68" t="s">
        <v>929</v>
      </c>
      <c r="J379" s="68" t="s">
        <v>2969</v>
      </c>
      <c r="K379" s="68" t="s">
        <v>849</v>
      </c>
      <c r="L379" s="68" t="s">
        <v>850</v>
      </c>
      <c r="M379" s="68" t="s">
        <v>66</v>
      </c>
      <c r="N379" s="68" t="s">
        <v>67</v>
      </c>
      <c r="O379" s="68" t="s">
        <v>851</v>
      </c>
      <c r="P379" s="68" t="s">
        <v>2478</v>
      </c>
      <c r="Q379" s="69">
        <v>6.0E8</v>
      </c>
      <c r="R379" s="69">
        <v>0.0</v>
      </c>
      <c r="S379" s="69">
        <v>0.0</v>
      </c>
      <c r="T379" s="69">
        <v>0.0</v>
      </c>
      <c r="U379" s="69">
        <v>0.0</v>
      </c>
      <c r="V379" s="69">
        <v>0.0</v>
      </c>
      <c r="W379" s="69">
        <v>0.0</v>
      </c>
      <c r="X379" s="69">
        <v>6.0E8</v>
      </c>
      <c r="Y379" s="69">
        <v>1.2E8</v>
      </c>
      <c r="Z379" s="69">
        <v>1.2E8</v>
      </c>
      <c r="AA379" s="69">
        <v>1.2E8</v>
      </c>
      <c r="AB379" s="69">
        <v>1.2E8</v>
      </c>
      <c r="AC379" s="69">
        <v>4.8E8</v>
      </c>
      <c r="AD379" s="68" t="s">
        <v>2474</v>
      </c>
      <c r="AE379" s="68" t="str">
        <f>VLOOKUP(I:I,'TOTAL POR PROYECTOS'!B:I,8,0)</f>
        <v>Instituto Municipal para la Recreación y el Deporte de Cúcuta</v>
      </c>
    </row>
    <row r="380" hidden="1">
      <c r="A380" s="67" t="str">
        <f t="shared" si="1"/>
        <v>430207320245400102081.2.3.1.18.12.3.2.02.02.0091.2.3.1.18</v>
      </c>
      <c r="B380" s="67" t="str">
        <f>VLOOKUP(A:A,POAI!A:H,8,0)</f>
        <v>03050204|254</v>
      </c>
      <c r="C380" s="67" t="str">
        <f t="shared" si="2"/>
        <v>430207320245400102081.2.3.1.18.12.3.2.02.02.0091.2.3.1.1803050204|254</v>
      </c>
      <c r="D380" s="68" t="s">
        <v>2470</v>
      </c>
      <c r="E380" s="68" t="s">
        <v>842</v>
      </c>
      <c r="F380" s="68" t="s">
        <v>924</v>
      </c>
      <c r="G380" s="68" t="s">
        <v>939</v>
      </c>
      <c r="H380" s="68" t="s">
        <v>2971</v>
      </c>
      <c r="I380" s="68" t="s">
        <v>929</v>
      </c>
      <c r="J380" s="68" t="s">
        <v>2969</v>
      </c>
      <c r="K380" s="68" t="s">
        <v>849</v>
      </c>
      <c r="L380" s="68" t="s">
        <v>850</v>
      </c>
      <c r="M380" s="68" t="s">
        <v>66</v>
      </c>
      <c r="N380" s="68" t="s">
        <v>67</v>
      </c>
      <c r="O380" s="68" t="s">
        <v>851</v>
      </c>
      <c r="P380" s="68" t="s">
        <v>2478</v>
      </c>
      <c r="Q380" s="69">
        <v>1.05E9</v>
      </c>
      <c r="R380" s="69">
        <v>0.0</v>
      </c>
      <c r="S380" s="69">
        <v>0.0</v>
      </c>
      <c r="T380" s="69">
        <v>0.0</v>
      </c>
      <c r="U380" s="69">
        <v>0.0</v>
      </c>
      <c r="V380" s="69">
        <v>0.0</v>
      </c>
      <c r="W380" s="69">
        <v>0.0</v>
      </c>
      <c r="X380" s="69">
        <v>1.05E9</v>
      </c>
      <c r="Y380" s="69">
        <v>2.1E8</v>
      </c>
      <c r="Z380" s="69">
        <v>2.1E8</v>
      </c>
      <c r="AA380" s="69">
        <v>2.1E8</v>
      </c>
      <c r="AB380" s="69">
        <v>2.1E8</v>
      </c>
      <c r="AC380" s="69">
        <v>8.4E8</v>
      </c>
      <c r="AD380" s="68" t="s">
        <v>2474</v>
      </c>
      <c r="AE380" s="68" t="str">
        <f>VLOOKUP(I:I,'TOTAL POR PROYECTOS'!B:I,8,0)</f>
        <v>Instituto Municipal para la Recreación y el Deporte de Cúcuta</v>
      </c>
    </row>
    <row r="381" hidden="1">
      <c r="A381" s="67" t="str">
        <f t="shared" si="1"/>
        <v>430207520245400102081.2.3.1.18.12.3.2.02.02.0091.2.3.1.18</v>
      </c>
      <c r="B381" s="67" t="str">
        <f>VLOOKUP(A:A,POAI!A:H,8,0)</f>
        <v>03050205|255</v>
      </c>
      <c r="C381" s="67" t="str">
        <f t="shared" si="2"/>
        <v>430207520245400102081.2.3.1.18.12.3.2.02.02.0091.2.3.1.1803050205|255</v>
      </c>
      <c r="D381" s="68" t="s">
        <v>2470</v>
      </c>
      <c r="E381" s="68" t="s">
        <v>842</v>
      </c>
      <c r="F381" s="68" t="s">
        <v>924</v>
      </c>
      <c r="G381" s="68" t="s">
        <v>945</v>
      </c>
      <c r="H381" s="68" t="s">
        <v>2972</v>
      </c>
      <c r="I381" s="68" t="s">
        <v>929</v>
      </c>
      <c r="J381" s="68" t="s">
        <v>2969</v>
      </c>
      <c r="K381" s="68" t="s">
        <v>849</v>
      </c>
      <c r="L381" s="68" t="s">
        <v>850</v>
      </c>
      <c r="M381" s="68" t="s">
        <v>66</v>
      </c>
      <c r="N381" s="68" t="s">
        <v>67</v>
      </c>
      <c r="O381" s="68" t="s">
        <v>851</v>
      </c>
      <c r="P381" s="68" t="s">
        <v>2478</v>
      </c>
      <c r="Q381" s="69">
        <v>1.43151092E8</v>
      </c>
      <c r="R381" s="69">
        <v>0.0</v>
      </c>
      <c r="S381" s="69">
        <v>0.0</v>
      </c>
      <c r="T381" s="69">
        <v>0.0</v>
      </c>
      <c r="U381" s="69">
        <v>0.0</v>
      </c>
      <c r="V381" s="69">
        <v>0.0</v>
      </c>
      <c r="W381" s="69">
        <v>0.0</v>
      </c>
      <c r="X381" s="69">
        <v>1.43151092E8</v>
      </c>
      <c r="Y381" s="69">
        <v>1.0E8</v>
      </c>
      <c r="Z381" s="69">
        <v>1.0E8</v>
      </c>
      <c r="AA381" s="69">
        <v>1.0E8</v>
      </c>
      <c r="AB381" s="69">
        <v>1.0E8</v>
      </c>
      <c r="AC381" s="69">
        <v>4.3151092E7</v>
      </c>
      <c r="AD381" s="68" t="s">
        <v>2973</v>
      </c>
      <c r="AE381" s="68" t="str">
        <f>VLOOKUP(I:I,'TOTAL POR PROYECTOS'!B:I,8,0)</f>
        <v>Instituto Municipal para la Recreación y el Deporte de Cúcuta</v>
      </c>
    </row>
    <row r="382" hidden="1">
      <c r="A382" s="67" t="str">
        <f t="shared" si="1"/>
        <v>450100120245400100171.2.1.0.00.12.3.2.02.02.0091.2.1.0.00</v>
      </c>
      <c r="B382" s="67" t="str">
        <f>VLOOKUP(A:A,POAI!A:H,8,0)</f>
        <v>01010211|16</v>
      </c>
      <c r="C382" s="67" t="str">
        <f t="shared" si="2"/>
        <v>450100120245400100171.2.1.0.00.12.3.2.02.02.0091.2.1.0.0001010211|16</v>
      </c>
      <c r="D382" s="68" t="s">
        <v>2401</v>
      </c>
      <c r="E382" s="68" t="s">
        <v>184</v>
      </c>
      <c r="F382" s="68" t="s">
        <v>186</v>
      </c>
      <c r="G382" s="68" t="s">
        <v>1288</v>
      </c>
      <c r="H382" s="68" t="s">
        <v>2789</v>
      </c>
      <c r="I382" s="68" t="s">
        <v>1290</v>
      </c>
      <c r="J382" s="68" t="s">
        <v>2974</v>
      </c>
      <c r="K382" s="68" t="s">
        <v>106</v>
      </c>
      <c r="L382" s="68" t="s">
        <v>107</v>
      </c>
      <c r="M382" s="68" t="s">
        <v>66</v>
      </c>
      <c r="N382" s="68" t="s">
        <v>67</v>
      </c>
      <c r="O382" s="68" t="s">
        <v>108</v>
      </c>
      <c r="P382" s="68" t="s">
        <v>2257</v>
      </c>
      <c r="Q382" s="69">
        <v>5.748E8</v>
      </c>
      <c r="R382" s="69">
        <v>0.0</v>
      </c>
      <c r="S382" s="69">
        <v>0.0</v>
      </c>
      <c r="T382" s="69">
        <v>0.0</v>
      </c>
      <c r="U382" s="69">
        <v>0.0</v>
      </c>
      <c r="V382" s="69">
        <v>0.0</v>
      </c>
      <c r="W382" s="69">
        <v>0.0</v>
      </c>
      <c r="X382" s="69">
        <v>5.748E8</v>
      </c>
      <c r="Y382" s="69">
        <v>5.64225E8</v>
      </c>
      <c r="Z382" s="69">
        <v>5.1375E8</v>
      </c>
      <c r="AA382" s="69">
        <v>1.735E8</v>
      </c>
      <c r="AB382" s="69">
        <v>1.2115E8</v>
      </c>
      <c r="AC382" s="69">
        <v>6.105E7</v>
      </c>
      <c r="AD382" s="68" t="s">
        <v>2975</v>
      </c>
      <c r="AE382" s="68" t="str">
        <f>VLOOKUP(I:I,'TOTAL POR PROYECTOS'!B:I,8,0)</f>
        <v>Secretaría de Seguridad Ciudadana</v>
      </c>
    </row>
    <row r="383" hidden="1">
      <c r="A383" s="67" t="str">
        <f t="shared" si="1"/>
        <v>450100120245400100171.2.3.2.062.3.2.02.02.0091.2.3.2.06</v>
      </c>
      <c r="B383" s="67" t="str">
        <f>VLOOKUP(A:A,POAI!A:H,8,0)</f>
        <v>01010211|16</v>
      </c>
      <c r="C383" s="67" t="str">
        <f t="shared" si="2"/>
        <v>450100120245400100171.2.3.2.062.3.2.02.02.0091.2.3.2.0601010211|16</v>
      </c>
      <c r="D383" s="68" t="s">
        <v>2401</v>
      </c>
      <c r="E383" s="68" t="s">
        <v>184</v>
      </c>
      <c r="F383" s="68" t="s">
        <v>186</v>
      </c>
      <c r="G383" s="68" t="s">
        <v>1288</v>
      </c>
      <c r="H383" s="68" t="s">
        <v>2789</v>
      </c>
      <c r="I383" s="68" t="s">
        <v>1290</v>
      </c>
      <c r="J383" s="68" t="s">
        <v>2974</v>
      </c>
      <c r="K383" s="68" t="s">
        <v>1296</v>
      </c>
      <c r="L383" s="68" t="s">
        <v>1297</v>
      </c>
      <c r="M383" s="68" t="s">
        <v>66</v>
      </c>
      <c r="N383" s="68" t="s">
        <v>67</v>
      </c>
      <c r="O383" s="68" t="s">
        <v>1296</v>
      </c>
      <c r="P383" s="68" t="s">
        <v>2269</v>
      </c>
      <c r="Q383" s="69">
        <v>0.0</v>
      </c>
      <c r="R383" s="69">
        <v>0.0</v>
      </c>
      <c r="S383" s="69">
        <v>0.0</v>
      </c>
      <c r="T383" s="69">
        <v>1.08E7</v>
      </c>
      <c r="U383" s="69">
        <v>0.0</v>
      </c>
      <c r="V383" s="69">
        <v>0.0</v>
      </c>
      <c r="W383" s="69">
        <v>0.0</v>
      </c>
      <c r="X383" s="69">
        <v>1.08E7</v>
      </c>
      <c r="Y383" s="69">
        <v>1.08E7</v>
      </c>
      <c r="Z383" s="69">
        <v>1.08E7</v>
      </c>
      <c r="AA383" s="69">
        <v>0.0</v>
      </c>
      <c r="AB383" s="69">
        <v>0.0</v>
      </c>
      <c r="AC383" s="69">
        <v>0.0</v>
      </c>
      <c r="AD383" s="68" t="s">
        <v>2404</v>
      </c>
      <c r="AE383" s="68" t="str">
        <f>VLOOKUP(I:I,'TOTAL POR PROYECTOS'!B:I,8,0)</f>
        <v>Secretaría de Seguridad Ciudadana</v>
      </c>
    </row>
    <row r="384" hidden="1">
      <c r="A384" s="67" t="str">
        <f t="shared" si="1"/>
        <v>450100420245400102051.2.1.0.00.12.3.2.02.02.0091.2.1.0.00</v>
      </c>
      <c r="B384" s="67" t="str">
        <f>VLOOKUP(A:A,POAI!A:H,8,0)</f>
        <v>03070402|307</v>
      </c>
      <c r="C384" s="67" t="str">
        <f t="shared" si="2"/>
        <v>450100420245400102051.2.1.0.00.12.3.2.02.02.0091.2.1.0.0003070402|307</v>
      </c>
      <c r="D384" s="68" t="s">
        <v>2401</v>
      </c>
      <c r="E384" s="68" t="s">
        <v>184</v>
      </c>
      <c r="F384" s="68" t="s">
        <v>186</v>
      </c>
      <c r="G384" s="68" t="s">
        <v>1980</v>
      </c>
      <c r="H384" s="68" t="s">
        <v>2976</v>
      </c>
      <c r="I384" s="68" t="s">
        <v>1983</v>
      </c>
      <c r="J384" s="68" t="s">
        <v>2977</v>
      </c>
      <c r="K384" s="68" t="s">
        <v>106</v>
      </c>
      <c r="L384" s="68" t="s">
        <v>107</v>
      </c>
      <c r="M384" s="68" t="s">
        <v>66</v>
      </c>
      <c r="N384" s="68" t="s">
        <v>67</v>
      </c>
      <c r="O384" s="68" t="s">
        <v>108</v>
      </c>
      <c r="P384" s="68" t="s">
        <v>2257</v>
      </c>
      <c r="Q384" s="69">
        <v>4.04E7</v>
      </c>
      <c r="R384" s="69">
        <v>0.0</v>
      </c>
      <c r="S384" s="69">
        <v>0.0</v>
      </c>
      <c r="T384" s="69">
        <v>0.0</v>
      </c>
      <c r="U384" s="69">
        <v>0.0</v>
      </c>
      <c r="V384" s="69">
        <v>0.0</v>
      </c>
      <c r="W384" s="69">
        <v>0.0</v>
      </c>
      <c r="X384" s="69">
        <v>4.04E7</v>
      </c>
      <c r="Y384" s="69">
        <v>4.039966667E7</v>
      </c>
      <c r="Z384" s="69">
        <v>2.8E7</v>
      </c>
      <c r="AA384" s="69">
        <v>1.81E7</v>
      </c>
      <c r="AB384" s="69">
        <v>1.01E7</v>
      </c>
      <c r="AC384" s="69">
        <v>1.24E7</v>
      </c>
      <c r="AD384" s="68" t="s">
        <v>2978</v>
      </c>
      <c r="AE384" s="68" t="str">
        <f>VLOOKUP(I:I,'TOTAL POR PROYECTOS'!B:I,8,0)</f>
        <v>Secretaría de Víctimas, Paz y Posconflicto</v>
      </c>
    </row>
    <row r="385" hidden="1">
      <c r="A385" s="67" t="str">
        <f t="shared" si="1"/>
        <v>45010282026000000097791.2.3.2.062.3.2.02.02.0091.2.3.2.06</v>
      </c>
      <c r="B385" s="67" t="str">
        <f>VLOOKUP(A:A,POAI!A:H,8,0)</f>
        <v>01010203|08</v>
      </c>
      <c r="C385" s="67" t="str">
        <f t="shared" si="2"/>
        <v>45010282026000000097791.2.3.2.062.3.2.02.02.0091.2.3.2.0601010203|08</v>
      </c>
      <c r="D385" s="68" t="s">
        <v>2401</v>
      </c>
      <c r="E385" s="68" t="s">
        <v>184</v>
      </c>
      <c r="F385" s="68" t="s">
        <v>186</v>
      </c>
      <c r="G385" s="68" t="s">
        <v>1305</v>
      </c>
      <c r="H385" s="68" t="s">
        <v>2622</v>
      </c>
      <c r="I385" s="68" t="s">
        <v>2340</v>
      </c>
      <c r="J385" s="68" t="s">
        <v>2544</v>
      </c>
      <c r="K385" s="68" t="s">
        <v>1296</v>
      </c>
      <c r="L385" s="68" t="s">
        <v>1297</v>
      </c>
      <c r="M385" s="68" t="s">
        <v>66</v>
      </c>
      <c r="N385" s="68" t="s">
        <v>67</v>
      </c>
      <c r="O385" s="68" t="s">
        <v>1296</v>
      </c>
      <c r="P385" s="68" t="s">
        <v>2269</v>
      </c>
      <c r="Q385" s="69">
        <v>0.0</v>
      </c>
      <c r="R385" s="69">
        <v>0.0</v>
      </c>
      <c r="S385" s="69">
        <v>0.0</v>
      </c>
      <c r="T385" s="69">
        <v>5.33326151E8</v>
      </c>
      <c r="U385" s="69">
        <v>0.0</v>
      </c>
      <c r="V385" s="69">
        <v>0.0</v>
      </c>
      <c r="W385" s="69">
        <v>0.0</v>
      </c>
      <c r="X385" s="69">
        <v>5.33326151E8</v>
      </c>
      <c r="Y385" s="69">
        <v>0.0</v>
      </c>
      <c r="Z385" s="69">
        <v>0.0</v>
      </c>
      <c r="AA385" s="69">
        <v>0.0</v>
      </c>
      <c r="AB385" s="69">
        <v>0.0</v>
      </c>
      <c r="AC385" s="69">
        <v>5.33326151E8</v>
      </c>
      <c r="AD385" s="68" t="s">
        <v>2415</v>
      </c>
      <c r="AE385" s="68" t="str">
        <f>VLOOKUP(I:I,'TOTAL POR PROYECTOS'!B:I,8,0)</f>
        <v>Secretaría de Seguridad Ciudadana</v>
      </c>
    </row>
    <row r="386" hidden="1">
      <c r="A386" s="67" t="str">
        <f t="shared" si="1"/>
        <v>450102920245400100091.3.3.11.05.32.3.2.02.02.0091.3.3.11.05</v>
      </c>
      <c r="B386" s="67" t="str">
        <f>VLOOKUP(A:A,POAI!A:H,8,0)</f>
        <v>01010201|06</v>
      </c>
      <c r="C386" s="67" t="str">
        <f t="shared" si="2"/>
        <v>450102920245400100091.3.3.11.05.32.3.2.02.02.0091.3.3.11.0501010201|06</v>
      </c>
      <c r="D386" s="68" t="s">
        <v>2401</v>
      </c>
      <c r="E386" s="68" t="s">
        <v>184</v>
      </c>
      <c r="F386" s="68" t="s">
        <v>186</v>
      </c>
      <c r="G386" s="68" t="s">
        <v>1294</v>
      </c>
      <c r="H386" s="68" t="s">
        <v>2979</v>
      </c>
      <c r="I386" s="68" t="s">
        <v>2248</v>
      </c>
      <c r="J386" s="68" t="s">
        <v>2623</v>
      </c>
      <c r="K386" s="68" t="s">
        <v>2244</v>
      </c>
      <c r="L386" s="68" t="s">
        <v>2245</v>
      </c>
      <c r="M386" s="68" t="s">
        <v>66</v>
      </c>
      <c r="N386" s="68" t="s">
        <v>67</v>
      </c>
      <c r="O386" s="68" t="s">
        <v>2246</v>
      </c>
      <c r="P386" s="68" t="s">
        <v>2247</v>
      </c>
      <c r="Q386" s="69">
        <v>0.0</v>
      </c>
      <c r="R386" s="69">
        <v>8.0E9</v>
      </c>
      <c r="S386" s="69">
        <v>0.0</v>
      </c>
      <c r="T386" s="69">
        <v>0.0</v>
      </c>
      <c r="U386" s="69">
        <v>0.0</v>
      </c>
      <c r="V386" s="69">
        <v>0.0</v>
      </c>
      <c r="W386" s="69">
        <v>0.0</v>
      </c>
      <c r="X386" s="69">
        <v>8.0E9</v>
      </c>
      <c r="Y386" s="69">
        <v>0.0</v>
      </c>
      <c r="Z386" s="69">
        <v>0.0</v>
      </c>
      <c r="AA386" s="69">
        <v>0.0</v>
      </c>
      <c r="AB386" s="69">
        <v>0.0</v>
      </c>
      <c r="AC386" s="69">
        <v>8.0E9</v>
      </c>
      <c r="AD386" s="68" t="s">
        <v>2415</v>
      </c>
      <c r="AE386" s="68" t="str">
        <f>VLOOKUP(I:I,'TOTAL POR PROYECTOS'!B:I,8,0)</f>
        <v>Secretaría de Seguridad Ciudadana</v>
      </c>
    </row>
    <row r="387" hidden="1">
      <c r="A387" s="67" t="str">
        <f t="shared" si="1"/>
        <v>450102920245400100171.2.1.0.00.12.3.2.02.02.0091.2.1.0.00</v>
      </c>
      <c r="B387" s="67" t="str">
        <f>VLOOKUP(A:A,POAI!A:H,8,0)</f>
        <v>01010201|06</v>
      </c>
      <c r="C387" s="67" t="str">
        <f t="shared" si="2"/>
        <v>450102920245400100171.2.1.0.00.12.3.2.02.02.0091.2.1.0.0001010201|06</v>
      </c>
      <c r="D387" s="68" t="s">
        <v>2401</v>
      </c>
      <c r="E387" s="68" t="s">
        <v>184</v>
      </c>
      <c r="F387" s="68" t="s">
        <v>186</v>
      </c>
      <c r="G387" s="68" t="s">
        <v>1294</v>
      </c>
      <c r="H387" s="68" t="s">
        <v>2979</v>
      </c>
      <c r="I387" s="68" t="s">
        <v>1290</v>
      </c>
      <c r="J387" s="68" t="s">
        <v>2974</v>
      </c>
      <c r="K387" s="68" t="s">
        <v>106</v>
      </c>
      <c r="L387" s="68" t="s">
        <v>107</v>
      </c>
      <c r="M387" s="68" t="s">
        <v>66</v>
      </c>
      <c r="N387" s="68" t="s">
        <v>67</v>
      </c>
      <c r="O387" s="68" t="s">
        <v>108</v>
      </c>
      <c r="P387" s="68" t="s">
        <v>2257</v>
      </c>
      <c r="Q387" s="69">
        <v>2.9E9</v>
      </c>
      <c r="R387" s="69">
        <v>0.0</v>
      </c>
      <c r="S387" s="69">
        <v>0.0</v>
      </c>
      <c r="T387" s="69">
        <v>0.0</v>
      </c>
      <c r="U387" s="69">
        <v>0.0</v>
      </c>
      <c r="V387" s="69">
        <v>0.0</v>
      </c>
      <c r="W387" s="69">
        <v>0.0</v>
      </c>
      <c r="X387" s="69">
        <v>2.9E9</v>
      </c>
      <c r="Y387" s="69">
        <v>1.881495E9</v>
      </c>
      <c r="Z387" s="69">
        <v>1.69773E9</v>
      </c>
      <c r="AA387" s="69">
        <v>6.9314E8</v>
      </c>
      <c r="AB387" s="69">
        <v>3.625E8</v>
      </c>
      <c r="AC387" s="69">
        <v>1.20227E9</v>
      </c>
      <c r="AD387" s="68" t="s">
        <v>2980</v>
      </c>
      <c r="AE387" s="68" t="str">
        <f>VLOOKUP(I:I,'TOTAL POR PROYECTOS'!B:I,8,0)</f>
        <v>Secretaría de Seguridad Ciudadana</v>
      </c>
    </row>
    <row r="388" hidden="1">
      <c r="A388" s="67" t="str">
        <f t="shared" si="1"/>
        <v>45010452025000000323991.2.1.0.00.12.3.2.02.02.0091.2.1.0.00</v>
      </c>
      <c r="B388" s="67" t="str">
        <f>VLOOKUP(A:A,POAI!A:H,8,0)</f>
        <v>01010204|09</v>
      </c>
      <c r="C388" s="67" t="str">
        <f t="shared" si="2"/>
        <v>45010452025000000323991.2.1.0.00.12.3.2.02.02.0091.2.1.0.0001010204|09</v>
      </c>
      <c r="D388" s="68" t="s">
        <v>2401</v>
      </c>
      <c r="E388" s="68" t="s">
        <v>184</v>
      </c>
      <c r="F388" s="68" t="s">
        <v>186</v>
      </c>
      <c r="G388" s="68" t="s">
        <v>1300</v>
      </c>
      <c r="H388" s="68" t="s">
        <v>2981</v>
      </c>
      <c r="I388" s="68" t="s">
        <v>190</v>
      </c>
      <c r="J388" s="68" t="s">
        <v>2982</v>
      </c>
      <c r="K388" s="68" t="s">
        <v>106</v>
      </c>
      <c r="L388" s="68" t="s">
        <v>107</v>
      </c>
      <c r="M388" s="68" t="s">
        <v>66</v>
      </c>
      <c r="N388" s="68" t="s">
        <v>67</v>
      </c>
      <c r="O388" s="68" t="s">
        <v>108</v>
      </c>
      <c r="P388" s="68" t="s">
        <v>2257</v>
      </c>
      <c r="Q388" s="69">
        <v>2.88E7</v>
      </c>
      <c r="R388" s="69">
        <v>0.0</v>
      </c>
      <c r="S388" s="69">
        <v>0.0</v>
      </c>
      <c r="T388" s="69">
        <v>0.0</v>
      </c>
      <c r="U388" s="69">
        <v>0.0</v>
      </c>
      <c r="V388" s="69">
        <v>0.0</v>
      </c>
      <c r="W388" s="69">
        <v>0.0</v>
      </c>
      <c r="X388" s="69">
        <v>2.88E7</v>
      </c>
      <c r="Y388" s="69">
        <v>2.025E7</v>
      </c>
      <c r="Z388" s="69">
        <v>2.025E7</v>
      </c>
      <c r="AA388" s="69">
        <v>4500000.0</v>
      </c>
      <c r="AB388" s="69">
        <v>4500000.0</v>
      </c>
      <c r="AC388" s="69">
        <v>8550000.0</v>
      </c>
      <c r="AD388" s="68" t="s">
        <v>2983</v>
      </c>
      <c r="AE388" s="68" t="str">
        <f>VLOOKUP(I:I,'TOTAL POR PROYECTOS'!B:I,8,0)</f>
        <v>Secretaría de Seguridad Ciudadana</v>
      </c>
    </row>
    <row r="389" hidden="1">
      <c r="A389" s="67" t="str">
        <f t="shared" si="1"/>
        <v>450104720245400101551.2.1.0.00.12.3.2.02.02.0091.2.1.0.00</v>
      </c>
      <c r="B389" s="67" t="str">
        <f>VLOOKUP(A:A,POAI!A:H,8,0)</f>
        <v>01020206|30</v>
      </c>
      <c r="C389" s="67" t="str">
        <f t="shared" si="2"/>
        <v>450104720245400101551.2.1.0.00.12.3.2.02.02.0091.2.1.0.0001020206|30</v>
      </c>
      <c r="D389" s="68" t="s">
        <v>2401</v>
      </c>
      <c r="E389" s="68" t="s">
        <v>184</v>
      </c>
      <c r="F389" s="68" t="s">
        <v>186</v>
      </c>
      <c r="G389" s="68" t="s">
        <v>1420</v>
      </c>
      <c r="H389" s="68" t="s">
        <v>2984</v>
      </c>
      <c r="I389" s="68" t="s">
        <v>196</v>
      </c>
      <c r="J389" s="68" t="s">
        <v>2985</v>
      </c>
      <c r="K389" s="68" t="s">
        <v>106</v>
      </c>
      <c r="L389" s="68" t="s">
        <v>107</v>
      </c>
      <c r="M389" s="68" t="s">
        <v>66</v>
      </c>
      <c r="N389" s="68" t="s">
        <v>67</v>
      </c>
      <c r="O389" s="68" t="s">
        <v>108</v>
      </c>
      <c r="P389" s="68" t="s">
        <v>2257</v>
      </c>
      <c r="Q389" s="69">
        <v>9.6E7</v>
      </c>
      <c r="R389" s="69">
        <v>0.0</v>
      </c>
      <c r="S389" s="69">
        <v>0.0</v>
      </c>
      <c r="T389" s="69">
        <v>0.0</v>
      </c>
      <c r="U389" s="69">
        <v>0.0</v>
      </c>
      <c r="V389" s="69">
        <v>0.0</v>
      </c>
      <c r="W389" s="69">
        <v>0.0</v>
      </c>
      <c r="X389" s="69">
        <v>9.6E7</v>
      </c>
      <c r="Y389" s="69">
        <v>9.573333333E7</v>
      </c>
      <c r="Z389" s="69">
        <v>9.573333333E7</v>
      </c>
      <c r="AA389" s="69">
        <v>5.01E7</v>
      </c>
      <c r="AB389" s="69">
        <v>2.84E7</v>
      </c>
      <c r="AC389" s="69">
        <v>266666.67</v>
      </c>
      <c r="AD389" s="68" t="s">
        <v>2986</v>
      </c>
      <c r="AE389" s="68" t="str">
        <f>VLOOKUP(I:I,'TOTAL POR PROYECTOS'!B:I,8,0)</f>
        <v>Secretaría de Gobierno</v>
      </c>
    </row>
    <row r="390" hidden="1">
      <c r="A390" s="67" t="str">
        <f t="shared" si="1"/>
        <v>45010492025000000323991.2.1.0.00.12.3.2.02.02.0091.2.1.0.00</v>
      </c>
      <c r="B390" s="67" t="str">
        <f>VLOOKUP(A:A,POAI!A:H,8,0)</f>
        <v>01010215|20</v>
      </c>
      <c r="C390" s="67" t="str">
        <f t="shared" si="2"/>
        <v>45010492025000000323991.2.1.0.00.12.3.2.02.02.0091.2.1.0.0001010215|20</v>
      </c>
      <c r="D390" s="68" t="s">
        <v>2401</v>
      </c>
      <c r="E390" s="68" t="s">
        <v>184</v>
      </c>
      <c r="F390" s="68" t="s">
        <v>186</v>
      </c>
      <c r="G390" s="68" t="s">
        <v>188</v>
      </c>
      <c r="H390" s="68" t="s">
        <v>2570</v>
      </c>
      <c r="I390" s="68" t="s">
        <v>190</v>
      </c>
      <c r="J390" s="68" t="s">
        <v>2982</v>
      </c>
      <c r="K390" s="68" t="s">
        <v>106</v>
      </c>
      <c r="L390" s="68" t="s">
        <v>107</v>
      </c>
      <c r="M390" s="68" t="s">
        <v>66</v>
      </c>
      <c r="N390" s="68" t="s">
        <v>67</v>
      </c>
      <c r="O390" s="68" t="s">
        <v>108</v>
      </c>
      <c r="P390" s="68" t="s">
        <v>2257</v>
      </c>
      <c r="Q390" s="69">
        <v>9.896E8</v>
      </c>
      <c r="R390" s="69">
        <v>0.0</v>
      </c>
      <c r="S390" s="69">
        <v>0.0</v>
      </c>
      <c r="T390" s="69">
        <v>0.0</v>
      </c>
      <c r="U390" s="69">
        <v>0.0</v>
      </c>
      <c r="V390" s="69">
        <v>0.0</v>
      </c>
      <c r="W390" s="69">
        <v>0.0</v>
      </c>
      <c r="X390" s="69">
        <v>9.896E8</v>
      </c>
      <c r="Y390" s="69">
        <v>9.596E8</v>
      </c>
      <c r="Z390" s="69">
        <v>1.461E8</v>
      </c>
      <c r="AA390" s="69">
        <v>6.78E7</v>
      </c>
      <c r="AB390" s="69">
        <v>3.72E7</v>
      </c>
      <c r="AC390" s="69">
        <v>8.435E8</v>
      </c>
      <c r="AD390" s="68" t="s">
        <v>2987</v>
      </c>
      <c r="AE390" s="68" t="str">
        <f>VLOOKUP(I:I,'TOTAL POR PROYECTOS'!B:I,8,0)</f>
        <v>Secretaría de Seguridad Ciudadana</v>
      </c>
    </row>
    <row r="391" hidden="1">
      <c r="A391" s="67" t="str">
        <f t="shared" si="1"/>
        <v>45010492025000000325281.2.1.0.00.12.3.2.02.02.0091.2.1.0.00</v>
      </c>
      <c r="B391" s="67" t="str">
        <f>VLOOKUP(A:A,POAI!A:H,8,0)</f>
        <v>01040106|64</v>
      </c>
      <c r="C391" s="67" t="str">
        <f t="shared" si="2"/>
        <v>45010492025000000325281.2.1.0.00.12.3.2.02.02.0091.2.1.0.0001040106|64</v>
      </c>
      <c r="D391" s="68" t="s">
        <v>2401</v>
      </c>
      <c r="E391" s="68" t="s">
        <v>184</v>
      </c>
      <c r="F391" s="68" t="s">
        <v>186</v>
      </c>
      <c r="G391" s="68" t="s">
        <v>188</v>
      </c>
      <c r="H391" s="68" t="s">
        <v>2570</v>
      </c>
      <c r="I391" s="68" t="s">
        <v>1402</v>
      </c>
      <c r="J391" s="68" t="s">
        <v>2626</v>
      </c>
      <c r="K391" s="68" t="s">
        <v>106</v>
      </c>
      <c r="L391" s="68" t="s">
        <v>107</v>
      </c>
      <c r="M391" s="68" t="s">
        <v>66</v>
      </c>
      <c r="N391" s="68" t="s">
        <v>67</v>
      </c>
      <c r="O391" s="68" t="s">
        <v>108</v>
      </c>
      <c r="P391" s="68" t="s">
        <v>2257</v>
      </c>
      <c r="Q391" s="69">
        <v>1.116E8</v>
      </c>
      <c r="R391" s="69">
        <v>0.0</v>
      </c>
      <c r="S391" s="69">
        <v>0.0</v>
      </c>
      <c r="T391" s="69">
        <v>0.0</v>
      </c>
      <c r="U391" s="69">
        <v>0.0</v>
      </c>
      <c r="V391" s="69">
        <v>0.0</v>
      </c>
      <c r="W391" s="69">
        <v>0.0</v>
      </c>
      <c r="X391" s="69">
        <v>1.116E8</v>
      </c>
      <c r="Y391" s="69">
        <v>1.114E8</v>
      </c>
      <c r="Z391" s="69">
        <v>1.114E8</v>
      </c>
      <c r="AA391" s="69">
        <v>2.21E7</v>
      </c>
      <c r="AB391" s="69">
        <v>5400000.0</v>
      </c>
      <c r="AC391" s="69">
        <v>200000.0</v>
      </c>
      <c r="AD391" s="68" t="s">
        <v>2988</v>
      </c>
      <c r="AE391" s="68" t="str">
        <f>VLOOKUP(I:I,'TOTAL POR PROYECTOS'!B:I,8,0)</f>
        <v>Secretaría de Gobierno</v>
      </c>
    </row>
    <row r="392" hidden="1">
      <c r="A392" s="67" t="str">
        <f t="shared" si="1"/>
        <v>450105020245400100871.2.1.0.00.12.3.2.02.02.0091.2.1.0.00</v>
      </c>
      <c r="B392" s="67" t="str">
        <f>VLOOKUP(A:A,POAI!A:H,8,0)</f>
        <v>03080107|318</v>
      </c>
      <c r="C392" s="67" t="str">
        <f t="shared" si="2"/>
        <v>450105020245400100871.2.1.0.00.12.3.2.02.02.0091.2.1.0.0003080107|318</v>
      </c>
      <c r="D392" s="68" t="s">
        <v>2401</v>
      </c>
      <c r="E392" s="68" t="s">
        <v>184</v>
      </c>
      <c r="F392" s="68" t="s">
        <v>186</v>
      </c>
      <c r="G392" s="68" t="s">
        <v>1507</v>
      </c>
      <c r="H392" s="68" t="s">
        <v>2542</v>
      </c>
      <c r="I392" s="68" t="s">
        <v>1509</v>
      </c>
      <c r="J392" s="68" t="s">
        <v>2543</v>
      </c>
      <c r="K392" s="68" t="s">
        <v>106</v>
      </c>
      <c r="L392" s="68" t="s">
        <v>107</v>
      </c>
      <c r="M392" s="68" t="s">
        <v>66</v>
      </c>
      <c r="N392" s="68" t="s">
        <v>67</v>
      </c>
      <c r="O392" s="68" t="s">
        <v>108</v>
      </c>
      <c r="P392" s="68" t="s">
        <v>2257</v>
      </c>
      <c r="Q392" s="69">
        <v>1.2927700181E8</v>
      </c>
      <c r="R392" s="69">
        <v>0.0</v>
      </c>
      <c r="S392" s="69">
        <v>0.0</v>
      </c>
      <c r="T392" s="69">
        <v>0.0</v>
      </c>
      <c r="U392" s="69">
        <v>0.0</v>
      </c>
      <c r="V392" s="69">
        <v>0.0</v>
      </c>
      <c r="W392" s="69">
        <v>0.0</v>
      </c>
      <c r="X392" s="69">
        <v>1.2927700181E8</v>
      </c>
      <c r="Y392" s="69">
        <v>1.2737333333E8</v>
      </c>
      <c r="Z392" s="69">
        <v>1.246E8</v>
      </c>
      <c r="AA392" s="69">
        <v>4.71E7</v>
      </c>
      <c r="AB392" s="69">
        <v>3.12E7</v>
      </c>
      <c r="AC392" s="69">
        <v>4677001.81</v>
      </c>
      <c r="AD392" s="68" t="s">
        <v>2989</v>
      </c>
      <c r="AE392" s="68" t="str">
        <f>VLOOKUP(I:I,'TOTAL POR PROYECTOS'!B:I,8,0)</f>
        <v>Secretaría de Equidad, Género y Mujer</v>
      </c>
    </row>
    <row r="393" hidden="1">
      <c r="A393" s="67" t="str">
        <f t="shared" si="1"/>
        <v>45010522026000000097791.2.3.2.062.3.2.02.02.0091.2.3.2.06</v>
      </c>
      <c r="B393" s="67" t="str">
        <f>VLOOKUP(A:A,POAI!A:H,8,0)</f>
        <v>01010208|13</v>
      </c>
      <c r="C393" s="67" t="str">
        <f t="shared" si="2"/>
        <v>45010522026000000097791.2.3.2.062.3.2.02.02.0091.2.3.2.0601010208|13</v>
      </c>
      <c r="D393" s="68" t="s">
        <v>2401</v>
      </c>
      <c r="E393" s="68" t="s">
        <v>184</v>
      </c>
      <c r="F393" s="68" t="s">
        <v>186</v>
      </c>
      <c r="G393" s="68" t="s">
        <v>1319</v>
      </c>
      <c r="H393" s="68" t="s">
        <v>2990</v>
      </c>
      <c r="I393" s="68" t="s">
        <v>2340</v>
      </c>
      <c r="J393" s="68" t="s">
        <v>2544</v>
      </c>
      <c r="K393" s="68" t="s">
        <v>1296</v>
      </c>
      <c r="L393" s="68" t="s">
        <v>1297</v>
      </c>
      <c r="M393" s="68" t="s">
        <v>66</v>
      </c>
      <c r="N393" s="68" t="s">
        <v>67</v>
      </c>
      <c r="O393" s="68" t="s">
        <v>1296</v>
      </c>
      <c r="P393" s="68" t="s">
        <v>2269</v>
      </c>
      <c r="Q393" s="69">
        <v>0.0</v>
      </c>
      <c r="R393" s="69">
        <v>0.0</v>
      </c>
      <c r="S393" s="69">
        <v>0.0</v>
      </c>
      <c r="T393" s="69">
        <v>5.0E8</v>
      </c>
      <c r="U393" s="69">
        <v>0.0</v>
      </c>
      <c r="V393" s="69">
        <v>0.0</v>
      </c>
      <c r="W393" s="69">
        <v>0.0</v>
      </c>
      <c r="X393" s="69">
        <v>5.0E8</v>
      </c>
      <c r="Y393" s="69">
        <v>0.0</v>
      </c>
      <c r="Z393" s="69">
        <v>0.0</v>
      </c>
      <c r="AA393" s="69">
        <v>0.0</v>
      </c>
      <c r="AB393" s="69">
        <v>0.0</v>
      </c>
      <c r="AC393" s="69">
        <v>5.0E8</v>
      </c>
      <c r="AD393" s="68" t="s">
        <v>2415</v>
      </c>
      <c r="AE393" s="68" t="str">
        <f>VLOOKUP(I:I,'TOTAL POR PROYECTOS'!B:I,8,0)</f>
        <v>Secretaría de Seguridad Ciudadana</v>
      </c>
    </row>
    <row r="394" hidden="1">
      <c r="A394" s="67" t="str">
        <f t="shared" si="1"/>
        <v>45010562026000000097791.2.3.2.062.3.2.02.02.0091.2.3.2.06</v>
      </c>
      <c r="B394" s="67" t="str">
        <f>VLOOKUP(A:A,POAI!A:H,8,0)</f>
        <v>01010214|19</v>
      </c>
      <c r="C394" s="67" t="str">
        <f t="shared" si="2"/>
        <v>45010562026000000097791.2.3.2.062.3.2.02.02.0091.2.3.2.0601010214|19</v>
      </c>
      <c r="D394" s="68" t="s">
        <v>2401</v>
      </c>
      <c r="E394" s="68" t="s">
        <v>184</v>
      </c>
      <c r="F394" s="68" t="s">
        <v>186</v>
      </c>
      <c r="G394" s="68" t="s">
        <v>1328</v>
      </c>
      <c r="H394" s="68" t="s">
        <v>2991</v>
      </c>
      <c r="I394" s="68" t="s">
        <v>2340</v>
      </c>
      <c r="J394" s="68" t="s">
        <v>2544</v>
      </c>
      <c r="K394" s="68" t="s">
        <v>1296</v>
      </c>
      <c r="L394" s="68" t="s">
        <v>1297</v>
      </c>
      <c r="M394" s="68" t="s">
        <v>66</v>
      </c>
      <c r="N394" s="68" t="s">
        <v>67</v>
      </c>
      <c r="O394" s="68" t="s">
        <v>1296</v>
      </c>
      <c r="P394" s="68" t="s">
        <v>2269</v>
      </c>
      <c r="Q394" s="69">
        <v>0.0</v>
      </c>
      <c r="R394" s="69">
        <v>0.0</v>
      </c>
      <c r="S394" s="69">
        <v>0.0</v>
      </c>
      <c r="T394" s="69">
        <v>2.0E8</v>
      </c>
      <c r="U394" s="69">
        <v>0.0</v>
      </c>
      <c r="V394" s="69">
        <v>0.0</v>
      </c>
      <c r="W394" s="69">
        <v>0.0</v>
      </c>
      <c r="X394" s="69">
        <v>2.0E8</v>
      </c>
      <c r="Y394" s="69">
        <v>0.0</v>
      </c>
      <c r="Z394" s="69">
        <v>0.0</v>
      </c>
      <c r="AA394" s="69">
        <v>0.0</v>
      </c>
      <c r="AB394" s="69">
        <v>0.0</v>
      </c>
      <c r="AC394" s="69">
        <v>2.0E8</v>
      </c>
      <c r="AD394" s="68" t="s">
        <v>2415</v>
      </c>
      <c r="AE394" s="68" t="str">
        <f>VLOOKUP(I:I,'TOTAL POR PROYECTOS'!B:I,8,0)</f>
        <v>Secretaría de Seguridad Ciudadana</v>
      </c>
    </row>
    <row r="395" hidden="1">
      <c r="A395" s="67" t="str">
        <f t="shared" si="1"/>
        <v>45010572026000000097791.2.3.2.062.3.2.02.02.0091.2.3.2.06</v>
      </c>
      <c r="B395" s="67" t="str">
        <f>VLOOKUP(A:A,POAI!A:H,8,0)</f>
        <v>01010206|11</v>
      </c>
      <c r="C395" s="67" t="str">
        <f t="shared" si="2"/>
        <v>45010572026000000097791.2.3.2.062.3.2.02.02.0091.2.3.2.0601010206|11</v>
      </c>
      <c r="D395" s="68" t="s">
        <v>2401</v>
      </c>
      <c r="E395" s="68" t="s">
        <v>184</v>
      </c>
      <c r="F395" s="68" t="s">
        <v>186</v>
      </c>
      <c r="G395" s="68" t="s">
        <v>1313</v>
      </c>
      <c r="H395" s="68" t="s">
        <v>2992</v>
      </c>
      <c r="I395" s="68" t="s">
        <v>2340</v>
      </c>
      <c r="J395" s="68" t="s">
        <v>2544</v>
      </c>
      <c r="K395" s="68" t="s">
        <v>1296</v>
      </c>
      <c r="L395" s="68" t="s">
        <v>1297</v>
      </c>
      <c r="M395" s="68" t="s">
        <v>66</v>
      </c>
      <c r="N395" s="68" t="s">
        <v>67</v>
      </c>
      <c r="O395" s="68" t="s">
        <v>1296</v>
      </c>
      <c r="P395" s="68" t="s">
        <v>2269</v>
      </c>
      <c r="Q395" s="69">
        <v>0.0</v>
      </c>
      <c r="R395" s="69">
        <v>0.0</v>
      </c>
      <c r="S395" s="69">
        <v>0.0</v>
      </c>
      <c r="T395" s="69">
        <v>3.0E8</v>
      </c>
      <c r="U395" s="69">
        <v>0.0</v>
      </c>
      <c r="V395" s="69">
        <v>0.0</v>
      </c>
      <c r="W395" s="69">
        <v>0.0</v>
      </c>
      <c r="X395" s="69">
        <v>3.0E8</v>
      </c>
      <c r="Y395" s="69">
        <v>0.0</v>
      </c>
      <c r="Z395" s="69">
        <v>0.0</v>
      </c>
      <c r="AA395" s="69">
        <v>0.0</v>
      </c>
      <c r="AB395" s="69">
        <v>0.0</v>
      </c>
      <c r="AC395" s="69">
        <v>3.0E8</v>
      </c>
      <c r="AD395" s="68" t="s">
        <v>2415</v>
      </c>
      <c r="AE395" s="68" t="str">
        <f>VLOOKUP(I:I,'TOTAL POR PROYECTOS'!B:I,8,0)</f>
        <v>Secretaría de Seguridad Ciudadana</v>
      </c>
    </row>
    <row r="396" hidden="1">
      <c r="A396" s="67" t="str">
        <f t="shared" si="1"/>
        <v>45010672026000000097791.2.3.2.062.3.2.02.02.0091.2.3.2.06</v>
      </c>
      <c r="B396" s="67" t="str">
        <f>VLOOKUP(A:A,POAI!A:H,8,0)</f>
        <v>01010209|14</v>
      </c>
      <c r="C396" s="67" t="str">
        <f t="shared" si="2"/>
        <v>45010672026000000097791.2.3.2.062.3.2.02.02.0091.2.3.2.0601010209|14</v>
      </c>
      <c r="D396" s="68" t="s">
        <v>2401</v>
      </c>
      <c r="E396" s="68" t="s">
        <v>184</v>
      </c>
      <c r="F396" s="68" t="s">
        <v>186</v>
      </c>
      <c r="G396" s="68" t="s">
        <v>1323</v>
      </c>
      <c r="H396" s="68" t="s">
        <v>2993</v>
      </c>
      <c r="I396" s="68" t="s">
        <v>2340</v>
      </c>
      <c r="J396" s="68" t="s">
        <v>2544</v>
      </c>
      <c r="K396" s="68" t="s">
        <v>1296</v>
      </c>
      <c r="L396" s="68" t="s">
        <v>1297</v>
      </c>
      <c r="M396" s="68" t="s">
        <v>66</v>
      </c>
      <c r="N396" s="68" t="s">
        <v>67</v>
      </c>
      <c r="O396" s="68" t="s">
        <v>1296</v>
      </c>
      <c r="P396" s="68" t="s">
        <v>2269</v>
      </c>
      <c r="Q396" s="69">
        <v>0.0</v>
      </c>
      <c r="R396" s="69">
        <v>0.0</v>
      </c>
      <c r="S396" s="69">
        <v>0.0</v>
      </c>
      <c r="T396" s="69">
        <v>3.0000000007E8</v>
      </c>
      <c r="U396" s="69">
        <v>0.0</v>
      </c>
      <c r="V396" s="69">
        <v>0.0</v>
      </c>
      <c r="W396" s="69">
        <v>0.0</v>
      </c>
      <c r="X396" s="69">
        <v>3.0000000007E8</v>
      </c>
      <c r="Y396" s="69">
        <v>0.0</v>
      </c>
      <c r="Z396" s="69">
        <v>0.0</v>
      </c>
      <c r="AA396" s="69">
        <v>0.0</v>
      </c>
      <c r="AB396" s="69">
        <v>0.0</v>
      </c>
      <c r="AC396" s="69">
        <v>3.0000000007E8</v>
      </c>
      <c r="AD396" s="68" t="s">
        <v>2415</v>
      </c>
      <c r="AE396" s="68" t="str">
        <f>VLOOKUP(I:I,'TOTAL POR PROYECTOS'!B:I,8,0)</f>
        <v>Secretaría de Seguridad Ciudadana</v>
      </c>
    </row>
    <row r="397" hidden="1">
      <c r="A397" s="67" t="str">
        <f t="shared" si="1"/>
        <v>450108120245400101551.2.1.0.00.12.3.2.02.02.0091.2.1.0.00</v>
      </c>
      <c r="B397" s="67" t="str">
        <f>VLOOKUP(A:A,POAI!A:H,8,0)</f>
        <v>01020104|24</v>
      </c>
      <c r="C397" s="67" t="str">
        <f t="shared" si="2"/>
        <v>450108120245400101551.2.1.0.00.12.3.2.02.02.0091.2.1.0.0001020104|24</v>
      </c>
      <c r="D397" s="68" t="s">
        <v>2401</v>
      </c>
      <c r="E397" s="68" t="s">
        <v>184</v>
      </c>
      <c r="F397" s="68" t="s">
        <v>186</v>
      </c>
      <c r="G397" s="68" t="s">
        <v>1431</v>
      </c>
      <c r="H397" s="68" t="s">
        <v>2994</v>
      </c>
      <c r="I397" s="68" t="s">
        <v>196</v>
      </c>
      <c r="J397" s="68" t="s">
        <v>2985</v>
      </c>
      <c r="K397" s="68" t="s">
        <v>106</v>
      </c>
      <c r="L397" s="68" t="s">
        <v>107</v>
      </c>
      <c r="M397" s="68" t="s">
        <v>66</v>
      </c>
      <c r="N397" s="68" t="s">
        <v>67</v>
      </c>
      <c r="O397" s="68" t="s">
        <v>108</v>
      </c>
      <c r="P397" s="68" t="s">
        <v>2257</v>
      </c>
      <c r="Q397" s="69">
        <v>1.14E8</v>
      </c>
      <c r="R397" s="69">
        <v>0.0</v>
      </c>
      <c r="S397" s="69">
        <v>0.0</v>
      </c>
      <c r="T397" s="69">
        <v>0.0</v>
      </c>
      <c r="U397" s="69">
        <v>0.0</v>
      </c>
      <c r="V397" s="69">
        <v>0.0</v>
      </c>
      <c r="W397" s="69">
        <v>0.0</v>
      </c>
      <c r="X397" s="69">
        <v>1.14E8</v>
      </c>
      <c r="Y397" s="69">
        <v>1.1388333333E8</v>
      </c>
      <c r="Z397" s="69">
        <v>1.1388333333E8</v>
      </c>
      <c r="AA397" s="69">
        <v>4.35E7</v>
      </c>
      <c r="AB397" s="69">
        <v>2.385E7</v>
      </c>
      <c r="AC397" s="69">
        <v>116666.67</v>
      </c>
      <c r="AD397" s="68" t="s">
        <v>2995</v>
      </c>
      <c r="AE397" s="68" t="str">
        <f>VLOOKUP(I:I,'TOTAL POR PROYECTOS'!B:I,8,0)</f>
        <v>Secretaría de Gobierno</v>
      </c>
    </row>
    <row r="398" hidden="1">
      <c r="A398" s="67" t="str">
        <f t="shared" si="1"/>
        <v>450200120245400101921.2.1.0.00.12.3.2.02.02.0091.2.1.0.00</v>
      </c>
      <c r="B398" s="67" t="str">
        <f>VLOOKUP(A:A,POAI!A:H,8,0)</f>
        <v>03080207|327</v>
      </c>
      <c r="C398" s="67" t="str">
        <f t="shared" si="2"/>
        <v>450200120245400101921.2.1.0.00.12.3.2.02.02.0091.2.1.0.0003080207|327</v>
      </c>
      <c r="D398" s="68" t="s">
        <v>2401</v>
      </c>
      <c r="E398" s="68" t="s">
        <v>184</v>
      </c>
      <c r="F398" s="68" t="s">
        <v>317</v>
      </c>
      <c r="G398" s="68" t="s">
        <v>1258</v>
      </c>
      <c r="H398" s="68" t="s">
        <v>2629</v>
      </c>
      <c r="I398" s="68" t="s">
        <v>1895</v>
      </c>
      <c r="J398" s="68" t="s">
        <v>2996</v>
      </c>
      <c r="K398" s="68" t="s">
        <v>106</v>
      </c>
      <c r="L398" s="68" t="s">
        <v>107</v>
      </c>
      <c r="M398" s="68" t="s">
        <v>66</v>
      </c>
      <c r="N398" s="68" t="s">
        <v>67</v>
      </c>
      <c r="O398" s="68" t="s">
        <v>108</v>
      </c>
      <c r="P398" s="68" t="s">
        <v>2257</v>
      </c>
      <c r="Q398" s="69">
        <v>3.2E7</v>
      </c>
      <c r="R398" s="69">
        <v>0.0</v>
      </c>
      <c r="S398" s="69">
        <v>0.0</v>
      </c>
      <c r="T398" s="69">
        <v>0.0</v>
      </c>
      <c r="U398" s="69">
        <v>0.0</v>
      </c>
      <c r="V398" s="69">
        <v>0.0</v>
      </c>
      <c r="W398" s="69">
        <v>0.0</v>
      </c>
      <c r="X398" s="69">
        <v>3.2E7</v>
      </c>
      <c r="Y398" s="69">
        <v>3.2E7</v>
      </c>
      <c r="Z398" s="69">
        <v>3.2E7</v>
      </c>
      <c r="AA398" s="69">
        <v>1.41E7</v>
      </c>
      <c r="AB398" s="69">
        <v>6700000.0</v>
      </c>
      <c r="AC398" s="69">
        <v>0.0</v>
      </c>
      <c r="AD398" s="68" t="s">
        <v>2404</v>
      </c>
      <c r="AE398" s="68" t="str">
        <f>VLOOKUP(I:I,'TOTAL POR PROYECTOS'!B:I,8,0)</f>
        <v>Secretaría de Equidad, Género y Mujer</v>
      </c>
    </row>
    <row r="399" hidden="1">
      <c r="A399" s="67" t="str">
        <f t="shared" si="1"/>
        <v>450200120245400102111.2.1.0.00.12.3.2.02.02.0091.2.1.0.00</v>
      </c>
      <c r="B399" s="67" t="str">
        <f>VLOOKUP(A:A,POAI!A:H,8,0)</f>
        <v>06030303|475</v>
      </c>
      <c r="C399" s="67" t="str">
        <f t="shared" si="2"/>
        <v>450200120245400102111.2.1.0.00.12.3.2.02.02.0091.2.1.0.0006030303|475</v>
      </c>
      <c r="D399" s="68" t="s">
        <v>2401</v>
      </c>
      <c r="E399" s="68" t="s">
        <v>184</v>
      </c>
      <c r="F399" s="68" t="s">
        <v>317</v>
      </c>
      <c r="G399" s="68" t="s">
        <v>1258</v>
      </c>
      <c r="H399" s="68" t="s">
        <v>2629</v>
      </c>
      <c r="I399" s="68" t="s">
        <v>2174</v>
      </c>
      <c r="J399" s="68" t="s">
        <v>2997</v>
      </c>
      <c r="K399" s="68" t="s">
        <v>106</v>
      </c>
      <c r="L399" s="68" t="s">
        <v>107</v>
      </c>
      <c r="M399" s="68" t="s">
        <v>66</v>
      </c>
      <c r="N399" s="68" t="s">
        <v>67</v>
      </c>
      <c r="O399" s="68" t="s">
        <v>108</v>
      </c>
      <c r="P399" s="68" t="s">
        <v>2257</v>
      </c>
      <c r="Q399" s="69">
        <v>3.2E7</v>
      </c>
      <c r="R399" s="69">
        <v>0.0</v>
      </c>
      <c r="S399" s="69">
        <v>0.0</v>
      </c>
      <c r="T399" s="69">
        <v>0.0</v>
      </c>
      <c r="U399" s="69">
        <v>0.0</v>
      </c>
      <c r="V399" s="69">
        <v>0.0</v>
      </c>
      <c r="W399" s="69">
        <v>0.0</v>
      </c>
      <c r="X399" s="69">
        <v>3.2E7</v>
      </c>
      <c r="Y399" s="69">
        <v>2.97E7</v>
      </c>
      <c r="Z399" s="69">
        <v>2.97E7</v>
      </c>
      <c r="AA399" s="69">
        <v>1.16E7</v>
      </c>
      <c r="AB399" s="69">
        <v>7400000.0</v>
      </c>
      <c r="AC399" s="69">
        <v>2300000.0</v>
      </c>
      <c r="AD399" s="68" t="s">
        <v>2998</v>
      </c>
      <c r="AE399" s="68" t="str">
        <f>VLOOKUP(I:I,'TOTAL POR PROYECTOS'!B:I,8,0)</f>
        <v>Secretaría de Planeación y Desarrollo Teritorial</v>
      </c>
    </row>
    <row r="400" hidden="1">
      <c r="A400" s="67" t="str">
        <f t="shared" si="1"/>
        <v>45020012025000000325291.2.1.0.00.12.3.2.02.02.0091.2.1.0.00</v>
      </c>
      <c r="B400" s="67" t="str">
        <f>VLOOKUP(A:A,POAI!A:H,8,0)</f>
        <v>06010206|451</v>
      </c>
      <c r="C400" s="67" t="str">
        <f t="shared" si="2"/>
        <v>45020012025000000325291.2.1.0.00.12.3.2.02.02.0091.2.1.0.0006010206|451</v>
      </c>
      <c r="D400" s="68" t="s">
        <v>2401</v>
      </c>
      <c r="E400" s="68" t="s">
        <v>184</v>
      </c>
      <c r="F400" s="68" t="s">
        <v>317</v>
      </c>
      <c r="G400" s="68" t="s">
        <v>1258</v>
      </c>
      <c r="H400" s="68" t="s">
        <v>2629</v>
      </c>
      <c r="I400" s="68" t="s">
        <v>1441</v>
      </c>
      <c r="J400" s="68" t="s">
        <v>2999</v>
      </c>
      <c r="K400" s="68" t="s">
        <v>106</v>
      </c>
      <c r="L400" s="68" t="s">
        <v>107</v>
      </c>
      <c r="M400" s="68" t="s">
        <v>66</v>
      </c>
      <c r="N400" s="68" t="s">
        <v>67</v>
      </c>
      <c r="O400" s="68" t="s">
        <v>108</v>
      </c>
      <c r="P400" s="68" t="s">
        <v>2257</v>
      </c>
      <c r="Q400" s="69">
        <v>9.12E7</v>
      </c>
      <c r="R400" s="69">
        <v>0.0</v>
      </c>
      <c r="S400" s="69">
        <v>0.0</v>
      </c>
      <c r="T400" s="69">
        <v>0.0</v>
      </c>
      <c r="U400" s="69">
        <v>0.0</v>
      </c>
      <c r="V400" s="69">
        <v>0.0</v>
      </c>
      <c r="W400" s="69">
        <v>0.0</v>
      </c>
      <c r="X400" s="69">
        <v>9.12E7</v>
      </c>
      <c r="Y400" s="69">
        <v>6.23E7</v>
      </c>
      <c r="Z400" s="69">
        <v>6.23E7</v>
      </c>
      <c r="AA400" s="69">
        <v>2.32E7</v>
      </c>
      <c r="AB400" s="69">
        <v>1.16E7</v>
      </c>
      <c r="AC400" s="69">
        <v>2.89E7</v>
      </c>
      <c r="AD400" s="68" t="s">
        <v>3000</v>
      </c>
      <c r="AE400" s="68" t="str">
        <f>VLOOKUP(I:I,'TOTAL POR PROYECTOS'!B:I,8,0)</f>
        <v>Secretaría de Gobierno</v>
      </c>
    </row>
    <row r="401" hidden="1">
      <c r="A401" s="67" t="str">
        <f t="shared" si="1"/>
        <v>45020012025000000325301.2.1.0.00.12.3.2.02.02.0091.2.1.0.00</v>
      </c>
      <c r="B401" s="67" t="str">
        <f>VLOOKUP(A:A,POAI!A:H,8,0)</f>
        <v>06010105|441</v>
      </c>
      <c r="C401" s="67" t="str">
        <f t="shared" si="2"/>
        <v>45020012025000000325301.2.1.0.00.12.3.2.02.02.0091.2.1.0.0006010105|441</v>
      </c>
      <c r="D401" s="68" t="s">
        <v>2401</v>
      </c>
      <c r="E401" s="68" t="s">
        <v>184</v>
      </c>
      <c r="F401" s="68" t="s">
        <v>317</v>
      </c>
      <c r="G401" s="68" t="s">
        <v>1258</v>
      </c>
      <c r="H401" s="68" t="s">
        <v>2629</v>
      </c>
      <c r="I401" s="68" t="s">
        <v>1444</v>
      </c>
      <c r="J401" s="68" t="s">
        <v>3001</v>
      </c>
      <c r="K401" s="68" t="s">
        <v>106</v>
      </c>
      <c r="L401" s="68" t="s">
        <v>107</v>
      </c>
      <c r="M401" s="68" t="s">
        <v>66</v>
      </c>
      <c r="N401" s="68" t="s">
        <v>67</v>
      </c>
      <c r="O401" s="68" t="s">
        <v>108</v>
      </c>
      <c r="P401" s="68" t="s">
        <v>2257</v>
      </c>
      <c r="Q401" s="69">
        <v>2.56E7</v>
      </c>
      <c r="R401" s="69">
        <v>0.0</v>
      </c>
      <c r="S401" s="69">
        <v>0.0</v>
      </c>
      <c r="T401" s="69">
        <v>0.0</v>
      </c>
      <c r="U401" s="69">
        <v>0.0</v>
      </c>
      <c r="V401" s="69">
        <v>0.0</v>
      </c>
      <c r="W401" s="69">
        <v>0.0</v>
      </c>
      <c r="X401" s="69">
        <v>2.56E7</v>
      </c>
      <c r="Y401" s="69">
        <v>1.725E7</v>
      </c>
      <c r="Z401" s="69">
        <v>1.225E7</v>
      </c>
      <c r="AA401" s="69">
        <v>3500000.0</v>
      </c>
      <c r="AB401" s="69">
        <v>0.0</v>
      </c>
      <c r="AC401" s="69">
        <v>1.335E7</v>
      </c>
      <c r="AD401" s="68" t="s">
        <v>3002</v>
      </c>
      <c r="AE401" s="68" t="str">
        <f>VLOOKUP(I:I,'TOTAL POR PROYECTOS'!B:I,8,0)</f>
        <v>Secretaría de Gobierno</v>
      </c>
    </row>
    <row r="402" hidden="1">
      <c r="A402" s="67" t="str">
        <f t="shared" si="1"/>
        <v>450202220245400101541.2.1.0.00.12.3.2.02.02.0091.2.1.0.00</v>
      </c>
      <c r="B402" s="67" t="str">
        <f>VLOOKUP(A:A,POAI!A:H,8,0)</f>
        <v>01020101|21</v>
      </c>
      <c r="C402" s="67" t="str">
        <f t="shared" si="2"/>
        <v>450202220245400101541.2.1.0.00.12.3.2.02.02.0091.2.1.0.0001020101|21</v>
      </c>
      <c r="D402" s="68" t="s">
        <v>2401</v>
      </c>
      <c r="E402" s="68" t="s">
        <v>184</v>
      </c>
      <c r="F402" s="68" t="s">
        <v>317</v>
      </c>
      <c r="G402" s="68" t="s">
        <v>1413</v>
      </c>
      <c r="H402" s="68" t="s">
        <v>2789</v>
      </c>
      <c r="I402" s="68" t="s">
        <v>1416</v>
      </c>
      <c r="J402" s="68" t="s">
        <v>3003</v>
      </c>
      <c r="K402" s="68" t="s">
        <v>106</v>
      </c>
      <c r="L402" s="68" t="s">
        <v>107</v>
      </c>
      <c r="M402" s="68" t="s">
        <v>66</v>
      </c>
      <c r="N402" s="68" t="s">
        <v>67</v>
      </c>
      <c r="O402" s="68" t="s">
        <v>108</v>
      </c>
      <c r="P402" s="68" t="s">
        <v>2257</v>
      </c>
      <c r="Q402" s="69">
        <v>4.0E7</v>
      </c>
      <c r="R402" s="69">
        <v>0.0</v>
      </c>
      <c r="S402" s="69">
        <v>0.0</v>
      </c>
      <c r="T402" s="69">
        <v>0.0</v>
      </c>
      <c r="U402" s="69">
        <v>0.0</v>
      </c>
      <c r="V402" s="69">
        <v>0.0</v>
      </c>
      <c r="W402" s="69">
        <v>0.0</v>
      </c>
      <c r="X402" s="69">
        <v>4.0E7</v>
      </c>
      <c r="Y402" s="69">
        <v>3.99E7</v>
      </c>
      <c r="Z402" s="69">
        <v>3.99E7</v>
      </c>
      <c r="AA402" s="69">
        <v>1.54E7</v>
      </c>
      <c r="AB402" s="69">
        <v>7400000.0</v>
      </c>
      <c r="AC402" s="69">
        <v>100000.0</v>
      </c>
      <c r="AD402" s="68" t="s">
        <v>3004</v>
      </c>
      <c r="AE402" s="68" t="str">
        <f>VLOOKUP(I:I,'TOTAL POR PROYECTOS'!B:I,8,0)</f>
        <v>Secretaría de Gobierno</v>
      </c>
    </row>
    <row r="403" hidden="1">
      <c r="A403" s="67" t="str">
        <f t="shared" si="1"/>
        <v>450202220245400101631.2.1.0.00.12.3.2.02.02.0091.2.1.0.00</v>
      </c>
      <c r="B403" s="67" t="str">
        <f>VLOOKUP(A:A,POAI!A:H,8,0)</f>
        <v>06040702|529</v>
      </c>
      <c r="C403" s="67" t="str">
        <f t="shared" si="2"/>
        <v>450202220245400101631.2.1.0.00.12.3.2.02.02.0091.2.1.0.0006040702|529</v>
      </c>
      <c r="D403" s="68" t="s">
        <v>2401</v>
      </c>
      <c r="E403" s="68" t="s">
        <v>184</v>
      </c>
      <c r="F403" s="68" t="s">
        <v>317</v>
      </c>
      <c r="G403" s="68" t="s">
        <v>1413</v>
      </c>
      <c r="H403" s="68" t="s">
        <v>2789</v>
      </c>
      <c r="I403" s="68" t="s">
        <v>1653</v>
      </c>
      <c r="J403" s="68" t="s">
        <v>3005</v>
      </c>
      <c r="K403" s="68" t="s">
        <v>106</v>
      </c>
      <c r="L403" s="68" t="s">
        <v>107</v>
      </c>
      <c r="M403" s="68" t="s">
        <v>66</v>
      </c>
      <c r="N403" s="68" t="s">
        <v>67</v>
      </c>
      <c r="O403" s="68" t="s">
        <v>108</v>
      </c>
      <c r="P403" s="68" t="s">
        <v>2257</v>
      </c>
      <c r="Q403" s="69">
        <v>9.36E7</v>
      </c>
      <c r="R403" s="69">
        <v>0.0</v>
      </c>
      <c r="S403" s="69">
        <v>0.0</v>
      </c>
      <c r="T403" s="69">
        <v>0.0</v>
      </c>
      <c r="U403" s="69">
        <v>9.36E7</v>
      </c>
      <c r="V403" s="69">
        <v>0.0</v>
      </c>
      <c r="W403" s="69">
        <v>0.0</v>
      </c>
      <c r="X403" s="69">
        <v>0.0</v>
      </c>
      <c r="Y403" s="69">
        <v>0.0</v>
      </c>
      <c r="Z403" s="69">
        <v>0.0</v>
      </c>
      <c r="AA403" s="69">
        <v>0.0</v>
      </c>
      <c r="AB403" s="69">
        <v>0.0</v>
      </c>
      <c r="AC403" s="69">
        <v>0.0</v>
      </c>
      <c r="AD403" s="68" t="s">
        <v>2415</v>
      </c>
      <c r="AE403" s="68" t="str">
        <f>VLOOKUP(I:I,'TOTAL POR PROYECTOS'!B:I,8,0)</f>
        <v>Oficina de Migración y Frontera</v>
      </c>
    </row>
    <row r="404" hidden="1">
      <c r="A404" s="67" t="str">
        <f t="shared" si="1"/>
        <v>450202220245400102501.2.1.0.00.12.3.2.02.02.0091.2.1.0.00</v>
      </c>
      <c r="B404" s="67" t="str">
        <f>VLOOKUP(A:A,POAI!A:H,8,0)</f>
        <v>06010303|457</v>
      </c>
      <c r="C404" s="67" t="str">
        <f t="shared" si="2"/>
        <v>450202220245400102501.2.1.0.00.12.3.2.02.02.0091.2.1.0.0006010303|457</v>
      </c>
      <c r="D404" s="68" t="s">
        <v>2401</v>
      </c>
      <c r="E404" s="68" t="s">
        <v>184</v>
      </c>
      <c r="F404" s="68" t="s">
        <v>317</v>
      </c>
      <c r="G404" s="68" t="s">
        <v>1413</v>
      </c>
      <c r="H404" s="68" t="s">
        <v>2789</v>
      </c>
      <c r="I404" s="68" t="s">
        <v>1449</v>
      </c>
      <c r="J404" s="68" t="s">
        <v>3006</v>
      </c>
      <c r="K404" s="68" t="s">
        <v>106</v>
      </c>
      <c r="L404" s="68" t="s">
        <v>107</v>
      </c>
      <c r="M404" s="68" t="s">
        <v>66</v>
      </c>
      <c r="N404" s="68" t="s">
        <v>67</v>
      </c>
      <c r="O404" s="68" t="s">
        <v>108</v>
      </c>
      <c r="P404" s="68" t="s">
        <v>2257</v>
      </c>
      <c r="Q404" s="69">
        <v>8.32E7</v>
      </c>
      <c r="R404" s="69">
        <v>0.0</v>
      </c>
      <c r="S404" s="69">
        <v>0.0</v>
      </c>
      <c r="T404" s="69">
        <v>0.0</v>
      </c>
      <c r="U404" s="69">
        <v>0.0</v>
      </c>
      <c r="V404" s="69">
        <v>0.0</v>
      </c>
      <c r="W404" s="69">
        <v>0.0</v>
      </c>
      <c r="X404" s="69">
        <v>8.32E7</v>
      </c>
      <c r="Y404" s="69">
        <v>6.08E7</v>
      </c>
      <c r="Z404" s="69">
        <v>6.08E7</v>
      </c>
      <c r="AA404" s="69">
        <v>2.81E7</v>
      </c>
      <c r="AB404" s="69">
        <v>1.78E7</v>
      </c>
      <c r="AC404" s="69">
        <v>2.24E7</v>
      </c>
      <c r="AD404" s="68" t="s">
        <v>3007</v>
      </c>
      <c r="AE404" s="68" t="str">
        <f>VLOOKUP(I:I,'TOTAL POR PROYECTOS'!B:I,8,0)</f>
        <v>Secretaría de Gobierno</v>
      </c>
    </row>
    <row r="405" hidden="1">
      <c r="A405" s="67" t="str">
        <f t="shared" si="1"/>
        <v>45020222026000000035911.2.1.0.00.12.3.2.02.02.0091.2.1.0.00</v>
      </c>
      <c r="B405" s="67" t="str">
        <f>VLOOKUP(A:A,POAI!A:H,8,0)</f>
        <v>06040702|529</v>
      </c>
      <c r="C405" s="67" t="str">
        <f t="shared" si="2"/>
        <v>45020222026000000035911.2.1.0.00.12.3.2.02.02.0091.2.1.0.0006040702|529</v>
      </c>
      <c r="D405" s="68" t="s">
        <v>2401</v>
      </c>
      <c r="E405" s="68" t="s">
        <v>184</v>
      </c>
      <c r="F405" s="68" t="s">
        <v>317</v>
      </c>
      <c r="G405" s="68" t="s">
        <v>1413</v>
      </c>
      <c r="H405" s="68" t="s">
        <v>2789</v>
      </c>
      <c r="I405" s="68" t="s">
        <v>2270</v>
      </c>
      <c r="J405" s="68" t="s">
        <v>3008</v>
      </c>
      <c r="K405" s="68" t="s">
        <v>106</v>
      </c>
      <c r="L405" s="68" t="s">
        <v>107</v>
      </c>
      <c r="M405" s="68" t="s">
        <v>66</v>
      </c>
      <c r="N405" s="68" t="s">
        <v>67</v>
      </c>
      <c r="O405" s="68" t="s">
        <v>108</v>
      </c>
      <c r="P405" s="68" t="s">
        <v>2257</v>
      </c>
      <c r="Q405" s="69">
        <v>0.0</v>
      </c>
      <c r="R405" s="69">
        <v>0.0</v>
      </c>
      <c r="S405" s="69">
        <v>0.0</v>
      </c>
      <c r="T405" s="69">
        <v>9.36E7</v>
      </c>
      <c r="U405" s="69">
        <v>0.0</v>
      </c>
      <c r="V405" s="69">
        <v>0.0</v>
      </c>
      <c r="W405" s="69">
        <v>0.0</v>
      </c>
      <c r="X405" s="69">
        <v>9.36E7</v>
      </c>
      <c r="Y405" s="69">
        <v>0.0</v>
      </c>
      <c r="Z405" s="69">
        <v>0.0</v>
      </c>
      <c r="AA405" s="69">
        <v>0.0</v>
      </c>
      <c r="AB405" s="69">
        <v>0.0</v>
      </c>
      <c r="AC405" s="69">
        <v>9.36E7</v>
      </c>
      <c r="AD405" s="68" t="s">
        <v>2415</v>
      </c>
      <c r="AE405" s="68" t="str">
        <f>VLOOKUP(I:I,'TOTAL POR PROYECTOS'!B:I,8,0)</f>
        <v>Oficina de Migración y Frontera</v>
      </c>
    </row>
    <row r="406" hidden="1">
      <c r="A406" s="67" t="str">
        <f t="shared" si="1"/>
        <v>45020272025000000325211.2.1.0.00.12.3.2.02.02.0091.2.1.0.00</v>
      </c>
      <c r="B406" s="67" t="str">
        <f>VLOOKUP(A:A,POAI!A:H,8,0)</f>
        <v>03070207|298</v>
      </c>
      <c r="C406" s="67" t="str">
        <f t="shared" si="2"/>
        <v>45020272025000000325211.2.1.0.00.12.3.2.02.02.0091.2.1.0.0003070207|298</v>
      </c>
      <c r="D406" s="68" t="s">
        <v>2401</v>
      </c>
      <c r="E406" s="68" t="s">
        <v>184</v>
      </c>
      <c r="F406" s="68" t="s">
        <v>317</v>
      </c>
      <c r="G406" s="68" t="s">
        <v>319</v>
      </c>
      <c r="H406" s="68" t="s">
        <v>3009</v>
      </c>
      <c r="I406" s="68" t="s">
        <v>322</v>
      </c>
      <c r="J406" s="68" t="s">
        <v>3010</v>
      </c>
      <c r="K406" s="68" t="s">
        <v>106</v>
      </c>
      <c r="L406" s="68" t="s">
        <v>107</v>
      </c>
      <c r="M406" s="68" t="s">
        <v>66</v>
      </c>
      <c r="N406" s="68" t="s">
        <v>67</v>
      </c>
      <c r="O406" s="68" t="s">
        <v>108</v>
      </c>
      <c r="P406" s="68" t="s">
        <v>2257</v>
      </c>
      <c r="Q406" s="69">
        <v>1.288E8</v>
      </c>
      <c r="R406" s="69">
        <v>0.0</v>
      </c>
      <c r="S406" s="69">
        <v>0.0</v>
      </c>
      <c r="T406" s="69">
        <v>0.0</v>
      </c>
      <c r="U406" s="69">
        <v>0.0</v>
      </c>
      <c r="V406" s="69">
        <v>0.0</v>
      </c>
      <c r="W406" s="69">
        <v>0.0</v>
      </c>
      <c r="X406" s="69">
        <v>1.288E8</v>
      </c>
      <c r="Y406" s="69">
        <v>1.28700333E8</v>
      </c>
      <c r="Z406" s="69">
        <v>1.11917E8</v>
      </c>
      <c r="AA406" s="69">
        <v>6.3304E7</v>
      </c>
      <c r="AB406" s="69">
        <v>4.3236E7</v>
      </c>
      <c r="AC406" s="69">
        <v>1.6883E7</v>
      </c>
      <c r="AD406" s="68" t="s">
        <v>3011</v>
      </c>
      <c r="AE406" s="68" t="str">
        <f>VLOOKUP(I:I,'TOTAL POR PROYECTOS'!B:I,8,0)</f>
        <v>Secretaría de Víctimas, Paz y Posconflicto</v>
      </c>
    </row>
    <row r="407" hidden="1">
      <c r="A407" s="67" t="str">
        <f t="shared" si="1"/>
        <v>45020302025000000318951.2.1.0.00.12.3.2.02.02.0091.2.1.0.00</v>
      </c>
      <c r="B407" s="67" t="str">
        <f>VLOOKUP(A:A,POAI!A:H,8,0)</f>
        <v>06040109|485</v>
      </c>
      <c r="C407" s="67" t="str">
        <f t="shared" si="2"/>
        <v>45020302025000000318951.2.1.0.00.12.3.2.02.02.0091.2.1.0.0006040109|485</v>
      </c>
      <c r="D407" s="68" t="s">
        <v>2401</v>
      </c>
      <c r="E407" s="68" t="s">
        <v>184</v>
      </c>
      <c r="F407" s="68" t="s">
        <v>317</v>
      </c>
      <c r="G407" s="68" t="s">
        <v>1555</v>
      </c>
      <c r="H407" s="68" t="s">
        <v>2981</v>
      </c>
      <c r="I407" s="68" t="s">
        <v>1557</v>
      </c>
      <c r="J407" s="68" t="s">
        <v>3012</v>
      </c>
      <c r="K407" s="68" t="s">
        <v>106</v>
      </c>
      <c r="L407" s="68" t="s">
        <v>107</v>
      </c>
      <c r="M407" s="68" t="s">
        <v>66</v>
      </c>
      <c r="N407" s="68" t="s">
        <v>67</v>
      </c>
      <c r="O407" s="68" t="s">
        <v>108</v>
      </c>
      <c r="P407" s="68" t="s">
        <v>2257</v>
      </c>
      <c r="Q407" s="69">
        <v>1.9688E9</v>
      </c>
      <c r="R407" s="69">
        <v>0.0</v>
      </c>
      <c r="S407" s="69">
        <v>0.0</v>
      </c>
      <c r="T407" s="69">
        <v>0.0</v>
      </c>
      <c r="U407" s="69">
        <v>0.0</v>
      </c>
      <c r="V407" s="69">
        <v>0.0</v>
      </c>
      <c r="W407" s="69">
        <v>0.0</v>
      </c>
      <c r="X407" s="69">
        <v>1.9688E9</v>
      </c>
      <c r="Y407" s="69">
        <v>1.6E9</v>
      </c>
      <c r="Z407" s="69">
        <v>0.0</v>
      </c>
      <c r="AA407" s="69">
        <v>0.0</v>
      </c>
      <c r="AB407" s="69">
        <v>0.0</v>
      </c>
      <c r="AC407" s="69">
        <v>1.9688E9</v>
      </c>
      <c r="AD407" s="68" t="s">
        <v>2415</v>
      </c>
      <c r="AE407" s="68" t="str">
        <f>VLOOKUP(I:I,'TOTAL POR PROYECTOS'!B:I,8,0)</f>
        <v>Secretaría General</v>
      </c>
    </row>
    <row r="408" hidden="1">
      <c r="A408" s="67" t="str">
        <f t="shared" si="1"/>
        <v>450203220245400102061.2.1.0.00.12.3.2.02.02.0091.2.1.0.00</v>
      </c>
      <c r="B408" s="67" t="str">
        <f>VLOOKUP(A:A,POAI!A:H,8,0)</f>
        <v>06030304|476</v>
      </c>
      <c r="C408" s="67" t="str">
        <f t="shared" si="2"/>
        <v>450203220245400102061.2.1.0.00.12.3.2.02.02.0091.2.1.0.0006030304|476</v>
      </c>
      <c r="D408" s="68" t="s">
        <v>2401</v>
      </c>
      <c r="E408" s="68" t="s">
        <v>184</v>
      </c>
      <c r="F408" s="68" t="s">
        <v>317</v>
      </c>
      <c r="G408" s="68" t="s">
        <v>2168</v>
      </c>
      <c r="H408" s="68" t="s">
        <v>2432</v>
      </c>
      <c r="I408" s="68" t="s">
        <v>2170</v>
      </c>
      <c r="J408" s="68" t="s">
        <v>3013</v>
      </c>
      <c r="K408" s="68" t="s">
        <v>106</v>
      </c>
      <c r="L408" s="68" t="s">
        <v>107</v>
      </c>
      <c r="M408" s="68" t="s">
        <v>66</v>
      </c>
      <c r="N408" s="68" t="s">
        <v>67</v>
      </c>
      <c r="O408" s="68" t="s">
        <v>108</v>
      </c>
      <c r="P408" s="68" t="s">
        <v>2257</v>
      </c>
      <c r="Q408" s="69">
        <v>4.8E7</v>
      </c>
      <c r="R408" s="69">
        <v>0.0</v>
      </c>
      <c r="S408" s="69">
        <v>0.0</v>
      </c>
      <c r="T408" s="69">
        <v>0.0</v>
      </c>
      <c r="U408" s="69">
        <v>0.0</v>
      </c>
      <c r="V408" s="69">
        <v>0.0</v>
      </c>
      <c r="W408" s="69">
        <v>0.0</v>
      </c>
      <c r="X408" s="69">
        <v>4.8E7</v>
      </c>
      <c r="Y408" s="69">
        <v>4.74E7</v>
      </c>
      <c r="Z408" s="69">
        <v>4.74E7</v>
      </c>
      <c r="AA408" s="69">
        <v>2.0E7</v>
      </c>
      <c r="AB408" s="69">
        <v>1.54E7</v>
      </c>
      <c r="AC408" s="69">
        <v>600000.0</v>
      </c>
      <c r="AD408" s="68" t="s">
        <v>3014</v>
      </c>
      <c r="AE408" s="68" t="str">
        <f>VLOOKUP(I:I,'TOTAL POR PROYECTOS'!B:I,8,0)</f>
        <v>Secretaría de Planeación y Desarrollo Teritorial</v>
      </c>
    </row>
    <row r="409">
      <c r="A409" s="67" t="str">
        <f t="shared" si="1"/>
        <v>450203420245400102771.2.1.0.00.12.3.2.02.02.0091.2.1.0.00</v>
      </c>
      <c r="B409" s="67" t="str">
        <f>VLOOKUP(A:A,POAI!A:H,8,0)</f>
        <v>01010101|01</v>
      </c>
      <c r="C409" s="67" t="str">
        <f t="shared" si="2"/>
        <v>450203420245400102771.2.1.0.00.12.3.2.02.02.0091.2.1.0.0001010101|01</v>
      </c>
      <c r="D409" s="68" t="s">
        <v>2401</v>
      </c>
      <c r="E409" s="68" t="s">
        <v>184</v>
      </c>
      <c r="F409" s="68" t="s">
        <v>317</v>
      </c>
      <c r="G409" s="68" t="s">
        <v>1340</v>
      </c>
      <c r="H409" s="68" t="s">
        <v>2570</v>
      </c>
      <c r="I409" s="68" t="s">
        <v>1342</v>
      </c>
      <c r="J409" s="68" t="s">
        <v>3015</v>
      </c>
      <c r="K409" s="68" t="s">
        <v>106</v>
      </c>
      <c r="L409" s="68" t="s">
        <v>107</v>
      </c>
      <c r="M409" s="68" t="s">
        <v>66</v>
      </c>
      <c r="N409" s="68" t="s">
        <v>67</v>
      </c>
      <c r="O409" s="68" t="s">
        <v>108</v>
      </c>
      <c r="P409" s="68" t="s">
        <v>2257</v>
      </c>
      <c r="Q409" s="69">
        <v>2.472E8</v>
      </c>
      <c r="R409" s="69">
        <v>0.0</v>
      </c>
      <c r="S409" s="69">
        <v>0.0</v>
      </c>
      <c r="T409" s="69">
        <v>0.0</v>
      </c>
      <c r="U409" s="69">
        <v>0.0</v>
      </c>
      <c r="V409" s="69">
        <v>0.0</v>
      </c>
      <c r="W409" s="69">
        <v>0.0</v>
      </c>
      <c r="X409" s="69">
        <v>2.472E8</v>
      </c>
      <c r="Y409" s="69">
        <v>1.191E8</v>
      </c>
      <c r="Z409" s="69">
        <v>1.191E8</v>
      </c>
      <c r="AA409" s="69">
        <v>7.06E7</v>
      </c>
      <c r="AB409" s="69">
        <v>3.4E7</v>
      </c>
      <c r="AC409" s="69">
        <v>1.281E8</v>
      </c>
      <c r="AD409" s="68" t="s">
        <v>3016</v>
      </c>
      <c r="AE409" s="68" t="str">
        <f>VLOOKUP(I:I,'TOTAL POR PROYECTOS'!B:I,8,0)</f>
        <v>Secretaría de Seguridad Ciudadana</v>
      </c>
    </row>
    <row r="410" hidden="1">
      <c r="A410" s="67" t="str">
        <f t="shared" si="1"/>
        <v>45020342025000000325301.2.1.0.00.12.3.2.02.02.0091.2.1.0.00</v>
      </c>
      <c r="B410" s="67" t="str">
        <f>VLOOKUP(A:A,POAI!A:H,8,0)</f>
        <v>06010103|439</v>
      </c>
      <c r="C410" s="67" t="str">
        <f t="shared" si="2"/>
        <v>45020342025000000325301.2.1.0.00.12.3.2.02.02.0091.2.1.0.0006010103|439</v>
      </c>
      <c r="D410" s="68" t="s">
        <v>2401</v>
      </c>
      <c r="E410" s="68" t="s">
        <v>184</v>
      </c>
      <c r="F410" s="68" t="s">
        <v>317</v>
      </c>
      <c r="G410" s="68" t="s">
        <v>1340</v>
      </c>
      <c r="H410" s="68" t="s">
        <v>2570</v>
      </c>
      <c r="I410" s="68" t="s">
        <v>1444</v>
      </c>
      <c r="J410" s="68" t="s">
        <v>3001</v>
      </c>
      <c r="K410" s="68" t="s">
        <v>106</v>
      </c>
      <c r="L410" s="68" t="s">
        <v>107</v>
      </c>
      <c r="M410" s="68" t="s">
        <v>66</v>
      </c>
      <c r="N410" s="68" t="s">
        <v>67</v>
      </c>
      <c r="O410" s="68" t="s">
        <v>108</v>
      </c>
      <c r="P410" s="68" t="s">
        <v>2257</v>
      </c>
      <c r="Q410" s="69">
        <v>1.6E7</v>
      </c>
      <c r="R410" s="69">
        <v>0.0</v>
      </c>
      <c r="S410" s="69">
        <v>0.0</v>
      </c>
      <c r="T410" s="69">
        <v>0.0</v>
      </c>
      <c r="U410" s="69">
        <v>0.0</v>
      </c>
      <c r="V410" s="69">
        <v>0.0</v>
      </c>
      <c r="W410" s="69">
        <v>0.0</v>
      </c>
      <c r="X410" s="69">
        <v>1.6E7</v>
      </c>
      <c r="Y410" s="69">
        <v>9450000.0</v>
      </c>
      <c r="Z410" s="69">
        <v>9450000.0</v>
      </c>
      <c r="AA410" s="69">
        <v>0.0</v>
      </c>
      <c r="AB410" s="69">
        <v>0.0</v>
      </c>
      <c r="AC410" s="69">
        <v>6550000.0</v>
      </c>
      <c r="AD410" s="68" t="s">
        <v>3017</v>
      </c>
      <c r="AE410" s="68" t="str">
        <f>VLOOKUP(I:I,'TOTAL POR PROYECTOS'!B:I,8,0)</f>
        <v>Secretaría de Gobierno</v>
      </c>
    </row>
    <row r="411" hidden="1">
      <c r="A411" s="67" t="str">
        <f t="shared" si="1"/>
        <v>450203820245400101521.2.1.0.00.12.3.2.02.02.0091.2.1.0.00</v>
      </c>
      <c r="B411" s="67" t="str">
        <f>VLOOKUP(A:A,POAI!A:H,8,0)</f>
        <v>03080303|331</v>
      </c>
      <c r="C411" s="67" t="str">
        <f t="shared" si="2"/>
        <v>450203820245400101521.2.1.0.00.12.3.2.02.02.0091.2.1.0.0003080303|331</v>
      </c>
      <c r="D411" s="68" t="s">
        <v>2401</v>
      </c>
      <c r="E411" s="68" t="s">
        <v>184</v>
      </c>
      <c r="F411" s="68" t="s">
        <v>317</v>
      </c>
      <c r="G411" s="68" t="s">
        <v>1394</v>
      </c>
      <c r="H411" s="68" t="s">
        <v>3018</v>
      </c>
      <c r="I411" s="68" t="s">
        <v>1521</v>
      </c>
      <c r="J411" s="68" t="s">
        <v>3019</v>
      </c>
      <c r="K411" s="68" t="s">
        <v>106</v>
      </c>
      <c r="L411" s="68" t="s">
        <v>107</v>
      </c>
      <c r="M411" s="68" t="s">
        <v>66</v>
      </c>
      <c r="N411" s="68" t="s">
        <v>67</v>
      </c>
      <c r="O411" s="68" t="s">
        <v>108</v>
      </c>
      <c r="P411" s="68" t="s">
        <v>2257</v>
      </c>
      <c r="Q411" s="69">
        <v>5.2E7</v>
      </c>
      <c r="R411" s="69">
        <v>0.0</v>
      </c>
      <c r="S411" s="69">
        <v>0.0</v>
      </c>
      <c r="T411" s="69">
        <v>0.0</v>
      </c>
      <c r="U411" s="69">
        <v>0.0</v>
      </c>
      <c r="V411" s="69">
        <v>0.0</v>
      </c>
      <c r="W411" s="69">
        <v>0.0</v>
      </c>
      <c r="X411" s="69">
        <v>5.2E7</v>
      </c>
      <c r="Y411" s="69">
        <v>4.9E7</v>
      </c>
      <c r="Z411" s="69">
        <v>4.9E7</v>
      </c>
      <c r="AA411" s="69">
        <v>2.44E7</v>
      </c>
      <c r="AB411" s="69">
        <v>1.04E7</v>
      </c>
      <c r="AC411" s="69">
        <v>3000000.0</v>
      </c>
      <c r="AD411" s="68" t="s">
        <v>3020</v>
      </c>
      <c r="AE411" s="68" t="str">
        <f>VLOOKUP(I:I,'TOTAL POR PROYECTOS'!B:I,8,0)</f>
        <v>Secretaría de Equidad, Género y Mujer</v>
      </c>
    </row>
    <row r="412" hidden="1">
      <c r="A412" s="67" t="str">
        <f t="shared" si="1"/>
        <v>45020382025000000325211.2.1.0.00.12.3.2.02.02.0091.2.1.0.00</v>
      </c>
      <c r="B412" s="67" t="str">
        <f>VLOOKUP(A:A,POAI!A:H,8,0)</f>
        <v>03070307|305</v>
      </c>
      <c r="C412" s="67" t="str">
        <f t="shared" si="2"/>
        <v>45020382025000000325211.2.1.0.00.12.3.2.02.02.0091.2.1.0.0003070307|305</v>
      </c>
      <c r="D412" s="68" t="s">
        <v>2401</v>
      </c>
      <c r="E412" s="68" t="s">
        <v>184</v>
      </c>
      <c r="F412" s="68" t="s">
        <v>317</v>
      </c>
      <c r="G412" s="68" t="s">
        <v>1394</v>
      </c>
      <c r="H412" s="68" t="s">
        <v>3018</v>
      </c>
      <c r="I412" s="68" t="s">
        <v>322</v>
      </c>
      <c r="J412" s="68" t="s">
        <v>3010</v>
      </c>
      <c r="K412" s="68" t="s">
        <v>106</v>
      </c>
      <c r="L412" s="68" t="s">
        <v>107</v>
      </c>
      <c r="M412" s="68" t="s">
        <v>66</v>
      </c>
      <c r="N412" s="68" t="s">
        <v>67</v>
      </c>
      <c r="O412" s="68" t="s">
        <v>108</v>
      </c>
      <c r="P412" s="68" t="s">
        <v>2257</v>
      </c>
      <c r="Q412" s="69">
        <v>1.8E7</v>
      </c>
      <c r="R412" s="69">
        <v>0.0</v>
      </c>
      <c r="S412" s="69">
        <v>0.0</v>
      </c>
      <c r="T412" s="69">
        <v>0.0</v>
      </c>
      <c r="U412" s="69">
        <v>0.0</v>
      </c>
      <c r="V412" s="69">
        <v>0.0</v>
      </c>
      <c r="W412" s="69">
        <v>0.0</v>
      </c>
      <c r="X412" s="69">
        <v>1.8E7</v>
      </c>
      <c r="Y412" s="69">
        <v>1.8E7</v>
      </c>
      <c r="Z412" s="69">
        <v>1.8E7</v>
      </c>
      <c r="AA412" s="69">
        <v>5500000.0</v>
      </c>
      <c r="AB412" s="69">
        <v>5500000.0</v>
      </c>
      <c r="AC412" s="69">
        <v>0.0</v>
      </c>
      <c r="AD412" s="68" t="s">
        <v>2404</v>
      </c>
      <c r="AE412" s="68" t="str">
        <f>VLOOKUP(I:I,'TOTAL POR PROYECTOS'!B:I,8,0)</f>
        <v>Secretaría de Víctimas, Paz y Posconflicto</v>
      </c>
    </row>
    <row r="413" hidden="1">
      <c r="A413" s="67" t="str">
        <f t="shared" si="1"/>
        <v>450301720245400102191.2.1.0.00.12.3.2.02.02.0091.2.1.0.00</v>
      </c>
      <c r="B413" s="67" t="str">
        <f>VLOOKUP(A:A,POAI!A:H,8,0)</f>
        <v>04030102|363</v>
      </c>
      <c r="C413" s="67" t="str">
        <f t="shared" si="2"/>
        <v>450301720245400102191.2.1.0.00.12.3.2.02.02.0091.2.1.0.0004030102|363</v>
      </c>
      <c r="D413" s="68" t="s">
        <v>2401</v>
      </c>
      <c r="E413" s="68" t="s">
        <v>184</v>
      </c>
      <c r="F413" s="68" t="s">
        <v>328</v>
      </c>
      <c r="G413" s="68" t="s">
        <v>330</v>
      </c>
      <c r="H413" s="68" t="s">
        <v>3021</v>
      </c>
      <c r="I413" s="68" t="s">
        <v>332</v>
      </c>
      <c r="J413" s="68" t="s">
        <v>3022</v>
      </c>
      <c r="K413" s="68" t="s">
        <v>106</v>
      </c>
      <c r="L413" s="68" t="s">
        <v>107</v>
      </c>
      <c r="M413" s="68" t="s">
        <v>66</v>
      </c>
      <c r="N413" s="68" t="s">
        <v>67</v>
      </c>
      <c r="O413" s="68" t="s">
        <v>108</v>
      </c>
      <c r="P413" s="68" t="s">
        <v>2257</v>
      </c>
      <c r="Q413" s="69">
        <v>1.692E8</v>
      </c>
      <c r="R413" s="69">
        <v>0.0</v>
      </c>
      <c r="S413" s="69">
        <v>0.0</v>
      </c>
      <c r="T413" s="69">
        <v>0.0</v>
      </c>
      <c r="U413" s="69">
        <v>0.0</v>
      </c>
      <c r="V413" s="69">
        <v>0.0</v>
      </c>
      <c r="W413" s="69">
        <v>0.0</v>
      </c>
      <c r="X413" s="69">
        <v>1.692E8</v>
      </c>
      <c r="Y413" s="69">
        <v>1.674E8</v>
      </c>
      <c r="Z413" s="69">
        <v>1.593E8</v>
      </c>
      <c r="AA413" s="69">
        <v>6.24E7</v>
      </c>
      <c r="AB413" s="69">
        <v>3.74E7</v>
      </c>
      <c r="AC413" s="69">
        <v>9900000.0</v>
      </c>
      <c r="AD413" s="68" t="s">
        <v>3023</v>
      </c>
      <c r="AE413" s="68" t="str">
        <f>VLOOKUP(I:I,'TOTAL POR PROYECTOS'!B:I,8,0)</f>
        <v>Secretaría de Planeación y Desarrollo Teritorial</v>
      </c>
    </row>
    <row r="414" hidden="1">
      <c r="A414" s="67" t="str">
        <f t="shared" si="1"/>
        <v>450301720245400102191.2.4.3.032.3.2.02.02.0091.2.4.3.03</v>
      </c>
      <c r="B414" s="67" t="str">
        <f>VLOOKUP(A:A,POAI!A:H,8,0)</f>
        <v>04030102|363</v>
      </c>
      <c r="C414" s="67" t="str">
        <f t="shared" si="2"/>
        <v>450301720245400102191.2.4.3.032.3.2.02.02.0091.2.4.3.0304030102|363</v>
      </c>
      <c r="D414" s="68" t="s">
        <v>2401</v>
      </c>
      <c r="E414" s="68" t="s">
        <v>184</v>
      </c>
      <c r="F414" s="68" t="s">
        <v>328</v>
      </c>
      <c r="G414" s="68" t="s">
        <v>330</v>
      </c>
      <c r="H414" s="68" t="s">
        <v>3021</v>
      </c>
      <c r="I414" s="68" t="s">
        <v>332</v>
      </c>
      <c r="J414" s="68" t="s">
        <v>3022</v>
      </c>
      <c r="K414" s="68" t="s">
        <v>333</v>
      </c>
      <c r="L414" s="68" t="s">
        <v>334</v>
      </c>
      <c r="M414" s="68" t="s">
        <v>66</v>
      </c>
      <c r="N414" s="68" t="s">
        <v>67</v>
      </c>
      <c r="O414" s="68" t="s">
        <v>333</v>
      </c>
      <c r="P414" s="68" t="s">
        <v>334</v>
      </c>
      <c r="Q414" s="69">
        <v>1.0E9</v>
      </c>
      <c r="R414" s="69">
        <v>0.0</v>
      </c>
      <c r="S414" s="69">
        <v>0.0</v>
      </c>
      <c r="T414" s="69">
        <v>0.0</v>
      </c>
      <c r="U414" s="69">
        <v>0.0</v>
      </c>
      <c r="V414" s="69">
        <v>0.0</v>
      </c>
      <c r="W414" s="69">
        <v>0.0</v>
      </c>
      <c r="X414" s="69">
        <v>1.0E9</v>
      </c>
      <c r="Y414" s="69">
        <v>6.3E8</v>
      </c>
      <c r="Z414" s="69">
        <v>6.3E8</v>
      </c>
      <c r="AA414" s="69">
        <v>3.78E8</v>
      </c>
      <c r="AB414" s="69">
        <v>3.78E8</v>
      </c>
      <c r="AC414" s="69">
        <v>3.7E8</v>
      </c>
      <c r="AD414" s="68" t="s">
        <v>3024</v>
      </c>
      <c r="AE414" s="68" t="str">
        <f>VLOOKUP(I:I,'TOTAL POR PROYECTOS'!B:I,8,0)</f>
        <v>Secretaría de Planeación y Desarrollo Teritorial</v>
      </c>
    </row>
    <row r="415" hidden="1">
      <c r="A415" s="67" t="str">
        <f t="shared" si="1"/>
        <v>459901820245400101601.2.1.0.00.12.3.2.02.02.0091.2.1.0.00</v>
      </c>
      <c r="B415" s="67" t="str">
        <f>VLOOKUP(A:A,POAI!A:H,8,0)</f>
        <v>06040701|528</v>
      </c>
      <c r="C415" s="67" t="str">
        <f t="shared" si="2"/>
        <v>459901820245400101601.2.1.0.00.12.3.2.02.02.0091.2.1.0.0006040701|528</v>
      </c>
      <c r="D415" s="68" t="s">
        <v>2401</v>
      </c>
      <c r="E415" s="68" t="s">
        <v>184</v>
      </c>
      <c r="F415" s="68" t="s">
        <v>1043</v>
      </c>
      <c r="G415" s="68" t="s">
        <v>1642</v>
      </c>
      <c r="H415" s="68" t="s">
        <v>2432</v>
      </c>
      <c r="I415" s="68" t="s">
        <v>1644</v>
      </c>
      <c r="J415" s="68" t="s">
        <v>3025</v>
      </c>
      <c r="K415" s="68" t="s">
        <v>106</v>
      </c>
      <c r="L415" s="68" t="s">
        <v>107</v>
      </c>
      <c r="M415" s="68" t="s">
        <v>66</v>
      </c>
      <c r="N415" s="68" t="s">
        <v>67</v>
      </c>
      <c r="O415" s="68" t="s">
        <v>108</v>
      </c>
      <c r="P415" s="68" t="s">
        <v>2257</v>
      </c>
      <c r="Q415" s="69">
        <v>4.32E7</v>
      </c>
      <c r="R415" s="69">
        <v>0.0</v>
      </c>
      <c r="S415" s="69">
        <v>0.0</v>
      </c>
      <c r="T415" s="69">
        <v>0.0</v>
      </c>
      <c r="U415" s="69">
        <v>4.32E7</v>
      </c>
      <c r="V415" s="69">
        <v>0.0</v>
      </c>
      <c r="W415" s="69">
        <v>0.0</v>
      </c>
      <c r="X415" s="69">
        <v>0.0</v>
      </c>
      <c r="Y415" s="69">
        <v>0.0</v>
      </c>
      <c r="Z415" s="69">
        <v>0.0</v>
      </c>
      <c r="AA415" s="69">
        <v>0.0</v>
      </c>
      <c r="AB415" s="69">
        <v>0.0</v>
      </c>
      <c r="AC415" s="69">
        <v>0.0</v>
      </c>
      <c r="AD415" s="68" t="s">
        <v>2415</v>
      </c>
      <c r="AE415" s="68" t="str">
        <f>VLOOKUP(I:I,'TOTAL POR PROYECTOS'!B:I,8,0)</f>
        <v>Oficina de Migración y Frontera</v>
      </c>
    </row>
    <row r="416" hidden="1">
      <c r="A416" s="67" t="str">
        <f t="shared" si="1"/>
        <v>459901820245400102721.2.1.0.00.12.3.2.02.02.0091.2.1.0.00</v>
      </c>
      <c r="B416" s="67" t="str">
        <f>VLOOKUP(A:A,POAI!A:H,8,0)</f>
        <v>06040503|512</v>
      </c>
      <c r="C416" s="67" t="str">
        <f t="shared" si="2"/>
        <v>459901820245400102721.2.1.0.00.12.3.2.02.02.0091.2.1.0.0006040503|512</v>
      </c>
      <c r="D416" s="68" t="s">
        <v>2401</v>
      </c>
      <c r="E416" s="68" t="s">
        <v>184</v>
      </c>
      <c r="F416" s="68" t="s">
        <v>1043</v>
      </c>
      <c r="G416" s="68" t="s">
        <v>1642</v>
      </c>
      <c r="H416" s="68" t="s">
        <v>2432</v>
      </c>
      <c r="I416" s="68" t="s">
        <v>2184</v>
      </c>
      <c r="J416" s="68" t="s">
        <v>2548</v>
      </c>
      <c r="K416" s="68" t="s">
        <v>106</v>
      </c>
      <c r="L416" s="68" t="s">
        <v>107</v>
      </c>
      <c r="M416" s="68" t="s">
        <v>66</v>
      </c>
      <c r="N416" s="68" t="s">
        <v>67</v>
      </c>
      <c r="O416" s="68" t="s">
        <v>108</v>
      </c>
      <c r="P416" s="68" t="s">
        <v>2257</v>
      </c>
      <c r="Q416" s="69">
        <v>7.2E7</v>
      </c>
      <c r="R416" s="69">
        <v>0.0</v>
      </c>
      <c r="S416" s="69">
        <v>0.0</v>
      </c>
      <c r="T416" s="69">
        <v>1.0E7</v>
      </c>
      <c r="U416" s="69">
        <v>0.0</v>
      </c>
      <c r="V416" s="69">
        <v>0.0</v>
      </c>
      <c r="W416" s="69">
        <v>0.0</v>
      </c>
      <c r="X416" s="69">
        <v>8.2E7</v>
      </c>
      <c r="Y416" s="69">
        <v>8.05E7</v>
      </c>
      <c r="Z416" s="69">
        <v>5.635E7</v>
      </c>
      <c r="AA416" s="69">
        <v>3.91E7</v>
      </c>
      <c r="AB416" s="69">
        <v>2.65E7</v>
      </c>
      <c r="AC416" s="69">
        <v>2.565E7</v>
      </c>
      <c r="AD416" s="68" t="s">
        <v>3026</v>
      </c>
      <c r="AE416" s="68" t="str">
        <f>VLOOKUP(I:I,'TOTAL POR PROYECTOS'!B:I,8,0)</f>
        <v>Secretaría de Planeación y Desarrollo Teritorial</v>
      </c>
    </row>
    <row r="417" hidden="1">
      <c r="A417" s="67" t="str">
        <f t="shared" si="1"/>
        <v>45990182026000000036961.2.1.0.00.12.3.2.02.02.0091.2.1.0.00</v>
      </c>
      <c r="B417" s="67" t="str">
        <f>VLOOKUP(A:A,POAI!A:H,8,0)</f>
        <v>06040701|528</v>
      </c>
      <c r="C417" s="67" t="str">
        <f t="shared" si="2"/>
        <v>45990182026000000036961.2.1.0.00.12.3.2.02.02.0091.2.1.0.0006040701|528</v>
      </c>
      <c r="D417" s="68" t="s">
        <v>2401</v>
      </c>
      <c r="E417" s="68" t="s">
        <v>184</v>
      </c>
      <c r="F417" s="68" t="s">
        <v>1043</v>
      </c>
      <c r="G417" s="68" t="s">
        <v>1642</v>
      </c>
      <c r="H417" s="68" t="s">
        <v>2432</v>
      </c>
      <c r="I417" s="68" t="s">
        <v>2271</v>
      </c>
      <c r="J417" s="68" t="s">
        <v>3027</v>
      </c>
      <c r="K417" s="68" t="s">
        <v>106</v>
      </c>
      <c r="L417" s="68" t="s">
        <v>107</v>
      </c>
      <c r="M417" s="68" t="s">
        <v>66</v>
      </c>
      <c r="N417" s="68" t="s">
        <v>67</v>
      </c>
      <c r="O417" s="68" t="s">
        <v>108</v>
      </c>
      <c r="P417" s="68" t="s">
        <v>2257</v>
      </c>
      <c r="Q417" s="69">
        <v>0.0</v>
      </c>
      <c r="R417" s="69">
        <v>0.0</v>
      </c>
      <c r="S417" s="69">
        <v>0.0</v>
      </c>
      <c r="T417" s="69">
        <v>4.32E7</v>
      </c>
      <c r="U417" s="69">
        <v>0.0</v>
      </c>
      <c r="V417" s="69">
        <v>0.0</v>
      </c>
      <c r="W417" s="69">
        <v>0.0</v>
      </c>
      <c r="X417" s="69">
        <v>4.32E7</v>
      </c>
      <c r="Y417" s="69">
        <v>2.975E7</v>
      </c>
      <c r="Z417" s="69">
        <v>2.87E7</v>
      </c>
      <c r="AA417" s="69">
        <v>8200000.0</v>
      </c>
      <c r="AB417" s="69">
        <v>4000000.0</v>
      </c>
      <c r="AC417" s="69">
        <v>1.45E7</v>
      </c>
      <c r="AD417" s="68" t="s">
        <v>3028</v>
      </c>
      <c r="AE417" s="68" t="str">
        <f>VLOOKUP(I:I,'TOTAL POR PROYECTOS'!B:I,8,0)</f>
        <v>Oficina de Migración y Frontera</v>
      </c>
    </row>
    <row r="418" hidden="1">
      <c r="A418" s="67" t="str">
        <f t="shared" si="1"/>
        <v>45990202024000000057991.2.1.0.00.12.3.2.02.02.0091.2.1.0.00</v>
      </c>
      <c r="B418" s="67" t="str">
        <f>VLOOKUP(A:A,POAI!A:H,8,0)</f>
        <v>06040405|504</v>
      </c>
      <c r="C418" s="67" t="str">
        <f t="shared" si="2"/>
        <v>45990202024000000057991.2.1.0.00.12.3.2.02.02.0091.2.1.0.0006040405|504</v>
      </c>
      <c r="D418" s="68" t="s">
        <v>2401</v>
      </c>
      <c r="E418" s="68" t="s">
        <v>184</v>
      </c>
      <c r="F418" s="68" t="s">
        <v>1043</v>
      </c>
      <c r="G418" s="68" t="s">
        <v>2007</v>
      </c>
      <c r="H418" s="68" t="s">
        <v>3029</v>
      </c>
      <c r="I418" s="68" t="s">
        <v>2005</v>
      </c>
      <c r="J418" s="68" t="s">
        <v>3030</v>
      </c>
      <c r="K418" s="68" t="s">
        <v>106</v>
      </c>
      <c r="L418" s="68" t="s">
        <v>107</v>
      </c>
      <c r="M418" s="68" t="s">
        <v>66</v>
      </c>
      <c r="N418" s="68" t="s">
        <v>67</v>
      </c>
      <c r="O418" s="68" t="s">
        <v>108</v>
      </c>
      <c r="P418" s="68" t="s">
        <v>2257</v>
      </c>
      <c r="Q418" s="69">
        <v>1.248E9</v>
      </c>
      <c r="R418" s="69">
        <v>0.0</v>
      </c>
      <c r="S418" s="69">
        <v>0.0</v>
      </c>
      <c r="T418" s="69">
        <v>0.0</v>
      </c>
      <c r="U418" s="69">
        <v>8.25E7</v>
      </c>
      <c r="V418" s="69">
        <v>0.0</v>
      </c>
      <c r="W418" s="69">
        <v>0.0</v>
      </c>
      <c r="X418" s="69">
        <v>1.1655E9</v>
      </c>
      <c r="Y418" s="69">
        <v>4.8E7</v>
      </c>
      <c r="Z418" s="69">
        <v>4.8E7</v>
      </c>
      <c r="AA418" s="69">
        <v>4.8E7</v>
      </c>
      <c r="AB418" s="69">
        <v>4.8E7</v>
      </c>
      <c r="AC418" s="69">
        <v>1.1175E9</v>
      </c>
      <c r="AD418" s="68" t="s">
        <v>3031</v>
      </c>
      <c r="AE418" s="68" t="str">
        <f>VLOOKUP(I:I,'TOTAL POR PROYECTOS'!B:I,8,0)</f>
        <v>Secretaría de Hacienda</v>
      </c>
    </row>
    <row r="419" hidden="1">
      <c r="A419" s="67" t="str">
        <f t="shared" si="1"/>
        <v>459902320245400101951.2.1.0.00.12.3.2.02.02.0091.2.1.0.00</v>
      </c>
      <c r="B419" s="67" t="str">
        <f>VLOOKUP(A:A,POAI!A:H,8,0)</f>
        <v>06030102|470</v>
      </c>
      <c r="C419" s="67" t="str">
        <f t="shared" si="2"/>
        <v>459902320245400101951.2.1.0.00.12.3.2.02.02.0091.2.1.0.0006030102|470</v>
      </c>
      <c r="D419" s="68" t="s">
        <v>2401</v>
      </c>
      <c r="E419" s="68" t="s">
        <v>184</v>
      </c>
      <c r="F419" s="68" t="s">
        <v>1043</v>
      </c>
      <c r="G419" s="68" t="s">
        <v>2163</v>
      </c>
      <c r="H419" s="68" t="s">
        <v>3032</v>
      </c>
      <c r="I419" s="68" t="s">
        <v>2159</v>
      </c>
      <c r="J419" s="68" t="s">
        <v>3033</v>
      </c>
      <c r="K419" s="68" t="s">
        <v>106</v>
      </c>
      <c r="L419" s="68" t="s">
        <v>107</v>
      </c>
      <c r="M419" s="68" t="s">
        <v>66</v>
      </c>
      <c r="N419" s="68" t="s">
        <v>67</v>
      </c>
      <c r="O419" s="68" t="s">
        <v>108</v>
      </c>
      <c r="P419" s="68" t="s">
        <v>2257</v>
      </c>
      <c r="Q419" s="69">
        <v>1.02E8</v>
      </c>
      <c r="R419" s="69">
        <v>0.0</v>
      </c>
      <c r="S419" s="69">
        <v>0.0</v>
      </c>
      <c r="T419" s="69">
        <v>0.0</v>
      </c>
      <c r="U419" s="69">
        <v>0.0</v>
      </c>
      <c r="V419" s="69">
        <v>0.0</v>
      </c>
      <c r="W419" s="69">
        <v>0.0</v>
      </c>
      <c r="X419" s="69">
        <v>1.02E8</v>
      </c>
      <c r="Y419" s="69">
        <v>1.019E8</v>
      </c>
      <c r="Z419" s="69">
        <v>1.019E8</v>
      </c>
      <c r="AA419" s="69">
        <v>5.0E7</v>
      </c>
      <c r="AB419" s="69">
        <v>3.94E7</v>
      </c>
      <c r="AC419" s="69">
        <v>100000.0</v>
      </c>
      <c r="AD419" s="68" t="s">
        <v>2995</v>
      </c>
      <c r="AE419" s="68" t="str">
        <f>VLOOKUP(I:I,'TOTAL POR PROYECTOS'!B:I,8,0)</f>
        <v>Secretaría de Planeación y Desarrollo Teritorial</v>
      </c>
    </row>
    <row r="420" hidden="1">
      <c r="A420" s="67" t="str">
        <f t="shared" si="1"/>
        <v>45990252025000000321551.2.1.0.00.12.3.2.02.02.0091.2.1.0.00</v>
      </c>
      <c r="B420" s="67" t="str">
        <f>VLOOKUP(A:A,POAI!A:H,8,0)</f>
        <v>06040107|483</v>
      </c>
      <c r="C420" s="67" t="str">
        <f t="shared" si="2"/>
        <v>45990252025000000321551.2.1.0.00.12.3.2.02.02.0091.2.1.0.0006040107|483</v>
      </c>
      <c r="D420" s="68" t="s">
        <v>2401</v>
      </c>
      <c r="E420" s="68" t="s">
        <v>184</v>
      </c>
      <c r="F420" s="68" t="s">
        <v>1043</v>
      </c>
      <c r="G420" s="68" t="s">
        <v>1609</v>
      </c>
      <c r="H420" s="68" t="s">
        <v>3034</v>
      </c>
      <c r="I420" s="68" t="s">
        <v>1611</v>
      </c>
      <c r="J420" s="68" t="s">
        <v>3035</v>
      </c>
      <c r="K420" s="68" t="s">
        <v>106</v>
      </c>
      <c r="L420" s="68" t="s">
        <v>107</v>
      </c>
      <c r="M420" s="68" t="s">
        <v>66</v>
      </c>
      <c r="N420" s="68" t="s">
        <v>67</v>
      </c>
      <c r="O420" s="68" t="s">
        <v>108</v>
      </c>
      <c r="P420" s="68" t="s">
        <v>2257</v>
      </c>
      <c r="Q420" s="69">
        <v>9.6E7</v>
      </c>
      <c r="R420" s="69">
        <v>0.0</v>
      </c>
      <c r="S420" s="69">
        <v>0.0</v>
      </c>
      <c r="T420" s="69">
        <v>0.0</v>
      </c>
      <c r="U420" s="69">
        <v>0.0</v>
      </c>
      <c r="V420" s="69">
        <v>0.0</v>
      </c>
      <c r="W420" s="69">
        <v>0.0</v>
      </c>
      <c r="X420" s="69">
        <v>9.6E7</v>
      </c>
      <c r="Y420" s="69">
        <v>0.0</v>
      </c>
      <c r="Z420" s="69">
        <v>0.0</v>
      </c>
      <c r="AA420" s="69">
        <v>0.0</v>
      </c>
      <c r="AB420" s="69">
        <v>0.0</v>
      </c>
      <c r="AC420" s="69">
        <v>9.6E7</v>
      </c>
      <c r="AD420" s="68" t="s">
        <v>2415</v>
      </c>
      <c r="AE420" s="68" t="str">
        <f>VLOOKUP(I:I,'TOTAL POR PROYECTOS'!B:I,8,0)</f>
        <v>Secretaría General</v>
      </c>
    </row>
    <row r="421" hidden="1">
      <c r="A421" s="67" t="str">
        <f t="shared" si="1"/>
        <v>459902620245400102431.2.1.0.00.12.3.2.02.02.0091.2.1.0.00</v>
      </c>
      <c r="B421" s="67" t="str">
        <f>VLOOKUP(A:A,POAI!A:H,8,0)</f>
        <v>06040206|491</v>
      </c>
      <c r="C421" s="67" t="str">
        <f t="shared" si="2"/>
        <v>459902620245400102431.2.1.0.00.12.3.2.02.02.0091.2.1.0.0006040206|491</v>
      </c>
      <c r="D421" s="68" t="s">
        <v>2401</v>
      </c>
      <c r="E421" s="68" t="s">
        <v>184</v>
      </c>
      <c r="F421" s="68" t="s">
        <v>1043</v>
      </c>
      <c r="G421" s="68" t="s">
        <v>1604</v>
      </c>
      <c r="H421" s="68" t="s">
        <v>2981</v>
      </c>
      <c r="I421" s="68" t="s">
        <v>1606</v>
      </c>
      <c r="J421" s="68" t="s">
        <v>3036</v>
      </c>
      <c r="K421" s="68" t="s">
        <v>106</v>
      </c>
      <c r="L421" s="68" t="s">
        <v>107</v>
      </c>
      <c r="M421" s="68" t="s">
        <v>66</v>
      </c>
      <c r="N421" s="68" t="s">
        <v>67</v>
      </c>
      <c r="O421" s="68" t="s">
        <v>108</v>
      </c>
      <c r="P421" s="68" t="s">
        <v>2257</v>
      </c>
      <c r="Q421" s="69">
        <v>3.2E7</v>
      </c>
      <c r="R421" s="69">
        <v>0.0</v>
      </c>
      <c r="S421" s="69">
        <v>0.0</v>
      </c>
      <c r="T421" s="69">
        <v>0.0</v>
      </c>
      <c r="U421" s="69">
        <v>0.0</v>
      </c>
      <c r="V421" s="69">
        <v>0.0</v>
      </c>
      <c r="W421" s="69">
        <v>0.0</v>
      </c>
      <c r="X421" s="69">
        <v>3.2E7</v>
      </c>
      <c r="Y421" s="69">
        <v>0.0</v>
      </c>
      <c r="Z421" s="69">
        <v>0.0</v>
      </c>
      <c r="AA421" s="69">
        <v>0.0</v>
      </c>
      <c r="AB421" s="69">
        <v>0.0</v>
      </c>
      <c r="AC421" s="69">
        <v>3.2E7</v>
      </c>
      <c r="AD421" s="68" t="s">
        <v>2415</v>
      </c>
      <c r="AE421" s="68" t="str">
        <f>VLOOKUP(I:I,'TOTAL POR PROYECTOS'!B:I,8,0)</f>
        <v>Secretaría General</v>
      </c>
    </row>
    <row r="422" hidden="1">
      <c r="A422" s="67" t="str">
        <f t="shared" si="1"/>
        <v>459902820245400102721.2.1.0.00.12.3.2.02.02.0091.2.1.0.00</v>
      </c>
      <c r="B422" s="67" t="str">
        <f>VLOOKUP(A:A,POAI!A:H,8,0)</f>
        <v>06040504|513</v>
      </c>
      <c r="C422" s="67" t="str">
        <f t="shared" si="2"/>
        <v>459902820245400102721.2.1.0.00.12.3.2.02.02.0091.2.1.0.0006040504|513</v>
      </c>
      <c r="D422" s="68" t="s">
        <v>2401</v>
      </c>
      <c r="E422" s="68" t="s">
        <v>184</v>
      </c>
      <c r="F422" s="68" t="s">
        <v>1043</v>
      </c>
      <c r="G422" s="68" t="s">
        <v>1045</v>
      </c>
      <c r="H422" s="68" t="s">
        <v>2637</v>
      </c>
      <c r="I422" s="68" t="s">
        <v>2184</v>
      </c>
      <c r="J422" s="68" t="s">
        <v>2548</v>
      </c>
      <c r="K422" s="68" t="s">
        <v>106</v>
      </c>
      <c r="L422" s="68" t="s">
        <v>107</v>
      </c>
      <c r="M422" s="68" t="s">
        <v>66</v>
      </c>
      <c r="N422" s="68" t="s">
        <v>67</v>
      </c>
      <c r="O422" s="68" t="s">
        <v>108</v>
      </c>
      <c r="P422" s="68" t="s">
        <v>2257</v>
      </c>
      <c r="Q422" s="69">
        <v>6.324E8</v>
      </c>
      <c r="R422" s="69">
        <v>0.0</v>
      </c>
      <c r="S422" s="69">
        <v>0.0</v>
      </c>
      <c r="T422" s="69">
        <v>0.0</v>
      </c>
      <c r="U422" s="69">
        <v>0.0</v>
      </c>
      <c r="V422" s="69">
        <v>0.0</v>
      </c>
      <c r="W422" s="69">
        <v>0.0</v>
      </c>
      <c r="X422" s="69">
        <v>6.324E8</v>
      </c>
      <c r="Y422" s="69">
        <v>6.2435E8</v>
      </c>
      <c r="Z422" s="69">
        <v>4.653E8</v>
      </c>
      <c r="AA422" s="69">
        <v>2.116E8</v>
      </c>
      <c r="AB422" s="69">
        <v>1.289E8</v>
      </c>
      <c r="AC422" s="69">
        <v>1.671E8</v>
      </c>
      <c r="AD422" s="68" t="s">
        <v>3037</v>
      </c>
      <c r="AE422" s="68" t="str">
        <f>VLOOKUP(I:I,'TOTAL POR PROYECTOS'!B:I,8,0)</f>
        <v>Secretaría de Planeación y Desarrollo Teritorial</v>
      </c>
    </row>
    <row r="423" hidden="1">
      <c r="A423" s="67" t="str">
        <f t="shared" si="1"/>
        <v>459902920245400102721.2.1.0.00.12.3.2.02.02.0091.2.1.0.00</v>
      </c>
      <c r="B423" s="67" t="str">
        <f>VLOOKUP(A:A,POAI!A:H,8,0)</f>
        <v>06040502|511</v>
      </c>
      <c r="C423" s="67" t="str">
        <f t="shared" si="2"/>
        <v>459902920245400102721.2.1.0.00.12.3.2.02.02.0091.2.1.0.0006040502|511</v>
      </c>
      <c r="D423" s="68" t="s">
        <v>2401</v>
      </c>
      <c r="E423" s="68" t="s">
        <v>184</v>
      </c>
      <c r="F423" s="68" t="s">
        <v>1043</v>
      </c>
      <c r="G423" s="68" t="s">
        <v>2187</v>
      </c>
      <c r="H423" s="68" t="s">
        <v>2632</v>
      </c>
      <c r="I423" s="68" t="s">
        <v>2184</v>
      </c>
      <c r="J423" s="68" t="s">
        <v>2548</v>
      </c>
      <c r="K423" s="68" t="s">
        <v>106</v>
      </c>
      <c r="L423" s="68" t="s">
        <v>107</v>
      </c>
      <c r="M423" s="68" t="s">
        <v>66</v>
      </c>
      <c r="N423" s="68" t="s">
        <v>67</v>
      </c>
      <c r="O423" s="68" t="s">
        <v>108</v>
      </c>
      <c r="P423" s="68" t="s">
        <v>2257</v>
      </c>
      <c r="Q423" s="69">
        <v>3.672E8</v>
      </c>
      <c r="R423" s="69">
        <v>0.0</v>
      </c>
      <c r="S423" s="69">
        <v>0.0</v>
      </c>
      <c r="T423" s="69">
        <v>1.0E8</v>
      </c>
      <c r="U423" s="69">
        <v>0.0</v>
      </c>
      <c r="V423" s="69">
        <v>0.0</v>
      </c>
      <c r="W423" s="69">
        <v>0.0</v>
      </c>
      <c r="X423" s="69">
        <v>4.672E8</v>
      </c>
      <c r="Y423" s="69">
        <v>4.575E8</v>
      </c>
      <c r="Z423" s="69">
        <v>3.3345E8</v>
      </c>
      <c r="AA423" s="69">
        <v>1.627E8</v>
      </c>
      <c r="AB423" s="69">
        <v>8.62E7</v>
      </c>
      <c r="AC423" s="69">
        <v>1.3375E8</v>
      </c>
      <c r="AD423" s="68" t="s">
        <v>3038</v>
      </c>
      <c r="AE423" s="68" t="str">
        <f>VLOOKUP(I:I,'TOTAL POR PROYECTOS'!B:I,8,0)</f>
        <v>Secretaría de Planeación y Desarrollo Teritorial</v>
      </c>
    </row>
    <row r="424" hidden="1">
      <c r="A424" s="67" t="str">
        <f t="shared" si="1"/>
        <v>459903020245400101381.2.1.0.00.12.3.2.02.02.0091.2.1.0.00</v>
      </c>
      <c r="B424" s="67" t="str">
        <f>VLOOKUP(A:A,POAI!A:H,8,0)</f>
        <v>06040304|499</v>
      </c>
      <c r="C424" s="67" t="str">
        <f t="shared" si="2"/>
        <v>459903020245400101381.2.1.0.00.12.3.2.02.02.0091.2.1.0.0006040304|499</v>
      </c>
      <c r="D424" s="68" t="s">
        <v>2401</v>
      </c>
      <c r="E424" s="68" t="s">
        <v>184</v>
      </c>
      <c r="F424" s="68" t="s">
        <v>1043</v>
      </c>
      <c r="G424" s="68" t="s">
        <v>1134</v>
      </c>
      <c r="H424" s="68" t="s">
        <v>2570</v>
      </c>
      <c r="I424" s="68" t="s">
        <v>1136</v>
      </c>
      <c r="J424" s="68" t="s">
        <v>3039</v>
      </c>
      <c r="K424" s="68" t="s">
        <v>106</v>
      </c>
      <c r="L424" s="68" t="s">
        <v>107</v>
      </c>
      <c r="M424" s="68" t="s">
        <v>66</v>
      </c>
      <c r="N424" s="68" t="s">
        <v>67</v>
      </c>
      <c r="O424" s="68" t="s">
        <v>108</v>
      </c>
      <c r="P424" s="68" t="s">
        <v>2257</v>
      </c>
      <c r="Q424" s="69">
        <v>1.5E8</v>
      </c>
      <c r="R424" s="69">
        <v>0.0</v>
      </c>
      <c r="S424" s="69">
        <v>0.0</v>
      </c>
      <c r="T424" s="69">
        <v>0.0</v>
      </c>
      <c r="U424" s="69">
        <v>6.0E7</v>
      </c>
      <c r="V424" s="69">
        <v>0.0</v>
      </c>
      <c r="W424" s="69">
        <v>0.0</v>
      </c>
      <c r="X424" s="69">
        <v>9.0E7</v>
      </c>
      <c r="Y424" s="69">
        <v>7.05E7</v>
      </c>
      <c r="Z424" s="69">
        <v>6.0E7</v>
      </c>
      <c r="AA424" s="69">
        <v>2.07E7</v>
      </c>
      <c r="AB424" s="69">
        <v>8700000.0</v>
      </c>
      <c r="AC424" s="69">
        <v>3.0E7</v>
      </c>
      <c r="AD424" s="68" t="s">
        <v>2825</v>
      </c>
      <c r="AE424" s="68" t="str">
        <f>VLOOKUP(I:I,'TOTAL POR PROYECTOS'!B:I,8,0)</f>
        <v>Oficina de Prensa, Comunicaciones y Protocolo</v>
      </c>
    </row>
    <row r="425" hidden="1">
      <c r="A425" s="67" t="str">
        <f t="shared" si="1"/>
        <v>45990312024000000057991.2.1.0.00.12.3.2.02.02.0091.2.1.0.00</v>
      </c>
      <c r="B425" s="67" t="str">
        <f>VLOOKUP(A:A,POAI!A:H,8,0)</f>
        <v>06040401|500</v>
      </c>
      <c r="C425" s="67" t="str">
        <f t="shared" si="2"/>
        <v>45990312024000000057991.2.1.0.00.12.3.2.02.02.0091.2.1.0.0006040401|500</v>
      </c>
      <c r="D425" s="68" t="s">
        <v>2401</v>
      </c>
      <c r="E425" s="68" t="s">
        <v>184</v>
      </c>
      <c r="F425" s="68" t="s">
        <v>1043</v>
      </c>
      <c r="G425" s="68" t="s">
        <v>1115</v>
      </c>
      <c r="H425" s="68" t="s">
        <v>2789</v>
      </c>
      <c r="I425" s="68" t="s">
        <v>2005</v>
      </c>
      <c r="J425" s="68" t="s">
        <v>3030</v>
      </c>
      <c r="K425" s="68" t="s">
        <v>106</v>
      </c>
      <c r="L425" s="68" t="s">
        <v>107</v>
      </c>
      <c r="M425" s="68" t="s">
        <v>66</v>
      </c>
      <c r="N425" s="68" t="s">
        <v>67</v>
      </c>
      <c r="O425" s="68" t="s">
        <v>108</v>
      </c>
      <c r="P425" s="68" t="s">
        <v>2257</v>
      </c>
      <c r="Q425" s="69">
        <v>8.46698299666E9</v>
      </c>
      <c r="R425" s="69">
        <v>0.0</v>
      </c>
      <c r="S425" s="69">
        <v>0.0</v>
      </c>
      <c r="T425" s="69">
        <v>0.0</v>
      </c>
      <c r="U425" s="69">
        <v>0.0</v>
      </c>
      <c r="V425" s="69">
        <v>0.0</v>
      </c>
      <c r="W425" s="69">
        <v>0.0</v>
      </c>
      <c r="X425" s="69">
        <v>8.46698299666E9</v>
      </c>
      <c r="Y425" s="69">
        <v>5.0979615E9</v>
      </c>
      <c r="Z425" s="69">
        <v>4.1590235E9</v>
      </c>
      <c r="AA425" s="69">
        <v>1.78992304728E9</v>
      </c>
      <c r="AB425" s="69">
        <v>1.14068485714E9</v>
      </c>
      <c r="AC425" s="69">
        <v>4.30795949666E9</v>
      </c>
      <c r="AD425" s="68" t="s">
        <v>3040</v>
      </c>
      <c r="AE425" s="68" t="str">
        <f>VLOOKUP(I:I,'TOTAL POR PROYECTOS'!B:I,8,0)</f>
        <v>Secretaría de Hacienda</v>
      </c>
    </row>
    <row r="426" hidden="1">
      <c r="A426" s="67" t="str">
        <f t="shared" si="1"/>
        <v>459903120245400101381.2.1.0.00.12.3.2.02.02.0091.2.1.0.00</v>
      </c>
      <c r="B426" s="67" t="str">
        <f>VLOOKUP(A:A,POAI!A:H,8,0)</f>
        <v>06040303|498</v>
      </c>
      <c r="C426" s="67" t="str">
        <f t="shared" si="2"/>
        <v>459903120245400101381.2.1.0.00.12.3.2.02.02.0091.2.1.0.0006040303|498</v>
      </c>
      <c r="D426" s="68" t="s">
        <v>2401</v>
      </c>
      <c r="E426" s="68" t="s">
        <v>184</v>
      </c>
      <c r="F426" s="68" t="s">
        <v>1043</v>
      </c>
      <c r="G426" s="68" t="s">
        <v>1115</v>
      </c>
      <c r="H426" s="68" t="s">
        <v>2789</v>
      </c>
      <c r="I426" s="68" t="s">
        <v>1136</v>
      </c>
      <c r="J426" s="68" t="s">
        <v>3039</v>
      </c>
      <c r="K426" s="68" t="s">
        <v>106</v>
      </c>
      <c r="L426" s="68" t="s">
        <v>107</v>
      </c>
      <c r="M426" s="68" t="s">
        <v>66</v>
      </c>
      <c r="N426" s="68" t="s">
        <v>67</v>
      </c>
      <c r="O426" s="68" t="s">
        <v>108</v>
      </c>
      <c r="P426" s="68" t="s">
        <v>2257</v>
      </c>
      <c r="Q426" s="69">
        <v>5.84E8</v>
      </c>
      <c r="R426" s="69">
        <v>0.0</v>
      </c>
      <c r="S426" s="69">
        <v>0.0</v>
      </c>
      <c r="T426" s="69">
        <v>6.0E7</v>
      </c>
      <c r="U426" s="69">
        <v>0.0</v>
      </c>
      <c r="V426" s="69">
        <v>0.0</v>
      </c>
      <c r="W426" s="69">
        <v>0.0</v>
      </c>
      <c r="X426" s="69">
        <v>6.44E8</v>
      </c>
      <c r="Y426" s="69">
        <v>6.1635E8</v>
      </c>
      <c r="Z426" s="69">
        <v>4.989E8</v>
      </c>
      <c r="AA426" s="69">
        <v>2.8531E8</v>
      </c>
      <c r="AB426" s="69">
        <v>1.873E8</v>
      </c>
      <c r="AC426" s="69">
        <v>1.451E8</v>
      </c>
      <c r="AD426" s="68" t="s">
        <v>3041</v>
      </c>
      <c r="AE426" s="68" t="str">
        <f>VLOOKUP(I:I,'TOTAL POR PROYECTOS'!B:I,8,0)</f>
        <v>Oficina de Prensa, Comunicaciones y Protocolo</v>
      </c>
    </row>
    <row r="427" hidden="1">
      <c r="A427" s="67" t="str">
        <f t="shared" si="1"/>
        <v>459903120245400101401.2.1.0.00.12.3.2.02.02.0091.2.1.0.00</v>
      </c>
      <c r="B427" s="67" t="str">
        <f>VLOOKUP(A:A,POAI!A:H,8,0)</f>
        <v>04030302|381</v>
      </c>
      <c r="C427" s="67" t="str">
        <f t="shared" si="2"/>
        <v>459903120245400101401.2.1.0.00.12.3.2.02.02.0091.2.1.0.0004030302|381</v>
      </c>
      <c r="D427" s="68" t="s">
        <v>2401</v>
      </c>
      <c r="E427" s="68" t="s">
        <v>184</v>
      </c>
      <c r="F427" s="68" t="s">
        <v>1043</v>
      </c>
      <c r="G427" s="68" t="s">
        <v>1115</v>
      </c>
      <c r="H427" s="68" t="s">
        <v>2789</v>
      </c>
      <c r="I427" s="68" t="s">
        <v>1117</v>
      </c>
      <c r="J427" s="68" t="s">
        <v>3042</v>
      </c>
      <c r="K427" s="68" t="s">
        <v>106</v>
      </c>
      <c r="L427" s="68" t="s">
        <v>107</v>
      </c>
      <c r="M427" s="68" t="s">
        <v>66</v>
      </c>
      <c r="N427" s="68" t="s">
        <v>67</v>
      </c>
      <c r="O427" s="68" t="s">
        <v>108</v>
      </c>
      <c r="P427" s="68" t="s">
        <v>2257</v>
      </c>
      <c r="Q427" s="69">
        <v>5.0E8</v>
      </c>
      <c r="R427" s="69">
        <v>0.0</v>
      </c>
      <c r="S427" s="69">
        <v>0.0</v>
      </c>
      <c r="T427" s="69">
        <v>0.0</v>
      </c>
      <c r="U427" s="69">
        <v>0.0</v>
      </c>
      <c r="V427" s="69">
        <v>0.0</v>
      </c>
      <c r="W427" s="69">
        <v>0.0</v>
      </c>
      <c r="X427" s="69">
        <v>5.0E8</v>
      </c>
      <c r="Y427" s="69">
        <v>3.0495E8</v>
      </c>
      <c r="Z427" s="69">
        <v>2.6355E8</v>
      </c>
      <c r="AA427" s="69">
        <v>1.068E8</v>
      </c>
      <c r="AB427" s="69">
        <v>6.77E7</v>
      </c>
      <c r="AC427" s="69">
        <v>2.3645E8</v>
      </c>
      <c r="AD427" s="68" t="s">
        <v>3043</v>
      </c>
      <c r="AE427" s="68" t="str">
        <f>VLOOKUP(I:I,'TOTAL POR PROYECTOS'!B:I,8,0)</f>
        <v>Secretaría Valorización y Plusvalía</v>
      </c>
    </row>
    <row r="428" hidden="1">
      <c r="A428" s="67" t="str">
        <f t="shared" si="1"/>
        <v>459903120245400101501.2.1.0.00.12.3.2.02.02.0091.2.1.0.00</v>
      </c>
      <c r="B428" s="67" t="str">
        <f>VLOOKUP(A:A,POAI!A:H,8,0)</f>
        <v>06010207|452</v>
      </c>
      <c r="C428" s="67" t="str">
        <f t="shared" si="2"/>
        <v>459903120245400101501.2.1.0.00.12.3.2.02.02.0091.2.1.0.0006010207|452</v>
      </c>
      <c r="D428" s="68" t="s">
        <v>2401</v>
      </c>
      <c r="E428" s="68" t="s">
        <v>184</v>
      </c>
      <c r="F428" s="68" t="s">
        <v>1043</v>
      </c>
      <c r="G428" s="68" t="s">
        <v>1115</v>
      </c>
      <c r="H428" s="68" t="s">
        <v>2789</v>
      </c>
      <c r="I428" s="68" t="s">
        <v>1438</v>
      </c>
      <c r="J428" s="68" t="s">
        <v>3044</v>
      </c>
      <c r="K428" s="68" t="s">
        <v>106</v>
      </c>
      <c r="L428" s="68" t="s">
        <v>107</v>
      </c>
      <c r="M428" s="68" t="s">
        <v>66</v>
      </c>
      <c r="N428" s="68" t="s">
        <v>67</v>
      </c>
      <c r="O428" s="68" t="s">
        <v>108</v>
      </c>
      <c r="P428" s="68" t="s">
        <v>2257</v>
      </c>
      <c r="Q428" s="69">
        <v>1.504E8</v>
      </c>
      <c r="R428" s="69">
        <v>0.0</v>
      </c>
      <c r="S428" s="69">
        <v>0.0</v>
      </c>
      <c r="T428" s="69">
        <v>0.0</v>
      </c>
      <c r="U428" s="69">
        <v>0.0</v>
      </c>
      <c r="V428" s="69">
        <v>0.0</v>
      </c>
      <c r="W428" s="69">
        <v>0.0</v>
      </c>
      <c r="X428" s="69">
        <v>1.504E8</v>
      </c>
      <c r="Y428" s="69">
        <v>1.0745E8</v>
      </c>
      <c r="Z428" s="69">
        <v>1.0745E8</v>
      </c>
      <c r="AA428" s="69">
        <v>4.95E7</v>
      </c>
      <c r="AB428" s="69">
        <v>1.88E7</v>
      </c>
      <c r="AC428" s="69">
        <v>4.295E7</v>
      </c>
      <c r="AD428" s="68" t="s">
        <v>3045</v>
      </c>
      <c r="AE428" s="68" t="str">
        <f>VLOOKUP(I:I,'TOTAL POR PROYECTOS'!B:I,8,0)</f>
        <v>Secretaría de Gobierno</v>
      </c>
    </row>
    <row r="429" hidden="1">
      <c r="A429" s="67" t="str">
        <f t="shared" si="1"/>
        <v>459903120245400101751.2.1.0.00.12.3.2.02.02.0091.2.1.0.00</v>
      </c>
      <c r="B429" s="67" t="str">
        <f>VLOOKUP(A:A,POAI!A:H,8,0)</f>
        <v>06030201|471</v>
      </c>
      <c r="C429" s="67" t="str">
        <f t="shared" si="2"/>
        <v>459903120245400101751.2.1.0.00.12.3.2.02.02.0091.2.1.0.0006030201|471</v>
      </c>
      <c r="D429" s="68" t="s">
        <v>2401</v>
      </c>
      <c r="E429" s="68" t="s">
        <v>184</v>
      </c>
      <c r="F429" s="68" t="s">
        <v>1043</v>
      </c>
      <c r="G429" s="68" t="s">
        <v>1115</v>
      </c>
      <c r="H429" s="68" t="s">
        <v>2789</v>
      </c>
      <c r="I429" s="68" t="s">
        <v>2177</v>
      </c>
      <c r="J429" s="68" t="s">
        <v>3046</v>
      </c>
      <c r="K429" s="68" t="s">
        <v>106</v>
      </c>
      <c r="L429" s="68" t="s">
        <v>107</v>
      </c>
      <c r="M429" s="68" t="s">
        <v>66</v>
      </c>
      <c r="N429" s="68" t="s">
        <v>67</v>
      </c>
      <c r="O429" s="68" t="s">
        <v>108</v>
      </c>
      <c r="P429" s="68" t="s">
        <v>2257</v>
      </c>
      <c r="Q429" s="69">
        <v>4.54E8</v>
      </c>
      <c r="R429" s="69">
        <v>0.0</v>
      </c>
      <c r="S429" s="69">
        <v>0.0</v>
      </c>
      <c r="T429" s="69">
        <v>8.25E7</v>
      </c>
      <c r="U429" s="69">
        <v>0.0</v>
      </c>
      <c r="V429" s="69">
        <v>0.0</v>
      </c>
      <c r="W429" s="69">
        <v>0.0</v>
      </c>
      <c r="X429" s="69">
        <v>5.365E8</v>
      </c>
      <c r="Y429" s="69">
        <v>4.6115E8</v>
      </c>
      <c r="Z429" s="69">
        <v>4.529E8</v>
      </c>
      <c r="AA429" s="69">
        <v>2.425E8</v>
      </c>
      <c r="AB429" s="69">
        <v>1.756E8</v>
      </c>
      <c r="AC429" s="69">
        <v>8.36E7</v>
      </c>
      <c r="AD429" s="68" t="s">
        <v>3047</v>
      </c>
      <c r="AE429" s="68" t="str">
        <f>VLOOKUP(I:I,'TOTAL POR PROYECTOS'!B:I,8,0)</f>
        <v>Secretaría de Planeación y Desarrollo Teritorial</v>
      </c>
    </row>
    <row r="430" hidden="1">
      <c r="A430" s="67" t="str">
        <f t="shared" si="1"/>
        <v>45990312025000000321551.2.1.0.00.12.3.2.02.02.0091.2.1.0.00</v>
      </c>
      <c r="B430" s="67" t="str">
        <f>VLOOKUP(A:A,POAI!A:H,8,0)</f>
        <v>06040108|484</v>
      </c>
      <c r="C430" s="67" t="str">
        <f t="shared" si="2"/>
        <v>45990312025000000321551.2.1.0.00.12.3.2.02.02.0091.2.1.0.0006040108|484</v>
      </c>
      <c r="D430" s="68" t="s">
        <v>2401</v>
      </c>
      <c r="E430" s="68" t="s">
        <v>184</v>
      </c>
      <c r="F430" s="68" t="s">
        <v>1043</v>
      </c>
      <c r="G430" s="68" t="s">
        <v>1115</v>
      </c>
      <c r="H430" s="68" t="s">
        <v>2789</v>
      </c>
      <c r="I430" s="68" t="s">
        <v>1611</v>
      </c>
      <c r="J430" s="68" t="s">
        <v>3035</v>
      </c>
      <c r="K430" s="68" t="s">
        <v>106</v>
      </c>
      <c r="L430" s="68" t="s">
        <v>107</v>
      </c>
      <c r="M430" s="68" t="s">
        <v>66</v>
      </c>
      <c r="N430" s="68" t="s">
        <v>67</v>
      </c>
      <c r="O430" s="68" t="s">
        <v>108</v>
      </c>
      <c r="P430" s="68" t="s">
        <v>2257</v>
      </c>
      <c r="Q430" s="69">
        <v>6.48E7</v>
      </c>
      <c r="R430" s="69">
        <v>0.0</v>
      </c>
      <c r="S430" s="69">
        <v>0.0</v>
      </c>
      <c r="T430" s="69">
        <v>0.0</v>
      </c>
      <c r="U430" s="69">
        <v>0.0</v>
      </c>
      <c r="V430" s="69">
        <v>0.0</v>
      </c>
      <c r="W430" s="69">
        <v>0.0</v>
      </c>
      <c r="X430" s="69">
        <v>6.48E7</v>
      </c>
      <c r="Y430" s="69">
        <v>5.875E7</v>
      </c>
      <c r="Z430" s="69">
        <v>4.375E7</v>
      </c>
      <c r="AA430" s="69">
        <v>1.75E7</v>
      </c>
      <c r="AB430" s="69">
        <v>7500000.0</v>
      </c>
      <c r="AC430" s="69">
        <v>2.105E7</v>
      </c>
      <c r="AD430" s="68" t="s">
        <v>3048</v>
      </c>
      <c r="AE430" s="68" t="str">
        <f>VLOOKUP(I:I,'TOTAL POR PROYECTOS'!B:I,8,0)</f>
        <v>Secretaría General</v>
      </c>
    </row>
    <row r="431" hidden="1">
      <c r="A431" s="67" t="str">
        <f t="shared" si="1"/>
        <v>459903220245400101581.2.1.0.00.12.3.2.02.02.0091.2.1.0.00</v>
      </c>
      <c r="B431" s="67" t="str">
        <f>VLOOKUP(A:A,POAI!A:H,8,0)</f>
        <v>06040601|516</v>
      </c>
      <c r="C431" s="67" t="str">
        <f t="shared" si="2"/>
        <v>459903220245400101581.2.1.0.00.12.3.2.02.02.0091.2.1.0.0006040601|516</v>
      </c>
      <c r="D431" s="68" t="s">
        <v>2401</v>
      </c>
      <c r="E431" s="68" t="s">
        <v>184</v>
      </c>
      <c r="F431" s="68" t="s">
        <v>1043</v>
      </c>
      <c r="G431" s="68" t="s">
        <v>1648</v>
      </c>
      <c r="H431" s="68" t="s">
        <v>3049</v>
      </c>
      <c r="I431" s="68" t="s">
        <v>1650</v>
      </c>
      <c r="J431" s="68" t="s">
        <v>3050</v>
      </c>
      <c r="K431" s="68" t="s">
        <v>106</v>
      </c>
      <c r="L431" s="68" t="s">
        <v>107</v>
      </c>
      <c r="M431" s="68" t="s">
        <v>66</v>
      </c>
      <c r="N431" s="68" t="s">
        <v>67</v>
      </c>
      <c r="O431" s="68" t="s">
        <v>108</v>
      </c>
      <c r="P431" s="68" t="s">
        <v>2257</v>
      </c>
      <c r="Q431" s="69">
        <v>3.04E7</v>
      </c>
      <c r="R431" s="69">
        <v>0.0</v>
      </c>
      <c r="S431" s="69">
        <v>0.0</v>
      </c>
      <c r="T431" s="69">
        <v>0.0</v>
      </c>
      <c r="U431" s="69">
        <v>3.04E7</v>
      </c>
      <c r="V431" s="69">
        <v>0.0</v>
      </c>
      <c r="W431" s="69">
        <v>0.0</v>
      </c>
      <c r="X431" s="69">
        <v>0.0</v>
      </c>
      <c r="Y431" s="69">
        <v>0.0</v>
      </c>
      <c r="Z431" s="69">
        <v>0.0</v>
      </c>
      <c r="AA431" s="69">
        <v>0.0</v>
      </c>
      <c r="AB431" s="69">
        <v>0.0</v>
      </c>
      <c r="AC431" s="69">
        <v>0.0</v>
      </c>
      <c r="AD431" s="68" t="s">
        <v>2415</v>
      </c>
      <c r="AE431" s="68" t="str">
        <f>VLOOKUP(I:I,'TOTAL POR PROYECTOS'!B:I,8,0)</f>
        <v>Oficina de Migración y Frontera</v>
      </c>
    </row>
    <row r="432" hidden="1">
      <c r="A432" s="67" t="str">
        <f t="shared" si="1"/>
        <v>459903220245400102021.2.1.0.00.12.3.2.02.02.0091.2.1.0.00</v>
      </c>
      <c r="B432" s="67" t="str">
        <f>VLOOKUP(A:A,POAI!A:H,8,0)</f>
        <v>03080305|333</v>
      </c>
      <c r="C432" s="67" t="str">
        <f t="shared" si="2"/>
        <v>459903220245400102021.2.1.0.00.12.3.2.02.02.0091.2.1.0.0003080305|333</v>
      </c>
      <c r="D432" s="68" t="s">
        <v>2401</v>
      </c>
      <c r="E432" s="68" t="s">
        <v>184</v>
      </c>
      <c r="F432" s="68" t="s">
        <v>1043</v>
      </c>
      <c r="G432" s="68" t="s">
        <v>1648</v>
      </c>
      <c r="H432" s="68" t="s">
        <v>3049</v>
      </c>
      <c r="I432" s="68" t="s">
        <v>1901</v>
      </c>
      <c r="J432" s="68" t="s">
        <v>3051</v>
      </c>
      <c r="K432" s="68" t="s">
        <v>106</v>
      </c>
      <c r="L432" s="68" t="s">
        <v>107</v>
      </c>
      <c r="M432" s="68" t="s">
        <v>66</v>
      </c>
      <c r="N432" s="68" t="s">
        <v>67</v>
      </c>
      <c r="O432" s="68" t="s">
        <v>108</v>
      </c>
      <c r="P432" s="68" t="s">
        <v>2257</v>
      </c>
      <c r="Q432" s="69">
        <v>2.8E7</v>
      </c>
      <c r="R432" s="69">
        <v>0.0</v>
      </c>
      <c r="S432" s="69">
        <v>0.0</v>
      </c>
      <c r="T432" s="69">
        <v>0.0</v>
      </c>
      <c r="U432" s="69">
        <v>0.0</v>
      </c>
      <c r="V432" s="69">
        <v>0.0</v>
      </c>
      <c r="W432" s="69">
        <v>0.0</v>
      </c>
      <c r="X432" s="69">
        <v>2.8E7</v>
      </c>
      <c r="Y432" s="69">
        <v>2.73E7</v>
      </c>
      <c r="Z432" s="69">
        <v>2.73E7</v>
      </c>
      <c r="AA432" s="69">
        <v>1.77E7</v>
      </c>
      <c r="AB432" s="69">
        <v>9100000.0</v>
      </c>
      <c r="AC432" s="69">
        <v>700000.0</v>
      </c>
      <c r="AD432" s="68" t="s">
        <v>2947</v>
      </c>
      <c r="AE432" s="68" t="str">
        <f>VLOOKUP(I:I,'TOTAL POR PROYECTOS'!B:I,8,0)</f>
        <v>Secretaría de Equidad, Género y Mujer</v>
      </c>
    </row>
    <row r="433" hidden="1">
      <c r="A433" s="67" t="str">
        <f t="shared" si="1"/>
        <v>45990322026000000036961.2.1.0.00.12.3.2.02.02.0091.2.1.0.00</v>
      </c>
      <c r="B433" s="67" t="str">
        <f>VLOOKUP(A:A,POAI!A:H,8,0)</f>
        <v>06040601|516</v>
      </c>
      <c r="C433" s="67" t="str">
        <f t="shared" si="2"/>
        <v>45990322026000000036961.2.1.0.00.12.3.2.02.02.0091.2.1.0.0006040601|516</v>
      </c>
      <c r="D433" s="68" t="s">
        <v>2401</v>
      </c>
      <c r="E433" s="68" t="s">
        <v>184</v>
      </c>
      <c r="F433" s="68" t="s">
        <v>1043</v>
      </c>
      <c r="G433" s="68" t="s">
        <v>1648</v>
      </c>
      <c r="H433" s="68" t="s">
        <v>3049</v>
      </c>
      <c r="I433" s="68" t="s">
        <v>2271</v>
      </c>
      <c r="J433" s="68" t="s">
        <v>3027</v>
      </c>
      <c r="K433" s="68" t="s">
        <v>106</v>
      </c>
      <c r="L433" s="68" t="s">
        <v>107</v>
      </c>
      <c r="M433" s="68" t="s">
        <v>66</v>
      </c>
      <c r="N433" s="68" t="s">
        <v>67</v>
      </c>
      <c r="O433" s="68" t="s">
        <v>108</v>
      </c>
      <c r="P433" s="68" t="s">
        <v>2257</v>
      </c>
      <c r="Q433" s="69">
        <v>0.0</v>
      </c>
      <c r="R433" s="69">
        <v>0.0</v>
      </c>
      <c r="S433" s="69">
        <v>0.0</v>
      </c>
      <c r="T433" s="69">
        <v>3.04E7</v>
      </c>
      <c r="U433" s="69">
        <v>0.0</v>
      </c>
      <c r="V433" s="69">
        <v>0.0</v>
      </c>
      <c r="W433" s="69">
        <v>0.0</v>
      </c>
      <c r="X433" s="69">
        <v>3.04E7</v>
      </c>
      <c r="Y433" s="69">
        <v>2.065E7</v>
      </c>
      <c r="Z433" s="69">
        <v>2.065E7</v>
      </c>
      <c r="AA433" s="69">
        <v>5900000.0</v>
      </c>
      <c r="AB433" s="69">
        <v>0.0</v>
      </c>
      <c r="AC433" s="69">
        <v>9750000.0</v>
      </c>
      <c r="AD433" s="68" t="s">
        <v>3052</v>
      </c>
      <c r="AE433" s="68" t="str">
        <f>VLOOKUP(I:I,'TOTAL POR PROYECTOS'!B:I,8,0)</f>
        <v>Oficina de Migración y Frontera</v>
      </c>
    </row>
    <row r="434" hidden="1">
      <c r="A434" s="67" t="str">
        <f t="shared" si="1"/>
        <v>459903320245400102721.2.1.0.00.12.3.2.02.02.0091.2.1.0.00</v>
      </c>
      <c r="B434" s="67" t="str">
        <f>VLOOKUP(A:A,POAI!A:H,8,0)</f>
        <v>06040501|510</v>
      </c>
      <c r="C434" s="67" t="str">
        <f t="shared" si="2"/>
        <v>459903320245400102721.2.1.0.00.12.3.2.02.02.0091.2.1.0.0006040501|510</v>
      </c>
      <c r="D434" s="68" t="s">
        <v>2401</v>
      </c>
      <c r="E434" s="68" t="s">
        <v>184</v>
      </c>
      <c r="F434" s="68" t="s">
        <v>1043</v>
      </c>
      <c r="G434" s="68" t="s">
        <v>2181</v>
      </c>
      <c r="H434" s="68" t="s">
        <v>2547</v>
      </c>
      <c r="I434" s="68" t="s">
        <v>2184</v>
      </c>
      <c r="J434" s="68" t="s">
        <v>2548</v>
      </c>
      <c r="K434" s="68" t="s">
        <v>106</v>
      </c>
      <c r="L434" s="68" t="s">
        <v>107</v>
      </c>
      <c r="M434" s="68" t="s">
        <v>66</v>
      </c>
      <c r="N434" s="68" t="s">
        <v>67</v>
      </c>
      <c r="O434" s="68" t="s">
        <v>108</v>
      </c>
      <c r="P434" s="68" t="s">
        <v>2257</v>
      </c>
      <c r="Q434" s="69">
        <v>2.3932E9</v>
      </c>
      <c r="R434" s="69">
        <v>0.0</v>
      </c>
      <c r="S434" s="69">
        <v>0.0</v>
      </c>
      <c r="T434" s="69">
        <v>0.0</v>
      </c>
      <c r="U434" s="69">
        <v>2.3362150491E8</v>
      </c>
      <c r="V434" s="69">
        <v>0.0</v>
      </c>
      <c r="W434" s="69">
        <v>0.0</v>
      </c>
      <c r="X434" s="69">
        <v>2.15957849509E9</v>
      </c>
      <c r="Y434" s="69">
        <v>9.095E8</v>
      </c>
      <c r="Z434" s="69">
        <v>6.719E8</v>
      </c>
      <c r="AA434" s="69">
        <v>2.86E8</v>
      </c>
      <c r="AB434" s="69">
        <v>1.625E8</v>
      </c>
      <c r="AC434" s="69">
        <v>1.48767849509E9</v>
      </c>
      <c r="AD434" s="68" t="s">
        <v>3053</v>
      </c>
      <c r="AE434" s="68" t="str">
        <f>VLOOKUP(I:I,'TOTAL POR PROYECTOS'!B:I,8,0)</f>
        <v>Secretaría de Planeación y Desarrollo Teritorial</v>
      </c>
    </row>
    <row r="435" hidden="1">
      <c r="A435" s="67" t="str">
        <f t="shared" si="1"/>
        <v>459903720245400101951.2.1.0.00.12.3.2.02.02.0091.2.1.0.00</v>
      </c>
      <c r="B435" s="67" t="str">
        <f>VLOOKUP(A:A,POAI!A:H,8,0)</f>
        <v>06030101|469</v>
      </c>
      <c r="C435" s="67" t="str">
        <f t="shared" si="2"/>
        <v>459903720245400101951.2.1.0.00.12.3.2.02.02.0091.2.1.0.0006030101|469</v>
      </c>
      <c r="D435" s="68" t="s">
        <v>2401</v>
      </c>
      <c r="E435" s="68" t="s">
        <v>184</v>
      </c>
      <c r="F435" s="68" t="s">
        <v>1043</v>
      </c>
      <c r="G435" s="68" t="s">
        <v>2157</v>
      </c>
      <c r="H435" s="68" t="s">
        <v>3054</v>
      </c>
      <c r="I435" s="68" t="s">
        <v>2159</v>
      </c>
      <c r="J435" s="68" t="s">
        <v>3033</v>
      </c>
      <c r="K435" s="68" t="s">
        <v>106</v>
      </c>
      <c r="L435" s="68" t="s">
        <v>107</v>
      </c>
      <c r="M435" s="68" t="s">
        <v>66</v>
      </c>
      <c r="N435" s="68" t="s">
        <v>67</v>
      </c>
      <c r="O435" s="68" t="s">
        <v>108</v>
      </c>
      <c r="P435" s="68" t="s">
        <v>2257</v>
      </c>
      <c r="Q435" s="69">
        <v>8.8E7</v>
      </c>
      <c r="R435" s="69">
        <v>0.0</v>
      </c>
      <c r="S435" s="69">
        <v>0.0</v>
      </c>
      <c r="T435" s="69">
        <v>0.0</v>
      </c>
      <c r="U435" s="69">
        <v>0.0</v>
      </c>
      <c r="V435" s="69">
        <v>0.0</v>
      </c>
      <c r="W435" s="69">
        <v>0.0</v>
      </c>
      <c r="X435" s="69">
        <v>8.8E7</v>
      </c>
      <c r="Y435" s="69">
        <v>8.8E7</v>
      </c>
      <c r="Z435" s="69">
        <v>8.5E7</v>
      </c>
      <c r="AA435" s="69">
        <v>4.48E7</v>
      </c>
      <c r="AB435" s="69">
        <v>3.49E7</v>
      </c>
      <c r="AC435" s="69">
        <v>3000000.0</v>
      </c>
      <c r="AD435" s="68" t="s">
        <v>3055</v>
      </c>
      <c r="AE435" s="68" t="str">
        <f>VLOOKUP(I:I,'TOTAL POR PROYECTOS'!B:I,8,0)</f>
        <v>Secretaría de Planeación y Desarrollo Teritorial</v>
      </c>
    </row>
    <row r="436" hidden="1">
      <c r="A436" s="67" t="str">
        <f t="shared" si="1"/>
        <v>190304020245400100251.2.3.2.28.12.3.2.02.02.009.011.2.3.2.28</v>
      </c>
      <c r="B436" s="67" t="str">
        <f>VLOOKUP(A:A,POAI!A:H,8,0)</f>
        <v>03060108|269</v>
      </c>
      <c r="C436" s="67" t="str">
        <f t="shared" si="2"/>
        <v>190304020245400100251.2.3.2.28.12.3.2.02.02.009.011.2.3.2.2803060108|269</v>
      </c>
      <c r="D436" s="68" t="s">
        <v>2428</v>
      </c>
      <c r="E436" s="68" t="s">
        <v>121</v>
      </c>
      <c r="F436" s="68" t="s">
        <v>661</v>
      </c>
      <c r="G436" s="68" t="s">
        <v>677</v>
      </c>
      <c r="H436" s="68" t="s">
        <v>3056</v>
      </c>
      <c r="I436" s="68" t="s">
        <v>667</v>
      </c>
      <c r="J436" s="68" t="s">
        <v>2641</v>
      </c>
      <c r="K436" s="68" t="s">
        <v>129</v>
      </c>
      <c r="L436" s="68" t="s">
        <v>130</v>
      </c>
      <c r="M436" s="68" t="s">
        <v>668</v>
      </c>
      <c r="N436" s="68" t="s">
        <v>669</v>
      </c>
      <c r="O436" s="68" t="s">
        <v>133</v>
      </c>
      <c r="P436" s="68" t="s">
        <v>2272</v>
      </c>
      <c r="Q436" s="69">
        <v>7.0E7</v>
      </c>
      <c r="R436" s="69">
        <v>0.0</v>
      </c>
      <c r="S436" s="69">
        <v>0.0</v>
      </c>
      <c r="T436" s="69">
        <v>0.0</v>
      </c>
      <c r="U436" s="69">
        <v>0.0</v>
      </c>
      <c r="V436" s="69">
        <v>0.0</v>
      </c>
      <c r="W436" s="69">
        <v>0.0</v>
      </c>
      <c r="X436" s="69">
        <v>7.0E7</v>
      </c>
      <c r="Y436" s="69">
        <v>1.33E7</v>
      </c>
      <c r="Z436" s="69">
        <v>1.33E7</v>
      </c>
      <c r="AA436" s="69">
        <v>3800000.0</v>
      </c>
      <c r="AB436" s="69">
        <v>0.0</v>
      </c>
      <c r="AC436" s="69">
        <v>5.67E7</v>
      </c>
      <c r="AD436" s="68" t="s">
        <v>3057</v>
      </c>
      <c r="AE436" s="68" t="str">
        <f>VLOOKUP(I:I,'TOTAL POR PROYECTOS'!B:I,8,0)</f>
        <v>Secretaría de Salud</v>
      </c>
    </row>
    <row r="437" hidden="1">
      <c r="A437" s="67" t="str">
        <f t="shared" si="1"/>
        <v>190304020245400100251.2.4.2.022.3.2.02.02.009.011.2.4.2.02</v>
      </c>
      <c r="B437" s="67" t="str">
        <f>VLOOKUP(A:A,POAI!A:H,8,0)</f>
        <v>03060108|269</v>
      </c>
      <c r="C437" s="67" t="str">
        <f t="shared" si="2"/>
        <v>190304020245400100251.2.4.2.022.3.2.02.02.009.011.2.4.2.0203060108|269</v>
      </c>
      <c r="D437" s="68" t="s">
        <v>2428</v>
      </c>
      <c r="E437" s="68" t="s">
        <v>121</v>
      </c>
      <c r="F437" s="68" t="s">
        <v>661</v>
      </c>
      <c r="G437" s="68" t="s">
        <v>677</v>
      </c>
      <c r="H437" s="68" t="s">
        <v>3056</v>
      </c>
      <c r="I437" s="68" t="s">
        <v>667</v>
      </c>
      <c r="J437" s="68" t="s">
        <v>2641</v>
      </c>
      <c r="K437" s="68" t="s">
        <v>367</v>
      </c>
      <c r="L437" s="68" t="s">
        <v>368</v>
      </c>
      <c r="M437" s="68" t="s">
        <v>668</v>
      </c>
      <c r="N437" s="68" t="s">
        <v>669</v>
      </c>
      <c r="O437" s="68" t="s">
        <v>367</v>
      </c>
      <c r="P437" s="68" t="s">
        <v>2431</v>
      </c>
      <c r="Q437" s="69">
        <v>2.28E7</v>
      </c>
      <c r="R437" s="69">
        <v>0.0</v>
      </c>
      <c r="S437" s="69">
        <v>0.0</v>
      </c>
      <c r="T437" s="69">
        <v>0.0</v>
      </c>
      <c r="U437" s="69">
        <v>0.0</v>
      </c>
      <c r="V437" s="69">
        <v>0.0</v>
      </c>
      <c r="W437" s="69">
        <v>0.0</v>
      </c>
      <c r="X437" s="69">
        <v>2.28E7</v>
      </c>
      <c r="Y437" s="69">
        <v>0.0</v>
      </c>
      <c r="Z437" s="69">
        <v>0.0</v>
      </c>
      <c r="AA437" s="69">
        <v>0.0</v>
      </c>
      <c r="AB437" s="69">
        <v>0.0</v>
      </c>
      <c r="AC437" s="69">
        <v>2.28E7</v>
      </c>
      <c r="AD437" s="68" t="s">
        <v>2415</v>
      </c>
      <c r="AE437" s="68" t="str">
        <f>VLOOKUP(I:I,'TOTAL POR PROYECTOS'!B:I,8,0)</f>
        <v>Secretaría de Salud</v>
      </c>
    </row>
    <row r="438" hidden="1">
      <c r="A438" s="67" t="str">
        <f t="shared" si="1"/>
        <v>190304220245400100251.2.4.2.022.3.2.02.02.009.011.2.4.2.02</v>
      </c>
      <c r="B438" s="67" t="str">
        <f>VLOOKUP(A:A,POAI!A:H,8,0)</f>
        <v>03060107|268</v>
      </c>
      <c r="C438" s="67" t="str">
        <f t="shared" si="2"/>
        <v>190304220245400100251.2.4.2.022.3.2.02.02.009.011.2.4.2.0203060107|268</v>
      </c>
      <c r="D438" s="68" t="s">
        <v>2428</v>
      </c>
      <c r="E438" s="68" t="s">
        <v>121</v>
      </c>
      <c r="F438" s="68" t="s">
        <v>661</v>
      </c>
      <c r="G438" s="68" t="s">
        <v>663</v>
      </c>
      <c r="H438" s="68" t="s">
        <v>2640</v>
      </c>
      <c r="I438" s="68" t="s">
        <v>667</v>
      </c>
      <c r="J438" s="68" t="s">
        <v>2641</v>
      </c>
      <c r="K438" s="68" t="s">
        <v>367</v>
      </c>
      <c r="L438" s="68" t="s">
        <v>368</v>
      </c>
      <c r="M438" s="68" t="s">
        <v>668</v>
      </c>
      <c r="N438" s="68" t="s">
        <v>669</v>
      </c>
      <c r="O438" s="68" t="s">
        <v>367</v>
      </c>
      <c r="P438" s="68" t="s">
        <v>2431</v>
      </c>
      <c r="Q438" s="69">
        <v>4.896E8</v>
      </c>
      <c r="R438" s="69">
        <v>0.0</v>
      </c>
      <c r="S438" s="69">
        <v>0.0</v>
      </c>
      <c r="T438" s="69">
        <v>4.82E8</v>
      </c>
      <c r="U438" s="69">
        <v>0.0</v>
      </c>
      <c r="V438" s="69">
        <v>0.0</v>
      </c>
      <c r="W438" s="69">
        <v>0.0</v>
      </c>
      <c r="X438" s="69">
        <v>9.716E8</v>
      </c>
      <c r="Y438" s="69">
        <v>8.2299103E8</v>
      </c>
      <c r="Z438" s="69">
        <v>3.99938721E8</v>
      </c>
      <c r="AA438" s="69">
        <v>1.31802309E8</v>
      </c>
      <c r="AB438" s="69">
        <v>9.1868206E7</v>
      </c>
      <c r="AC438" s="69">
        <v>5.71661279E8</v>
      </c>
      <c r="AD438" s="68" t="s">
        <v>3058</v>
      </c>
      <c r="AE438" s="68" t="str">
        <f>VLOOKUP(I:I,'TOTAL POR PROYECTOS'!B:I,8,0)</f>
        <v>Secretaría de Salud</v>
      </c>
    </row>
    <row r="439" hidden="1">
      <c r="A439" s="67" t="str">
        <f t="shared" si="1"/>
        <v>190304220245400100251.2.4.2.022.3.2.02.02.009.021.2.4.2.02</v>
      </c>
      <c r="B439" s="67" t="str">
        <f>VLOOKUP(A:A,POAI!A:H,8,0)</f>
        <v>03060107|268</v>
      </c>
      <c r="C439" s="67" t="str">
        <f t="shared" si="2"/>
        <v>190304220245400100251.2.4.2.022.3.2.02.02.009.021.2.4.2.0203060107|268</v>
      </c>
      <c r="D439" s="68" t="s">
        <v>2428</v>
      </c>
      <c r="E439" s="68" t="s">
        <v>121</v>
      </c>
      <c r="F439" s="68" t="s">
        <v>661</v>
      </c>
      <c r="G439" s="68" t="s">
        <v>663</v>
      </c>
      <c r="H439" s="68" t="s">
        <v>2640</v>
      </c>
      <c r="I439" s="68" t="s">
        <v>667</v>
      </c>
      <c r="J439" s="68" t="s">
        <v>2641</v>
      </c>
      <c r="K439" s="68" t="s">
        <v>367</v>
      </c>
      <c r="L439" s="68" t="s">
        <v>368</v>
      </c>
      <c r="M439" s="68" t="s">
        <v>672</v>
      </c>
      <c r="N439" s="68" t="s">
        <v>673</v>
      </c>
      <c r="O439" s="68" t="s">
        <v>367</v>
      </c>
      <c r="P439" s="68" t="s">
        <v>2431</v>
      </c>
      <c r="Q439" s="69">
        <v>4.82E8</v>
      </c>
      <c r="R439" s="69">
        <v>0.0</v>
      </c>
      <c r="S439" s="69">
        <v>0.0</v>
      </c>
      <c r="T439" s="69">
        <v>0.0</v>
      </c>
      <c r="U439" s="69">
        <v>4.82E8</v>
      </c>
      <c r="V439" s="69">
        <v>0.0</v>
      </c>
      <c r="W439" s="69">
        <v>0.0</v>
      </c>
      <c r="X439" s="69">
        <v>0.0</v>
      </c>
      <c r="Y439" s="69">
        <v>0.0</v>
      </c>
      <c r="Z439" s="69">
        <v>0.0</v>
      </c>
      <c r="AA439" s="69">
        <v>0.0</v>
      </c>
      <c r="AB439" s="69">
        <v>0.0</v>
      </c>
      <c r="AC439" s="69">
        <v>0.0</v>
      </c>
      <c r="AD439" s="68" t="s">
        <v>2415</v>
      </c>
      <c r="AE439" s="68" t="str">
        <f>VLOOKUP(I:I,'TOTAL POR PROYECTOS'!B:I,8,0)</f>
        <v>Secretaría de Salud</v>
      </c>
    </row>
    <row r="440" hidden="1">
      <c r="A440" s="67" t="str">
        <f t="shared" si="1"/>
        <v>190604420245400100261.2.1.0.00.12.3.2.02.02.009.041.2.1.0.00</v>
      </c>
      <c r="B440" s="67" t="str">
        <f>VLOOKUP(A:A,POAI!A:H,8,0)</f>
        <v>03060109|270</v>
      </c>
      <c r="C440" s="67" t="str">
        <f t="shared" si="2"/>
        <v>190604420245400100261.2.1.0.00.12.3.2.02.02.009.041.2.1.0.0003060109|270</v>
      </c>
      <c r="D440" s="68" t="s">
        <v>2428</v>
      </c>
      <c r="E440" s="68" t="s">
        <v>121</v>
      </c>
      <c r="F440" s="68" t="s">
        <v>684</v>
      </c>
      <c r="G440" s="68" t="s">
        <v>686</v>
      </c>
      <c r="H440" s="68" t="s">
        <v>2655</v>
      </c>
      <c r="I440" s="68" t="s">
        <v>688</v>
      </c>
      <c r="J440" s="68" t="s">
        <v>2656</v>
      </c>
      <c r="K440" s="68" t="s">
        <v>106</v>
      </c>
      <c r="L440" s="68" t="s">
        <v>107</v>
      </c>
      <c r="M440" s="68" t="s">
        <v>689</v>
      </c>
      <c r="N440" s="68" t="s">
        <v>690</v>
      </c>
      <c r="O440" s="68" t="s">
        <v>108</v>
      </c>
      <c r="P440" s="68" t="s">
        <v>2257</v>
      </c>
      <c r="Q440" s="69">
        <v>2.0E9</v>
      </c>
      <c r="R440" s="69">
        <v>0.0</v>
      </c>
      <c r="S440" s="69">
        <v>0.0</v>
      </c>
      <c r="T440" s="69">
        <v>0.0</v>
      </c>
      <c r="U440" s="69">
        <v>0.0</v>
      </c>
      <c r="V440" s="69">
        <v>0.0</v>
      </c>
      <c r="W440" s="69">
        <v>0.0</v>
      </c>
      <c r="X440" s="69">
        <v>2.0E9</v>
      </c>
      <c r="Y440" s="69">
        <v>2.0E9</v>
      </c>
      <c r="Z440" s="69">
        <v>1.28960896459E9</v>
      </c>
      <c r="AA440" s="69">
        <v>1.28960896459E9</v>
      </c>
      <c r="AB440" s="69">
        <v>1.28960896459E9</v>
      </c>
      <c r="AC440" s="69">
        <v>7.1039103541E8</v>
      </c>
      <c r="AD440" s="68" t="s">
        <v>3059</v>
      </c>
      <c r="AE440" s="68" t="str">
        <f>VLOOKUP(I:I,'TOTAL POR PROYECTOS'!B:I,8,0)</f>
        <v>Secretaría de Salud</v>
      </c>
    </row>
    <row r="441" hidden="1">
      <c r="A441" s="67" t="str">
        <f t="shared" si="1"/>
        <v>190604420245400100261.2.3.2.28.22.3.2.02.02.009.041.2.3.2.28</v>
      </c>
      <c r="B441" s="67" t="str">
        <f>VLOOKUP(A:A,POAI!A:H,8,0)</f>
        <v>03060109|270</v>
      </c>
      <c r="C441" s="67" t="str">
        <f t="shared" si="2"/>
        <v>190604420245400100261.2.3.2.28.22.3.2.02.02.009.041.2.3.2.2803060109|270</v>
      </c>
      <c r="D441" s="68" t="s">
        <v>2428</v>
      </c>
      <c r="E441" s="68" t="s">
        <v>121</v>
      </c>
      <c r="F441" s="68" t="s">
        <v>684</v>
      </c>
      <c r="G441" s="68" t="s">
        <v>686</v>
      </c>
      <c r="H441" s="68" t="s">
        <v>2655</v>
      </c>
      <c r="I441" s="68" t="s">
        <v>688</v>
      </c>
      <c r="J441" s="68" t="s">
        <v>2656</v>
      </c>
      <c r="K441" s="68" t="s">
        <v>691</v>
      </c>
      <c r="L441" s="68" t="s">
        <v>692</v>
      </c>
      <c r="M441" s="68" t="s">
        <v>689</v>
      </c>
      <c r="N441" s="68" t="s">
        <v>690</v>
      </c>
      <c r="O441" s="68" t="s">
        <v>133</v>
      </c>
      <c r="P441" s="68" t="s">
        <v>2272</v>
      </c>
      <c r="Q441" s="69">
        <v>1.1163372119E10</v>
      </c>
      <c r="R441" s="69">
        <v>0.0</v>
      </c>
      <c r="S441" s="69">
        <v>0.0</v>
      </c>
      <c r="T441" s="69">
        <v>0.0</v>
      </c>
      <c r="U441" s="69">
        <v>0.0</v>
      </c>
      <c r="V441" s="69">
        <v>0.0</v>
      </c>
      <c r="W441" s="69">
        <v>0.0</v>
      </c>
      <c r="X441" s="69">
        <v>1.1163372119E10</v>
      </c>
      <c r="Y441" s="69">
        <v>1.1163372119E10</v>
      </c>
      <c r="Z441" s="69">
        <v>4.25742245899E9</v>
      </c>
      <c r="AA441" s="69">
        <v>4.25742245899E9</v>
      </c>
      <c r="AB441" s="69">
        <v>4.25742245899E9</v>
      </c>
      <c r="AC441" s="69">
        <v>6.90594966001E9</v>
      </c>
      <c r="AD441" s="68" t="s">
        <v>3060</v>
      </c>
      <c r="AE441" s="68" t="str">
        <f>VLOOKUP(I:I,'TOTAL POR PROYECTOS'!B:I,8,0)</f>
        <v>Secretaría de Salud</v>
      </c>
    </row>
    <row r="442" hidden="1">
      <c r="A442" s="67" t="str">
        <f t="shared" si="1"/>
        <v>190604420245400100261.2.3.3.072.3.2.02.02.009.041.2.3.3.07</v>
      </c>
      <c r="B442" s="67" t="str">
        <f>VLOOKUP(A:A,POAI!A:H,8,0)</f>
        <v>03060109|270</v>
      </c>
      <c r="C442" s="67" t="str">
        <f t="shared" si="2"/>
        <v>190604420245400100261.2.3.3.072.3.2.02.02.009.041.2.3.3.0703060109|270</v>
      </c>
      <c r="D442" s="68" t="s">
        <v>2428</v>
      </c>
      <c r="E442" s="68" t="s">
        <v>121</v>
      </c>
      <c r="F442" s="68" t="s">
        <v>684</v>
      </c>
      <c r="G442" s="68" t="s">
        <v>686</v>
      </c>
      <c r="H442" s="68" t="s">
        <v>2655</v>
      </c>
      <c r="I442" s="68" t="s">
        <v>688</v>
      </c>
      <c r="J442" s="68" t="s">
        <v>2656</v>
      </c>
      <c r="K442" s="68" t="s">
        <v>693</v>
      </c>
      <c r="L442" s="68" t="s">
        <v>694</v>
      </c>
      <c r="M442" s="68" t="s">
        <v>689</v>
      </c>
      <c r="N442" s="68" t="s">
        <v>690</v>
      </c>
      <c r="O442" s="68" t="s">
        <v>693</v>
      </c>
      <c r="P442" s="68" t="s">
        <v>694</v>
      </c>
      <c r="Q442" s="69">
        <v>7.06869700213E11</v>
      </c>
      <c r="R442" s="69">
        <v>0.0</v>
      </c>
      <c r="S442" s="69">
        <v>0.0</v>
      </c>
      <c r="T442" s="69">
        <v>0.0</v>
      </c>
      <c r="U442" s="69">
        <v>0.0</v>
      </c>
      <c r="V442" s="69">
        <v>0.0</v>
      </c>
      <c r="W442" s="69">
        <v>0.0</v>
      </c>
      <c r="X442" s="69">
        <v>7.06869700213E11</v>
      </c>
      <c r="Y442" s="69">
        <v>7.06869700213E11</v>
      </c>
      <c r="Z442" s="69">
        <v>2.2110350558202E11</v>
      </c>
      <c r="AA442" s="69">
        <v>2.2110350558202E11</v>
      </c>
      <c r="AB442" s="69">
        <v>2.2110350558202E11</v>
      </c>
      <c r="AC442" s="69">
        <v>4.8576619463098E11</v>
      </c>
      <c r="AD442" s="68" t="s">
        <v>3061</v>
      </c>
      <c r="AE442" s="68" t="str">
        <f>VLOOKUP(I:I,'TOTAL POR PROYECTOS'!B:I,8,0)</f>
        <v>Secretaría de Salud</v>
      </c>
    </row>
    <row r="443" hidden="1">
      <c r="A443" s="67" t="str">
        <f t="shared" si="1"/>
        <v>190604420245400100261.2.3.3.082.3.2.02.02.009.041.2.3.3.08</v>
      </c>
      <c r="B443" s="67" t="str">
        <f>VLOOKUP(A:A,POAI!A:H,8,0)</f>
        <v>03060109|270</v>
      </c>
      <c r="C443" s="67" t="str">
        <f t="shared" si="2"/>
        <v>190604420245400100261.2.3.3.082.3.2.02.02.009.041.2.3.3.0803060109|270</v>
      </c>
      <c r="D443" s="68" t="s">
        <v>2428</v>
      </c>
      <c r="E443" s="68" t="s">
        <v>121</v>
      </c>
      <c r="F443" s="68" t="s">
        <v>684</v>
      </c>
      <c r="G443" s="68" t="s">
        <v>686</v>
      </c>
      <c r="H443" s="68" t="s">
        <v>2655</v>
      </c>
      <c r="I443" s="68" t="s">
        <v>688</v>
      </c>
      <c r="J443" s="68" t="s">
        <v>2656</v>
      </c>
      <c r="K443" s="68" t="s">
        <v>695</v>
      </c>
      <c r="L443" s="68" t="s">
        <v>696</v>
      </c>
      <c r="M443" s="68" t="s">
        <v>689</v>
      </c>
      <c r="N443" s="68" t="s">
        <v>690</v>
      </c>
      <c r="O443" s="68" t="s">
        <v>695</v>
      </c>
      <c r="P443" s="68" t="s">
        <v>697</v>
      </c>
      <c r="Q443" s="69">
        <v>2.6210214056E10</v>
      </c>
      <c r="R443" s="69">
        <v>0.0</v>
      </c>
      <c r="S443" s="69">
        <v>0.0</v>
      </c>
      <c r="T443" s="69">
        <v>0.0</v>
      </c>
      <c r="U443" s="69">
        <v>0.0</v>
      </c>
      <c r="V443" s="69">
        <v>0.0</v>
      </c>
      <c r="W443" s="69">
        <v>0.0</v>
      </c>
      <c r="X443" s="69">
        <v>2.6210214056E10</v>
      </c>
      <c r="Y443" s="69">
        <v>2.6210214056E10</v>
      </c>
      <c r="Z443" s="69">
        <v>8.43790040355E9</v>
      </c>
      <c r="AA443" s="69">
        <v>8.43790040355E9</v>
      </c>
      <c r="AB443" s="69">
        <v>8.43790040355E9</v>
      </c>
      <c r="AC443" s="69">
        <v>1.777231365245E10</v>
      </c>
      <c r="AD443" s="68" t="s">
        <v>3062</v>
      </c>
      <c r="AE443" s="68" t="str">
        <f>VLOOKUP(I:I,'TOTAL POR PROYECTOS'!B:I,8,0)</f>
        <v>Secretaría de Salud</v>
      </c>
    </row>
    <row r="444" hidden="1">
      <c r="A444" s="67" t="str">
        <f t="shared" si="1"/>
        <v>190604420245400100261.2.3.3.092.3.2.02.02.009.041.2.3.3.09</v>
      </c>
      <c r="B444" s="67" t="str">
        <f>VLOOKUP(A:A,POAI!A:H,8,0)</f>
        <v>03060109|270</v>
      </c>
      <c r="C444" s="67" t="str">
        <f t="shared" si="2"/>
        <v>190604420245400100261.2.3.3.092.3.2.02.02.009.041.2.3.3.0903060109|270</v>
      </c>
      <c r="D444" s="68" t="s">
        <v>2428</v>
      </c>
      <c r="E444" s="68" t="s">
        <v>121</v>
      </c>
      <c r="F444" s="68" t="s">
        <v>684</v>
      </c>
      <c r="G444" s="68" t="s">
        <v>686</v>
      </c>
      <c r="H444" s="68" t="s">
        <v>2655</v>
      </c>
      <c r="I444" s="68" t="s">
        <v>688</v>
      </c>
      <c r="J444" s="68" t="s">
        <v>2656</v>
      </c>
      <c r="K444" s="68" t="s">
        <v>698</v>
      </c>
      <c r="L444" s="68" t="s">
        <v>699</v>
      </c>
      <c r="M444" s="68" t="s">
        <v>689</v>
      </c>
      <c r="N444" s="68" t="s">
        <v>690</v>
      </c>
      <c r="O444" s="68" t="s">
        <v>698</v>
      </c>
      <c r="P444" s="68" t="s">
        <v>699</v>
      </c>
      <c r="Q444" s="69">
        <v>1.425252859E9</v>
      </c>
      <c r="R444" s="69">
        <v>0.0</v>
      </c>
      <c r="S444" s="69">
        <v>0.0</v>
      </c>
      <c r="T444" s="69">
        <v>0.0</v>
      </c>
      <c r="U444" s="69">
        <v>0.0</v>
      </c>
      <c r="V444" s="69">
        <v>0.0</v>
      </c>
      <c r="W444" s="69">
        <v>0.0</v>
      </c>
      <c r="X444" s="69">
        <v>1.425252859E9</v>
      </c>
      <c r="Y444" s="69">
        <v>1.425252859E9</v>
      </c>
      <c r="Z444" s="69">
        <v>3.5200376847E8</v>
      </c>
      <c r="AA444" s="69">
        <v>3.5200376847E8</v>
      </c>
      <c r="AB444" s="69">
        <v>3.5200376847E8</v>
      </c>
      <c r="AC444" s="69">
        <v>1.07324909053E9</v>
      </c>
      <c r="AD444" s="68" t="s">
        <v>3063</v>
      </c>
      <c r="AE444" s="68" t="str">
        <f>VLOOKUP(I:I,'TOTAL POR PROYECTOS'!B:I,8,0)</f>
        <v>Secretaría de Salud</v>
      </c>
    </row>
    <row r="445" hidden="1">
      <c r="A445" s="67" t="str">
        <f t="shared" si="1"/>
        <v>190604420245400100261.2.4.2.012.3.2.02.02.009.041.2.4.2.01</v>
      </c>
      <c r="B445" s="67" t="str">
        <f>VLOOKUP(A:A,POAI!A:H,8,0)</f>
        <v>03060109|270</v>
      </c>
      <c r="C445" s="67" t="str">
        <f t="shared" si="2"/>
        <v>190604420245400100261.2.4.2.012.3.2.02.02.009.041.2.4.2.0103060109|270</v>
      </c>
      <c r="D445" s="68" t="s">
        <v>2428</v>
      </c>
      <c r="E445" s="68" t="s">
        <v>121</v>
      </c>
      <c r="F445" s="68" t="s">
        <v>684</v>
      </c>
      <c r="G445" s="68" t="s">
        <v>686</v>
      </c>
      <c r="H445" s="68" t="s">
        <v>2655</v>
      </c>
      <c r="I445" s="68" t="s">
        <v>688</v>
      </c>
      <c r="J445" s="68" t="s">
        <v>2656</v>
      </c>
      <c r="K445" s="68" t="s">
        <v>700</v>
      </c>
      <c r="L445" s="68" t="s">
        <v>701</v>
      </c>
      <c r="M445" s="68" t="s">
        <v>689</v>
      </c>
      <c r="N445" s="68" t="s">
        <v>690</v>
      </c>
      <c r="O445" s="68" t="s">
        <v>700</v>
      </c>
      <c r="P445" s="68" t="s">
        <v>3064</v>
      </c>
      <c r="Q445" s="69">
        <v>3.64535191928E11</v>
      </c>
      <c r="R445" s="69">
        <v>0.0</v>
      </c>
      <c r="S445" s="69">
        <v>0.0</v>
      </c>
      <c r="T445" s="69">
        <v>0.0</v>
      </c>
      <c r="U445" s="69">
        <v>0.0</v>
      </c>
      <c r="V445" s="69">
        <v>0.0</v>
      </c>
      <c r="W445" s="69">
        <v>0.0</v>
      </c>
      <c r="X445" s="69">
        <v>3.64535191928E11</v>
      </c>
      <c r="Y445" s="69">
        <v>3.64535191928E11</v>
      </c>
      <c r="Z445" s="69">
        <v>8.2318767597E10</v>
      </c>
      <c r="AA445" s="69">
        <v>8.2318767597E10</v>
      </c>
      <c r="AB445" s="69">
        <v>8.2318767597E10</v>
      </c>
      <c r="AC445" s="69">
        <v>2.82216424331E11</v>
      </c>
      <c r="AD445" s="68" t="s">
        <v>3065</v>
      </c>
      <c r="AE445" s="68" t="str">
        <f>VLOOKUP(I:I,'TOTAL POR PROYECTOS'!B:I,8,0)</f>
        <v>Secretaría de Salud</v>
      </c>
    </row>
    <row r="446" hidden="1">
      <c r="A446" s="67" t="str">
        <f t="shared" si="1"/>
        <v>190604420245400100261.2.3.2.28.12.3.2.02.02.009.05.21.2.3.2.28</v>
      </c>
      <c r="B446" s="67" t="str">
        <f>VLOOKUP(A:A,POAI!A:H,8,0)</f>
        <v>03060109|270</v>
      </c>
      <c r="C446" s="67" t="str">
        <f t="shared" si="2"/>
        <v>190604420245400100261.2.3.2.28.12.3.2.02.02.009.05.21.2.3.2.2803060109|270</v>
      </c>
      <c r="D446" s="68" t="s">
        <v>2428</v>
      </c>
      <c r="E446" s="68" t="s">
        <v>121</v>
      </c>
      <c r="F446" s="68" t="s">
        <v>684</v>
      </c>
      <c r="G446" s="68" t="s">
        <v>686</v>
      </c>
      <c r="H446" s="68" t="s">
        <v>2655</v>
      </c>
      <c r="I446" s="68" t="s">
        <v>688</v>
      </c>
      <c r="J446" s="68" t="s">
        <v>2656</v>
      </c>
      <c r="K446" s="68" t="s">
        <v>129</v>
      </c>
      <c r="L446" s="68" t="s">
        <v>130</v>
      </c>
      <c r="M446" s="68" t="s">
        <v>2343</v>
      </c>
      <c r="N446" s="68" t="s">
        <v>2344</v>
      </c>
      <c r="O446" s="68" t="s">
        <v>133</v>
      </c>
      <c r="P446" s="68" t="s">
        <v>2272</v>
      </c>
      <c r="Q446" s="69">
        <v>0.0</v>
      </c>
      <c r="R446" s="69">
        <v>0.0</v>
      </c>
      <c r="S446" s="69">
        <v>0.0</v>
      </c>
      <c r="T446" s="69">
        <v>1.5E7</v>
      </c>
      <c r="U446" s="69">
        <v>0.0</v>
      </c>
      <c r="V446" s="69">
        <v>0.0</v>
      </c>
      <c r="W446" s="69">
        <v>0.0</v>
      </c>
      <c r="X446" s="69">
        <v>1.5E7</v>
      </c>
      <c r="Y446" s="69">
        <v>0.0</v>
      </c>
      <c r="Z446" s="69">
        <v>0.0</v>
      </c>
      <c r="AA446" s="69">
        <v>0.0</v>
      </c>
      <c r="AB446" s="69">
        <v>0.0</v>
      </c>
      <c r="AC446" s="69">
        <v>1.5E7</v>
      </c>
      <c r="AD446" s="68" t="s">
        <v>2415</v>
      </c>
      <c r="AE446" s="68" t="str">
        <f>VLOOKUP(I:I,'TOTAL POR PROYECTOS'!B:I,8,0)</f>
        <v>Secretaría de Salud</v>
      </c>
    </row>
    <row r="447" hidden="1">
      <c r="A447" s="67" t="str">
        <f t="shared" si="1"/>
        <v>190504920245400100531.2.4.2.022.3.2.02.02.009.06.11.2.4.2.02</v>
      </c>
      <c r="B447" s="67" t="str">
        <f>VLOOKUP(A:A,POAI!A:H,8,0)</f>
        <v>03060104|265</v>
      </c>
      <c r="C447" s="67" t="str">
        <f t="shared" si="2"/>
        <v>190504920245400100531.2.4.2.022.3.2.02.02.009.06.11.2.4.2.0203060104|265</v>
      </c>
      <c r="D447" s="68" t="s">
        <v>2428</v>
      </c>
      <c r="E447" s="68" t="s">
        <v>121</v>
      </c>
      <c r="F447" s="68" t="s">
        <v>123</v>
      </c>
      <c r="G447" s="68" t="s">
        <v>816</v>
      </c>
      <c r="H447" s="68" t="s">
        <v>2652</v>
      </c>
      <c r="I447" s="68" t="s">
        <v>128</v>
      </c>
      <c r="J447" s="68" t="s">
        <v>2433</v>
      </c>
      <c r="K447" s="68" t="s">
        <v>367</v>
      </c>
      <c r="L447" s="68" t="s">
        <v>368</v>
      </c>
      <c r="M447" s="68" t="s">
        <v>826</v>
      </c>
      <c r="N447" s="68" t="s">
        <v>827</v>
      </c>
      <c r="O447" s="68" t="s">
        <v>367</v>
      </c>
      <c r="P447" s="68" t="s">
        <v>2431</v>
      </c>
      <c r="Q447" s="69">
        <v>1.65E8</v>
      </c>
      <c r="R447" s="69">
        <v>0.0</v>
      </c>
      <c r="S447" s="69">
        <v>0.0</v>
      </c>
      <c r="T447" s="69">
        <v>0.0</v>
      </c>
      <c r="U447" s="69">
        <v>1.65E8</v>
      </c>
      <c r="V447" s="69">
        <v>0.0</v>
      </c>
      <c r="W447" s="69">
        <v>0.0</v>
      </c>
      <c r="X447" s="69">
        <v>0.0</v>
      </c>
      <c r="Y447" s="69">
        <v>0.0</v>
      </c>
      <c r="Z447" s="69">
        <v>0.0</v>
      </c>
      <c r="AA447" s="69">
        <v>0.0</v>
      </c>
      <c r="AB447" s="69">
        <v>0.0</v>
      </c>
      <c r="AC447" s="69">
        <v>0.0</v>
      </c>
      <c r="AD447" s="68" t="s">
        <v>2415</v>
      </c>
      <c r="AE447" s="68" t="str">
        <f>VLOOKUP(I:I,'TOTAL POR PROYECTOS'!B:I,8,0)</f>
        <v>Secretaría de Salud</v>
      </c>
    </row>
    <row r="448" hidden="1">
      <c r="A448" s="67" t="str">
        <f t="shared" si="1"/>
        <v>190504220245400100331.2.4.2.022.3.2.02.02.009.101.2.4.2.02</v>
      </c>
      <c r="B448" s="67" t="str">
        <f>VLOOKUP(A:A,POAI!A:H,8,0)</f>
        <v>03060304|283</v>
      </c>
      <c r="C448" s="67" t="str">
        <f t="shared" si="2"/>
        <v>190504220245400100331.2.4.2.022.3.2.02.02.009.101.2.4.2.0203060304|283</v>
      </c>
      <c r="D448" s="68" t="s">
        <v>2428</v>
      </c>
      <c r="E448" s="68" t="s">
        <v>121</v>
      </c>
      <c r="F448" s="68" t="s">
        <v>123</v>
      </c>
      <c r="G448" s="68" t="s">
        <v>715</v>
      </c>
      <c r="H448" s="68" t="s">
        <v>3066</v>
      </c>
      <c r="I448" s="68" t="s">
        <v>709</v>
      </c>
      <c r="J448" s="68" t="s">
        <v>2436</v>
      </c>
      <c r="K448" s="68" t="s">
        <v>367</v>
      </c>
      <c r="L448" s="68" t="s">
        <v>368</v>
      </c>
      <c r="M448" s="68" t="s">
        <v>719</v>
      </c>
      <c r="N448" s="68" t="s">
        <v>720</v>
      </c>
      <c r="O448" s="68" t="s">
        <v>367</v>
      </c>
      <c r="P448" s="68" t="s">
        <v>2431</v>
      </c>
      <c r="Q448" s="69">
        <v>3.492E8</v>
      </c>
      <c r="R448" s="69">
        <v>0.0</v>
      </c>
      <c r="S448" s="69">
        <v>0.0</v>
      </c>
      <c r="T448" s="69">
        <v>0.0</v>
      </c>
      <c r="U448" s="69">
        <v>0.0</v>
      </c>
      <c r="V448" s="69">
        <v>0.0</v>
      </c>
      <c r="W448" s="69">
        <v>0.0</v>
      </c>
      <c r="X448" s="69">
        <v>3.492E8</v>
      </c>
      <c r="Y448" s="69">
        <v>2.92E8</v>
      </c>
      <c r="Z448" s="69">
        <v>2.044E8</v>
      </c>
      <c r="AA448" s="69">
        <v>7.93E7</v>
      </c>
      <c r="AB448" s="69">
        <v>5.44E7</v>
      </c>
      <c r="AC448" s="69">
        <v>1.448E8</v>
      </c>
      <c r="AD448" s="68" t="s">
        <v>3067</v>
      </c>
      <c r="AE448" s="68" t="str">
        <f>VLOOKUP(I:I,'TOTAL POR PROYECTOS'!B:I,8,0)</f>
        <v>Secretaría de Salud</v>
      </c>
    </row>
    <row r="449" hidden="1">
      <c r="A449" s="67" t="str">
        <f t="shared" si="1"/>
        <v>190504220245400100331.2.3.2.28.12.3.2.02.02.009.101.2.3.2.28</v>
      </c>
      <c r="B449" s="67" t="str">
        <f>VLOOKUP(A:A,POAI!A:H,8,0)</f>
        <v>03060304|283</v>
      </c>
      <c r="C449" s="67" t="str">
        <f t="shared" si="2"/>
        <v>190504220245400100331.2.3.2.28.12.3.2.02.02.009.101.2.3.2.2803060304|283</v>
      </c>
      <c r="D449" s="68" t="s">
        <v>2428</v>
      </c>
      <c r="E449" s="68" t="s">
        <v>121</v>
      </c>
      <c r="F449" s="68" t="s">
        <v>123</v>
      </c>
      <c r="G449" s="68" t="s">
        <v>715</v>
      </c>
      <c r="H449" s="68" t="s">
        <v>3066</v>
      </c>
      <c r="I449" s="68" t="s">
        <v>709</v>
      </c>
      <c r="J449" s="68" t="s">
        <v>2436</v>
      </c>
      <c r="K449" s="68" t="s">
        <v>129</v>
      </c>
      <c r="L449" s="68" t="s">
        <v>130</v>
      </c>
      <c r="M449" s="68" t="s">
        <v>719</v>
      </c>
      <c r="N449" s="68" t="s">
        <v>720</v>
      </c>
      <c r="O449" s="68" t="s">
        <v>133</v>
      </c>
      <c r="P449" s="68" t="s">
        <v>2272</v>
      </c>
      <c r="Q449" s="69">
        <v>9.94E7</v>
      </c>
      <c r="R449" s="69">
        <v>0.0</v>
      </c>
      <c r="S449" s="69">
        <v>0.0</v>
      </c>
      <c r="T449" s="69">
        <v>0.0</v>
      </c>
      <c r="U449" s="69">
        <v>0.0</v>
      </c>
      <c r="V449" s="69">
        <v>0.0</v>
      </c>
      <c r="W449" s="69">
        <v>0.0</v>
      </c>
      <c r="X449" s="69">
        <v>9.94E7</v>
      </c>
      <c r="Y449" s="69">
        <v>9.45E7</v>
      </c>
      <c r="Z449" s="69">
        <v>8.715E7</v>
      </c>
      <c r="AA449" s="69">
        <v>9800000.0</v>
      </c>
      <c r="AB449" s="69">
        <v>9800000.0</v>
      </c>
      <c r="AC449" s="69">
        <v>1.225E7</v>
      </c>
      <c r="AD449" s="68" t="s">
        <v>3068</v>
      </c>
      <c r="AE449" s="68" t="str">
        <f>VLOOKUP(I:I,'TOTAL POR PROYECTOS'!B:I,8,0)</f>
        <v>Secretaría de Salud</v>
      </c>
    </row>
    <row r="450" hidden="1">
      <c r="A450" s="67" t="str">
        <f t="shared" si="1"/>
        <v>190504220245400100331.2.4.2.022.3.2.02.02.009.121.2.4.2.02</v>
      </c>
      <c r="B450" s="67" t="str">
        <f>VLOOKUP(A:A,POAI!A:H,8,0)</f>
        <v>03060304|283</v>
      </c>
      <c r="C450" s="67" t="str">
        <f t="shared" si="2"/>
        <v>190504220245400100331.2.4.2.022.3.2.02.02.009.121.2.4.2.0203060304|283</v>
      </c>
      <c r="D450" s="68" t="s">
        <v>2428</v>
      </c>
      <c r="E450" s="68" t="s">
        <v>121</v>
      </c>
      <c r="F450" s="68" t="s">
        <v>123</v>
      </c>
      <c r="G450" s="68" t="s">
        <v>715</v>
      </c>
      <c r="H450" s="68" t="s">
        <v>3066</v>
      </c>
      <c r="I450" s="68" t="s">
        <v>709</v>
      </c>
      <c r="J450" s="68" t="s">
        <v>2436</v>
      </c>
      <c r="K450" s="68" t="s">
        <v>367</v>
      </c>
      <c r="L450" s="68" t="s">
        <v>368</v>
      </c>
      <c r="M450" s="68" t="s">
        <v>721</v>
      </c>
      <c r="N450" s="68" t="s">
        <v>722</v>
      </c>
      <c r="O450" s="68" t="s">
        <v>367</v>
      </c>
      <c r="P450" s="68" t="s">
        <v>2431</v>
      </c>
      <c r="Q450" s="69">
        <v>2.682E8</v>
      </c>
      <c r="R450" s="69">
        <v>0.0</v>
      </c>
      <c r="S450" s="69">
        <v>0.0</v>
      </c>
      <c r="T450" s="69">
        <v>0.0</v>
      </c>
      <c r="U450" s="69">
        <v>0.0</v>
      </c>
      <c r="V450" s="69">
        <v>0.0</v>
      </c>
      <c r="W450" s="69">
        <v>0.0</v>
      </c>
      <c r="X450" s="69">
        <v>2.682E8</v>
      </c>
      <c r="Y450" s="69">
        <v>2.5672E8</v>
      </c>
      <c r="Z450" s="69">
        <v>1.76869E8</v>
      </c>
      <c r="AA450" s="69">
        <v>9.8468E7</v>
      </c>
      <c r="AB450" s="69">
        <v>7.9634E7</v>
      </c>
      <c r="AC450" s="69">
        <v>9.1331E7</v>
      </c>
      <c r="AD450" s="68" t="s">
        <v>3069</v>
      </c>
      <c r="AE450" s="68" t="str">
        <f>VLOOKUP(I:I,'TOTAL POR PROYECTOS'!B:I,8,0)</f>
        <v>Secretaría de Salud</v>
      </c>
    </row>
    <row r="451" hidden="1">
      <c r="A451" s="67" t="str">
        <f t="shared" si="1"/>
        <v>190504220245400100331.2.3.2.28.12.3.2.02.02.009.121.2.3.2.28</v>
      </c>
      <c r="B451" s="67" t="str">
        <f>VLOOKUP(A:A,POAI!A:H,8,0)</f>
        <v>03060304|283</v>
      </c>
      <c r="C451" s="67" t="str">
        <f t="shared" si="2"/>
        <v>190504220245400100331.2.3.2.28.12.3.2.02.02.009.121.2.3.2.2803060304|283</v>
      </c>
      <c r="D451" s="68" t="s">
        <v>2428</v>
      </c>
      <c r="E451" s="68" t="s">
        <v>121</v>
      </c>
      <c r="F451" s="68" t="s">
        <v>123</v>
      </c>
      <c r="G451" s="68" t="s">
        <v>715</v>
      </c>
      <c r="H451" s="68" t="s">
        <v>3066</v>
      </c>
      <c r="I451" s="68" t="s">
        <v>709</v>
      </c>
      <c r="J451" s="68" t="s">
        <v>2436</v>
      </c>
      <c r="K451" s="68" t="s">
        <v>129</v>
      </c>
      <c r="L451" s="68" t="s">
        <v>130</v>
      </c>
      <c r="M451" s="68" t="s">
        <v>721</v>
      </c>
      <c r="N451" s="68" t="s">
        <v>722</v>
      </c>
      <c r="O451" s="68" t="s">
        <v>133</v>
      </c>
      <c r="P451" s="68" t="s">
        <v>2272</v>
      </c>
      <c r="Q451" s="69">
        <v>1.62E7</v>
      </c>
      <c r="R451" s="69">
        <v>0.0</v>
      </c>
      <c r="S451" s="69">
        <v>0.0</v>
      </c>
      <c r="T451" s="69">
        <v>0.0</v>
      </c>
      <c r="U451" s="69">
        <v>0.0</v>
      </c>
      <c r="V451" s="69">
        <v>0.0</v>
      </c>
      <c r="W451" s="69">
        <v>0.0</v>
      </c>
      <c r="X451" s="69">
        <v>1.62E7</v>
      </c>
      <c r="Y451" s="69">
        <v>9450000.0</v>
      </c>
      <c r="Z451" s="69">
        <v>9450000.0</v>
      </c>
      <c r="AA451" s="69">
        <v>5400000.0</v>
      </c>
      <c r="AB451" s="69">
        <v>2700000.0</v>
      </c>
      <c r="AC451" s="69">
        <v>6750000.0</v>
      </c>
      <c r="AD451" s="68" t="s">
        <v>2647</v>
      </c>
      <c r="AE451" s="68" t="str">
        <f>VLOOKUP(I:I,'TOTAL POR PROYECTOS'!B:I,8,0)</f>
        <v>Secretaría de Salud</v>
      </c>
    </row>
    <row r="452" hidden="1">
      <c r="A452" s="67" t="str">
        <f t="shared" si="1"/>
        <v>190502020245400100391.2.4.2.022.3.2.02.02.009.161.2.4.2.02</v>
      </c>
      <c r="B452" s="67" t="str">
        <f>VLOOKUP(A:A,POAI!A:H,8,0)</f>
        <v>03060208|278</v>
      </c>
      <c r="C452" s="67" t="str">
        <f t="shared" si="2"/>
        <v>190502020245400100391.2.4.2.022.3.2.02.02.009.161.2.4.2.0203060208|278</v>
      </c>
      <c r="D452" s="68" t="s">
        <v>2428</v>
      </c>
      <c r="E452" s="68" t="s">
        <v>121</v>
      </c>
      <c r="F452" s="68" t="s">
        <v>123</v>
      </c>
      <c r="G452" s="68" t="s">
        <v>363</v>
      </c>
      <c r="H452" s="68" t="s">
        <v>3070</v>
      </c>
      <c r="I452" s="68" t="s">
        <v>366</v>
      </c>
      <c r="J452" s="68" t="s">
        <v>2430</v>
      </c>
      <c r="K452" s="68" t="s">
        <v>367</v>
      </c>
      <c r="L452" s="68" t="s">
        <v>368</v>
      </c>
      <c r="M452" s="68" t="s">
        <v>369</v>
      </c>
      <c r="N452" s="68" t="s">
        <v>370</v>
      </c>
      <c r="O452" s="68" t="s">
        <v>367</v>
      </c>
      <c r="P452" s="68" t="s">
        <v>2431</v>
      </c>
      <c r="Q452" s="69">
        <v>5.0E7</v>
      </c>
      <c r="R452" s="69">
        <v>0.0</v>
      </c>
      <c r="S452" s="69">
        <v>0.0</v>
      </c>
      <c r="T452" s="69">
        <v>0.0</v>
      </c>
      <c r="U452" s="69">
        <v>0.0</v>
      </c>
      <c r="V452" s="69">
        <v>0.0</v>
      </c>
      <c r="W452" s="69">
        <v>0.0</v>
      </c>
      <c r="X452" s="69">
        <v>5.0E7</v>
      </c>
      <c r="Y452" s="69">
        <v>5.0E7</v>
      </c>
      <c r="Z452" s="69">
        <v>5.0E7</v>
      </c>
      <c r="AA452" s="69">
        <v>0.0</v>
      </c>
      <c r="AB452" s="69">
        <v>0.0</v>
      </c>
      <c r="AC452" s="69">
        <v>0.0</v>
      </c>
      <c r="AD452" s="68" t="s">
        <v>2404</v>
      </c>
      <c r="AE452" s="68" t="str">
        <f>VLOOKUP(I:I,'TOTAL POR PROYECTOS'!B:I,8,0)</f>
        <v>Secretaría de Salud</v>
      </c>
    </row>
    <row r="453" hidden="1">
      <c r="A453" s="67" t="str">
        <f t="shared" si="1"/>
        <v>190502120245400100391.2.4.2.022.3.2.02.02.009.171.2.4.2.02</v>
      </c>
      <c r="B453" s="67" t="str">
        <f>VLOOKUP(A:A,POAI!A:H,8,0)</f>
        <v>03060204|274</v>
      </c>
      <c r="C453" s="67" t="str">
        <f t="shared" si="2"/>
        <v>190502120245400100391.2.4.2.022.3.2.02.02.009.171.2.4.2.0203060204|274</v>
      </c>
      <c r="D453" s="68" t="s">
        <v>2428</v>
      </c>
      <c r="E453" s="68" t="s">
        <v>121</v>
      </c>
      <c r="F453" s="68" t="s">
        <v>123</v>
      </c>
      <c r="G453" s="68" t="s">
        <v>374</v>
      </c>
      <c r="H453" s="68" t="s">
        <v>3071</v>
      </c>
      <c r="I453" s="68" t="s">
        <v>366</v>
      </c>
      <c r="J453" s="68" t="s">
        <v>2430</v>
      </c>
      <c r="K453" s="68" t="s">
        <v>367</v>
      </c>
      <c r="L453" s="68" t="s">
        <v>368</v>
      </c>
      <c r="M453" s="68" t="s">
        <v>377</v>
      </c>
      <c r="N453" s="68" t="s">
        <v>378</v>
      </c>
      <c r="O453" s="68" t="s">
        <v>367</v>
      </c>
      <c r="P453" s="68" t="s">
        <v>2431</v>
      </c>
      <c r="Q453" s="69">
        <v>4.3793111E8</v>
      </c>
      <c r="R453" s="69">
        <v>0.0</v>
      </c>
      <c r="S453" s="69">
        <v>0.0</v>
      </c>
      <c r="T453" s="69">
        <v>0.0</v>
      </c>
      <c r="U453" s="69">
        <v>0.0</v>
      </c>
      <c r="V453" s="69">
        <v>0.0</v>
      </c>
      <c r="W453" s="69">
        <v>0.0</v>
      </c>
      <c r="X453" s="69">
        <v>4.3793111E8</v>
      </c>
      <c r="Y453" s="69">
        <v>4.3793111E8</v>
      </c>
      <c r="Z453" s="69">
        <v>4.3793111E8</v>
      </c>
      <c r="AA453" s="69">
        <v>0.0</v>
      </c>
      <c r="AB453" s="69">
        <v>0.0</v>
      </c>
      <c r="AC453" s="69">
        <v>0.0</v>
      </c>
      <c r="AD453" s="68" t="s">
        <v>2404</v>
      </c>
      <c r="AE453" s="68" t="str">
        <f>VLOOKUP(I:I,'TOTAL POR PROYECTOS'!B:I,8,0)</f>
        <v>Secretaría de Salud</v>
      </c>
    </row>
    <row r="454" hidden="1">
      <c r="A454" s="67" t="str">
        <f t="shared" si="1"/>
        <v>190502320245400100391.2.4.2.022.3.2.02.02.009.181.2.4.2.02</v>
      </c>
      <c r="B454" s="67" t="str">
        <f>VLOOKUP(A:A,POAI!A:H,8,0)</f>
        <v>03060207|277</v>
      </c>
      <c r="C454" s="67" t="str">
        <f t="shared" si="2"/>
        <v>190502320245400100391.2.4.2.022.3.2.02.02.009.181.2.4.2.0203060207|277</v>
      </c>
      <c r="D454" s="68" t="s">
        <v>2428</v>
      </c>
      <c r="E454" s="68" t="s">
        <v>121</v>
      </c>
      <c r="F454" s="68" t="s">
        <v>123</v>
      </c>
      <c r="G454" s="68" t="s">
        <v>382</v>
      </c>
      <c r="H454" s="68" t="s">
        <v>3072</v>
      </c>
      <c r="I454" s="68" t="s">
        <v>366</v>
      </c>
      <c r="J454" s="68" t="s">
        <v>2430</v>
      </c>
      <c r="K454" s="68" t="s">
        <v>367</v>
      </c>
      <c r="L454" s="68" t="s">
        <v>368</v>
      </c>
      <c r="M454" s="68" t="s">
        <v>385</v>
      </c>
      <c r="N454" s="68" t="s">
        <v>386</v>
      </c>
      <c r="O454" s="68" t="s">
        <v>367</v>
      </c>
      <c r="P454" s="68" t="s">
        <v>2431</v>
      </c>
      <c r="Q454" s="69">
        <v>5.0E7</v>
      </c>
      <c r="R454" s="69">
        <v>0.0</v>
      </c>
      <c r="S454" s="69">
        <v>0.0</v>
      </c>
      <c r="T454" s="69">
        <v>0.0</v>
      </c>
      <c r="U454" s="69">
        <v>0.0</v>
      </c>
      <c r="V454" s="69">
        <v>0.0</v>
      </c>
      <c r="W454" s="69">
        <v>0.0</v>
      </c>
      <c r="X454" s="69">
        <v>5.0E7</v>
      </c>
      <c r="Y454" s="69">
        <v>5.0E7</v>
      </c>
      <c r="Z454" s="69">
        <v>5.0E7</v>
      </c>
      <c r="AA454" s="69">
        <v>0.0</v>
      </c>
      <c r="AB454" s="69">
        <v>0.0</v>
      </c>
      <c r="AC454" s="69">
        <v>0.0</v>
      </c>
      <c r="AD454" s="68" t="s">
        <v>2404</v>
      </c>
      <c r="AE454" s="68" t="str">
        <f>VLOOKUP(I:I,'TOTAL POR PROYECTOS'!B:I,8,0)</f>
        <v>Secretaría de Salud</v>
      </c>
    </row>
    <row r="455" hidden="1">
      <c r="A455" s="67" t="str">
        <f t="shared" si="1"/>
        <v>190502620245400100391.2.4.2.022.3.2.02.02.009.191.2.4.2.02</v>
      </c>
      <c r="B455" s="67" t="str">
        <f>VLOOKUP(A:A,POAI!A:H,8,0)</f>
        <v>03060202|272</v>
      </c>
      <c r="C455" s="67" t="str">
        <f t="shared" si="2"/>
        <v>190502620245400100391.2.4.2.022.3.2.02.02.009.191.2.4.2.0203060202|272</v>
      </c>
      <c r="D455" s="68" t="s">
        <v>2428</v>
      </c>
      <c r="E455" s="68" t="s">
        <v>121</v>
      </c>
      <c r="F455" s="68" t="s">
        <v>123</v>
      </c>
      <c r="G455" s="68" t="s">
        <v>390</v>
      </c>
      <c r="H455" s="68" t="s">
        <v>3073</v>
      </c>
      <c r="I455" s="68" t="s">
        <v>366</v>
      </c>
      <c r="J455" s="68" t="s">
        <v>2430</v>
      </c>
      <c r="K455" s="68" t="s">
        <v>367</v>
      </c>
      <c r="L455" s="68" t="s">
        <v>368</v>
      </c>
      <c r="M455" s="68" t="s">
        <v>393</v>
      </c>
      <c r="N455" s="68" t="s">
        <v>394</v>
      </c>
      <c r="O455" s="68" t="s">
        <v>367</v>
      </c>
      <c r="P455" s="68" t="s">
        <v>2431</v>
      </c>
      <c r="Q455" s="69">
        <v>1.52532701E8</v>
      </c>
      <c r="R455" s="69">
        <v>0.0</v>
      </c>
      <c r="S455" s="69">
        <v>0.0</v>
      </c>
      <c r="T455" s="69">
        <v>0.0</v>
      </c>
      <c r="U455" s="69">
        <v>0.0</v>
      </c>
      <c r="V455" s="69">
        <v>0.0</v>
      </c>
      <c r="W455" s="69">
        <v>0.0</v>
      </c>
      <c r="X455" s="69">
        <v>1.52532701E8</v>
      </c>
      <c r="Y455" s="69">
        <v>1.52532701E8</v>
      </c>
      <c r="Z455" s="69">
        <v>1.52532701E8</v>
      </c>
      <c r="AA455" s="69">
        <v>0.0</v>
      </c>
      <c r="AB455" s="69">
        <v>0.0</v>
      </c>
      <c r="AC455" s="69">
        <v>0.0</v>
      </c>
      <c r="AD455" s="68" t="s">
        <v>2404</v>
      </c>
      <c r="AE455" s="68" t="str">
        <f>VLOOKUP(I:I,'TOTAL POR PROYECTOS'!B:I,8,0)</f>
        <v>Secretaría de Salud</v>
      </c>
    </row>
    <row r="456" hidden="1">
      <c r="A456" s="67" t="str">
        <f t="shared" si="1"/>
        <v>190502620245400100391.2.4.2.022.3.2.02.02.009.201.2.4.2.02</v>
      </c>
      <c r="B456" s="67" t="str">
        <f>VLOOKUP(A:A,POAI!A:H,8,0)</f>
        <v>03060202|272</v>
      </c>
      <c r="C456" s="67" t="str">
        <f t="shared" si="2"/>
        <v>190502620245400100391.2.4.2.022.3.2.02.02.009.201.2.4.2.0203060202|272</v>
      </c>
      <c r="D456" s="68" t="s">
        <v>2428</v>
      </c>
      <c r="E456" s="68" t="s">
        <v>121</v>
      </c>
      <c r="F456" s="68" t="s">
        <v>123</v>
      </c>
      <c r="G456" s="68" t="s">
        <v>390</v>
      </c>
      <c r="H456" s="68" t="s">
        <v>3073</v>
      </c>
      <c r="I456" s="68" t="s">
        <v>366</v>
      </c>
      <c r="J456" s="68" t="s">
        <v>2430</v>
      </c>
      <c r="K456" s="68" t="s">
        <v>367</v>
      </c>
      <c r="L456" s="68" t="s">
        <v>368</v>
      </c>
      <c r="M456" s="68" t="s">
        <v>395</v>
      </c>
      <c r="N456" s="68" t="s">
        <v>396</v>
      </c>
      <c r="O456" s="68" t="s">
        <v>367</v>
      </c>
      <c r="P456" s="68" t="s">
        <v>2431</v>
      </c>
      <c r="Q456" s="69">
        <v>1.36408493E8</v>
      </c>
      <c r="R456" s="69">
        <v>0.0</v>
      </c>
      <c r="S456" s="69">
        <v>0.0</v>
      </c>
      <c r="T456" s="69">
        <v>0.0</v>
      </c>
      <c r="U456" s="69">
        <v>0.0</v>
      </c>
      <c r="V456" s="69">
        <v>0.0</v>
      </c>
      <c r="W456" s="69">
        <v>0.0</v>
      </c>
      <c r="X456" s="69">
        <v>1.36408493E8</v>
      </c>
      <c r="Y456" s="69">
        <v>1.36408493E8</v>
      </c>
      <c r="Z456" s="69">
        <v>1.36408493E8</v>
      </c>
      <c r="AA456" s="69">
        <v>0.0</v>
      </c>
      <c r="AB456" s="69">
        <v>0.0</v>
      </c>
      <c r="AC456" s="69">
        <v>0.0</v>
      </c>
      <c r="AD456" s="68" t="s">
        <v>2404</v>
      </c>
      <c r="AE456" s="68" t="str">
        <f>VLOOKUP(I:I,'TOTAL POR PROYECTOS'!B:I,8,0)</f>
        <v>Secretaría de Salud</v>
      </c>
    </row>
    <row r="457" hidden="1">
      <c r="A457" s="67" t="str">
        <f t="shared" si="1"/>
        <v>190505420245400100391.2.4.2.022.3.2.02.02.009.201.2.4.2.02</v>
      </c>
      <c r="B457" s="67" t="str">
        <f>VLOOKUP(A:A,POAI!A:H,8,0)</f>
        <v>03060201|271</v>
      </c>
      <c r="C457" s="67" t="str">
        <f t="shared" si="2"/>
        <v>190505420245400100391.2.4.2.022.3.2.02.02.009.201.2.4.2.0203060201|271</v>
      </c>
      <c r="D457" s="68" t="s">
        <v>2428</v>
      </c>
      <c r="E457" s="68" t="s">
        <v>121</v>
      </c>
      <c r="F457" s="68" t="s">
        <v>123</v>
      </c>
      <c r="G457" s="68" t="s">
        <v>408</v>
      </c>
      <c r="H457" s="68" t="s">
        <v>3074</v>
      </c>
      <c r="I457" s="68" t="s">
        <v>366</v>
      </c>
      <c r="J457" s="68" t="s">
        <v>2430</v>
      </c>
      <c r="K457" s="68" t="s">
        <v>367</v>
      </c>
      <c r="L457" s="68" t="s">
        <v>368</v>
      </c>
      <c r="M457" s="68" t="s">
        <v>395</v>
      </c>
      <c r="N457" s="68" t="s">
        <v>396</v>
      </c>
      <c r="O457" s="68" t="s">
        <v>367</v>
      </c>
      <c r="P457" s="68" t="s">
        <v>2431</v>
      </c>
      <c r="Q457" s="69">
        <v>4.0E7</v>
      </c>
      <c r="R457" s="69">
        <v>0.0</v>
      </c>
      <c r="S457" s="69">
        <v>0.0</v>
      </c>
      <c r="T457" s="69">
        <v>0.0</v>
      </c>
      <c r="U457" s="69">
        <v>0.0</v>
      </c>
      <c r="V457" s="69">
        <v>0.0</v>
      </c>
      <c r="W457" s="69">
        <v>0.0</v>
      </c>
      <c r="X457" s="69">
        <v>4.0E7</v>
      </c>
      <c r="Y457" s="69">
        <v>4.0E7</v>
      </c>
      <c r="Z457" s="69">
        <v>4.0E7</v>
      </c>
      <c r="AA457" s="69">
        <v>0.0</v>
      </c>
      <c r="AB457" s="69">
        <v>0.0</v>
      </c>
      <c r="AC457" s="69">
        <v>0.0</v>
      </c>
      <c r="AD457" s="68" t="s">
        <v>2404</v>
      </c>
      <c r="AE457" s="68" t="str">
        <f>VLOOKUP(I:I,'TOTAL POR PROYECTOS'!B:I,8,0)</f>
        <v>Secretaría de Salud</v>
      </c>
    </row>
    <row r="458" hidden="1">
      <c r="A458" s="67" t="str">
        <f t="shared" si="1"/>
        <v>190502820245400100391.2.4.2.022.3.2.02.02.009.211.2.4.2.02</v>
      </c>
      <c r="B458" s="67" t="str">
        <f>VLOOKUP(A:A,POAI!A:H,8,0)</f>
        <v>03060206|276</v>
      </c>
      <c r="C458" s="67" t="str">
        <f t="shared" si="2"/>
        <v>190502820245400100391.2.4.2.022.3.2.02.02.009.211.2.4.2.0203060206|276</v>
      </c>
      <c r="D458" s="68" t="s">
        <v>2428</v>
      </c>
      <c r="E458" s="68" t="s">
        <v>121</v>
      </c>
      <c r="F458" s="68" t="s">
        <v>123</v>
      </c>
      <c r="G458" s="68" t="s">
        <v>400</v>
      </c>
      <c r="H458" s="68" t="s">
        <v>3075</v>
      </c>
      <c r="I458" s="68" t="s">
        <v>366</v>
      </c>
      <c r="J458" s="68" t="s">
        <v>2430</v>
      </c>
      <c r="K458" s="68" t="s">
        <v>367</v>
      </c>
      <c r="L458" s="68" t="s">
        <v>368</v>
      </c>
      <c r="M458" s="68" t="s">
        <v>403</v>
      </c>
      <c r="N458" s="68" t="s">
        <v>404</v>
      </c>
      <c r="O458" s="68" t="s">
        <v>367</v>
      </c>
      <c r="P458" s="68" t="s">
        <v>2431</v>
      </c>
      <c r="Q458" s="69">
        <v>5.0E7</v>
      </c>
      <c r="R458" s="69">
        <v>0.0</v>
      </c>
      <c r="S458" s="69">
        <v>0.0</v>
      </c>
      <c r="T458" s="69">
        <v>0.0</v>
      </c>
      <c r="U458" s="69">
        <v>0.0</v>
      </c>
      <c r="V458" s="69">
        <v>0.0</v>
      </c>
      <c r="W458" s="69">
        <v>0.0</v>
      </c>
      <c r="X458" s="69">
        <v>5.0E7</v>
      </c>
      <c r="Y458" s="69">
        <v>5.0E7</v>
      </c>
      <c r="Z458" s="69">
        <v>5.0E7</v>
      </c>
      <c r="AA458" s="69">
        <v>0.0</v>
      </c>
      <c r="AB458" s="69">
        <v>0.0</v>
      </c>
      <c r="AC458" s="69">
        <v>0.0</v>
      </c>
      <c r="AD458" s="68" t="s">
        <v>2404</v>
      </c>
      <c r="AE458" s="68" t="str">
        <f>VLOOKUP(I:I,'TOTAL POR PROYECTOS'!B:I,8,0)</f>
        <v>Secretaría de Salud</v>
      </c>
    </row>
    <row r="459" hidden="1">
      <c r="A459" s="67" t="str">
        <f t="shared" si="1"/>
        <v>190504320245400100391.2.4.2.022.3.2.02.02.009.231.2.4.2.02</v>
      </c>
      <c r="B459" s="67" t="str">
        <f>VLOOKUP(A:A,POAI!A:H,8,0)</f>
        <v>03060209|279</v>
      </c>
      <c r="C459" s="67" t="str">
        <f t="shared" si="2"/>
        <v>190504320245400100391.2.4.2.022.3.2.02.02.009.231.2.4.2.0203060209|279</v>
      </c>
      <c r="D459" s="68" t="s">
        <v>2428</v>
      </c>
      <c r="E459" s="68" t="s">
        <v>121</v>
      </c>
      <c r="F459" s="68" t="s">
        <v>123</v>
      </c>
      <c r="G459" s="68" t="s">
        <v>726</v>
      </c>
      <c r="H459" s="68" t="s">
        <v>2429</v>
      </c>
      <c r="I459" s="68" t="s">
        <v>366</v>
      </c>
      <c r="J459" s="68" t="s">
        <v>2430</v>
      </c>
      <c r="K459" s="68" t="s">
        <v>367</v>
      </c>
      <c r="L459" s="68" t="s">
        <v>368</v>
      </c>
      <c r="M459" s="68" t="s">
        <v>730</v>
      </c>
      <c r="N459" s="68" t="s">
        <v>731</v>
      </c>
      <c r="O459" s="68" t="s">
        <v>367</v>
      </c>
      <c r="P459" s="68" t="s">
        <v>2431</v>
      </c>
      <c r="Q459" s="69">
        <v>7.554E8</v>
      </c>
      <c r="R459" s="69">
        <v>0.0</v>
      </c>
      <c r="S459" s="69">
        <v>0.0</v>
      </c>
      <c r="T459" s="69">
        <v>0.0</v>
      </c>
      <c r="U459" s="69">
        <v>0.0</v>
      </c>
      <c r="V459" s="69">
        <v>0.0</v>
      </c>
      <c r="W459" s="69">
        <v>0.0</v>
      </c>
      <c r="X459" s="69">
        <v>7.554E8</v>
      </c>
      <c r="Y459" s="69">
        <v>5.3095E8</v>
      </c>
      <c r="Z459" s="69">
        <v>3.7E8</v>
      </c>
      <c r="AA459" s="69">
        <v>1.489E8</v>
      </c>
      <c r="AB459" s="69">
        <v>1.043E8</v>
      </c>
      <c r="AC459" s="69">
        <v>3.854E8</v>
      </c>
      <c r="AD459" s="68" t="s">
        <v>3076</v>
      </c>
      <c r="AE459" s="68" t="str">
        <f>VLOOKUP(I:I,'TOTAL POR PROYECTOS'!B:I,8,0)</f>
        <v>Secretaría de Salud</v>
      </c>
    </row>
    <row r="460" hidden="1">
      <c r="A460" s="67" t="str">
        <f t="shared" si="1"/>
        <v>190504320245400100391.2.4.2.022.3.2.02.02.009.241.2.4.2.02</v>
      </c>
      <c r="B460" s="67" t="str">
        <f>VLOOKUP(A:A,POAI!A:H,8,0)</f>
        <v>03060209|279</v>
      </c>
      <c r="C460" s="67" t="str">
        <f t="shared" si="2"/>
        <v>190504320245400100391.2.4.2.022.3.2.02.02.009.241.2.4.2.0203060209|279</v>
      </c>
      <c r="D460" s="68" t="s">
        <v>2428</v>
      </c>
      <c r="E460" s="68" t="s">
        <v>121</v>
      </c>
      <c r="F460" s="68" t="s">
        <v>123</v>
      </c>
      <c r="G460" s="68" t="s">
        <v>726</v>
      </c>
      <c r="H460" s="68" t="s">
        <v>2429</v>
      </c>
      <c r="I460" s="68" t="s">
        <v>366</v>
      </c>
      <c r="J460" s="68" t="s">
        <v>2430</v>
      </c>
      <c r="K460" s="68" t="s">
        <v>367</v>
      </c>
      <c r="L460" s="68" t="s">
        <v>368</v>
      </c>
      <c r="M460" s="68" t="s">
        <v>736</v>
      </c>
      <c r="N460" s="68" t="s">
        <v>737</v>
      </c>
      <c r="O460" s="68" t="s">
        <v>367</v>
      </c>
      <c r="P460" s="68" t="s">
        <v>2431</v>
      </c>
      <c r="Q460" s="69">
        <v>8.63896137E8</v>
      </c>
      <c r="R460" s="69">
        <v>0.0</v>
      </c>
      <c r="S460" s="69">
        <v>0.0</v>
      </c>
      <c r="T460" s="69">
        <v>1.0E8</v>
      </c>
      <c r="U460" s="69">
        <v>0.0</v>
      </c>
      <c r="V460" s="69">
        <v>0.0</v>
      </c>
      <c r="W460" s="69">
        <v>0.0</v>
      </c>
      <c r="X460" s="69">
        <v>9.63896137E8</v>
      </c>
      <c r="Y460" s="69">
        <v>9.63896137E8</v>
      </c>
      <c r="Z460" s="69">
        <v>0.0</v>
      </c>
      <c r="AA460" s="69">
        <v>0.0</v>
      </c>
      <c r="AB460" s="69">
        <v>0.0</v>
      </c>
      <c r="AC460" s="69">
        <v>9.63896137E8</v>
      </c>
      <c r="AD460" s="68" t="s">
        <v>2415</v>
      </c>
      <c r="AE460" s="68" t="str">
        <f>VLOOKUP(I:I,'TOTAL POR PROYECTOS'!B:I,8,0)</f>
        <v>Secretaría de Salud</v>
      </c>
    </row>
    <row r="461" hidden="1">
      <c r="A461" s="67" t="str">
        <f t="shared" si="1"/>
        <v>190505420245400100391.2.4.2.022.3.2.02.02.009.251.2.4.2.02</v>
      </c>
      <c r="B461" s="67" t="str">
        <f>VLOOKUP(A:A,POAI!A:H,8,0)</f>
        <v>03060203|273</v>
      </c>
      <c r="C461" s="67" t="str">
        <f t="shared" si="2"/>
        <v>190505420245400100391.2.4.2.022.3.2.02.02.009.251.2.4.2.0203060203|273</v>
      </c>
      <c r="D461" s="68" t="s">
        <v>2428</v>
      </c>
      <c r="E461" s="68" t="s">
        <v>121</v>
      </c>
      <c r="F461" s="68" t="s">
        <v>123</v>
      </c>
      <c r="G461" s="68" t="s">
        <v>408</v>
      </c>
      <c r="H461" s="68" t="s">
        <v>3074</v>
      </c>
      <c r="I461" s="68" t="s">
        <v>366</v>
      </c>
      <c r="J461" s="68" t="s">
        <v>2430</v>
      </c>
      <c r="K461" s="68" t="s">
        <v>367</v>
      </c>
      <c r="L461" s="68" t="s">
        <v>368</v>
      </c>
      <c r="M461" s="68" t="s">
        <v>410</v>
      </c>
      <c r="N461" s="68" t="s">
        <v>411</v>
      </c>
      <c r="O461" s="68" t="s">
        <v>367</v>
      </c>
      <c r="P461" s="68" t="s">
        <v>2431</v>
      </c>
      <c r="Q461" s="69">
        <v>2.35E8</v>
      </c>
      <c r="R461" s="69">
        <v>0.0</v>
      </c>
      <c r="S461" s="69">
        <v>0.0</v>
      </c>
      <c r="T461" s="69">
        <v>0.0</v>
      </c>
      <c r="U461" s="69">
        <v>0.0</v>
      </c>
      <c r="V461" s="69">
        <v>0.0</v>
      </c>
      <c r="W461" s="69">
        <v>0.0</v>
      </c>
      <c r="X461" s="69">
        <v>2.35E8</v>
      </c>
      <c r="Y461" s="69">
        <v>2.35E8</v>
      </c>
      <c r="Z461" s="69">
        <v>2.35E8</v>
      </c>
      <c r="AA461" s="69">
        <v>0.0</v>
      </c>
      <c r="AB461" s="69">
        <v>0.0</v>
      </c>
      <c r="AC461" s="69">
        <v>0.0</v>
      </c>
      <c r="AD461" s="68" t="s">
        <v>2404</v>
      </c>
      <c r="AE461" s="68" t="str">
        <f>VLOOKUP(I:I,'TOTAL POR PROYECTOS'!B:I,8,0)</f>
        <v>Secretaría de Salud</v>
      </c>
    </row>
    <row r="462" hidden="1">
      <c r="A462" s="67" t="str">
        <f t="shared" si="1"/>
        <v>190505420245400100391.2.4.2.022.3.2.02.02.009.271.2.4.2.02</v>
      </c>
      <c r="B462" s="67" t="str">
        <f>VLOOKUP(A:A,POAI!A:H,8,0)</f>
        <v>03060203|273</v>
      </c>
      <c r="C462" s="67" t="str">
        <f t="shared" si="2"/>
        <v>190505420245400100391.2.4.2.022.3.2.02.02.009.271.2.4.2.0203060203|273</v>
      </c>
      <c r="D462" s="68" t="s">
        <v>2428</v>
      </c>
      <c r="E462" s="68" t="s">
        <v>121</v>
      </c>
      <c r="F462" s="68" t="s">
        <v>123</v>
      </c>
      <c r="G462" s="68" t="s">
        <v>408</v>
      </c>
      <c r="H462" s="68" t="s">
        <v>3074</v>
      </c>
      <c r="I462" s="68" t="s">
        <v>366</v>
      </c>
      <c r="J462" s="68" t="s">
        <v>2430</v>
      </c>
      <c r="K462" s="68" t="s">
        <v>367</v>
      </c>
      <c r="L462" s="68" t="s">
        <v>368</v>
      </c>
      <c r="M462" s="68" t="s">
        <v>412</v>
      </c>
      <c r="N462" s="68" t="s">
        <v>413</v>
      </c>
      <c r="O462" s="68" t="s">
        <v>367</v>
      </c>
      <c r="P462" s="68" t="s">
        <v>2431</v>
      </c>
      <c r="Q462" s="69">
        <v>2.98122103E8</v>
      </c>
      <c r="R462" s="69">
        <v>0.0</v>
      </c>
      <c r="S462" s="69">
        <v>0.0</v>
      </c>
      <c r="T462" s="69">
        <v>0.0</v>
      </c>
      <c r="U462" s="69">
        <v>0.0</v>
      </c>
      <c r="V462" s="69">
        <v>0.0</v>
      </c>
      <c r="W462" s="69">
        <v>0.0</v>
      </c>
      <c r="X462" s="69">
        <v>2.98122103E8</v>
      </c>
      <c r="Y462" s="69">
        <v>2.98122103E8</v>
      </c>
      <c r="Z462" s="69">
        <v>2.98122103E8</v>
      </c>
      <c r="AA462" s="69">
        <v>1.140610515E8</v>
      </c>
      <c r="AB462" s="69">
        <v>1.140610515E8</v>
      </c>
      <c r="AC462" s="69">
        <v>0.0</v>
      </c>
      <c r="AD462" s="68" t="s">
        <v>2404</v>
      </c>
      <c r="AE462" s="68" t="str">
        <f>VLOOKUP(I:I,'TOTAL POR PROYECTOS'!B:I,8,0)</f>
        <v>Secretaría de Salud</v>
      </c>
    </row>
    <row r="463" hidden="1">
      <c r="A463" s="67" t="str">
        <f t="shared" si="1"/>
        <v>190505420245400100391.2.4.2.022.3.2.02.02.009.291.2.4.2.02</v>
      </c>
      <c r="B463" s="67" t="str">
        <f>VLOOKUP(A:A,POAI!A:H,8,0)</f>
        <v>03060203|273</v>
      </c>
      <c r="C463" s="67" t="str">
        <f t="shared" si="2"/>
        <v>190505420245400100391.2.4.2.022.3.2.02.02.009.291.2.4.2.0203060203|273</v>
      </c>
      <c r="D463" s="68" t="s">
        <v>2428</v>
      </c>
      <c r="E463" s="68" t="s">
        <v>121</v>
      </c>
      <c r="F463" s="68" t="s">
        <v>123</v>
      </c>
      <c r="G463" s="68" t="s">
        <v>408</v>
      </c>
      <c r="H463" s="68" t="s">
        <v>3074</v>
      </c>
      <c r="I463" s="68" t="s">
        <v>366</v>
      </c>
      <c r="J463" s="68" t="s">
        <v>2430</v>
      </c>
      <c r="K463" s="68" t="s">
        <v>367</v>
      </c>
      <c r="L463" s="68" t="s">
        <v>368</v>
      </c>
      <c r="M463" s="68" t="s">
        <v>414</v>
      </c>
      <c r="N463" s="68" t="s">
        <v>415</v>
      </c>
      <c r="O463" s="68" t="s">
        <v>367</v>
      </c>
      <c r="P463" s="68" t="s">
        <v>2431</v>
      </c>
      <c r="Q463" s="69">
        <v>3.66249799E8</v>
      </c>
      <c r="R463" s="69">
        <v>0.0</v>
      </c>
      <c r="S463" s="69">
        <v>0.0</v>
      </c>
      <c r="T463" s="69">
        <v>9.0E7</v>
      </c>
      <c r="U463" s="69">
        <v>0.0</v>
      </c>
      <c r="V463" s="69">
        <v>0.0</v>
      </c>
      <c r="W463" s="69">
        <v>0.0</v>
      </c>
      <c r="X463" s="69">
        <v>4.56249799E8</v>
      </c>
      <c r="Y463" s="69">
        <v>4.56249799E8</v>
      </c>
      <c r="Z463" s="69">
        <v>4.56249799E8</v>
      </c>
      <c r="AA463" s="69">
        <v>1.140610515E8</v>
      </c>
      <c r="AB463" s="69">
        <v>1.140610515E8</v>
      </c>
      <c r="AC463" s="69">
        <v>0.0</v>
      </c>
      <c r="AD463" s="68" t="s">
        <v>2404</v>
      </c>
      <c r="AE463" s="68" t="str">
        <f>VLOOKUP(I:I,'TOTAL POR PROYECTOS'!B:I,8,0)</f>
        <v>Secretaría de Salud</v>
      </c>
    </row>
    <row r="464" hidden="1">
      <c r="A464" s="67" t="str">
        <f t="shared" si="1"/>
        <v>190501420245400100531.2.4.2.022.3.2.02.02.009.321.2.4.2.02</v>
      </c>
      <c r="B464" s="67" t="str">
        <f>VLOOKUP(A:A,POAI!A:H,8,0)</f>
        <v>03060101|262</v>
      </c>
      <c r="C464" s="67" t="str">
        <f t="shared" si="2"/>
        <v>190501420245400100531.2.4.2.022.3.2.02.02.009.321.2.4.2.0203060101|262</v>
      </c>
      <c r="D464" s="68" t="s">
        <v>2428</v>
      </c>
      <c r="E464" s="68" t="s">
        <v>121</v>
      </c>
      <c r="F464" s="68" t="s">
        <v>123</v>
      </c>
      <c r="G464" s="68" t="s">
        <v>125</v>
      </c>
      <c r="H464" s="68" t="s">
        <v>2432</v>
      </c>
      <c r="I464" s="68" t="s">
        <v>128</v>
      </c>
      <c r="J464" s="68" t="s">
        <v>2433</v>
      </c>
      <c r="K464" s="68" t="s">
        <v>367</v>
      </c>
      <c r="L464" s="68" t="s">
        <v>368</v>
      </c>
      <c r="M464" s="68" t="s">
        <v>738</v>
      </c>
      <c r="N464" s="68" t="s">
        <v>739</v>
      </c>
      <c r="O464" s="68" t="s">
        <v>367</v>
      </c>
      <c r="P464" s="68" t="s">
        <v>2431</v>
      </c>
      <c r="Q464" s="69">
        <v>1.464E8</v>
      </c>
      <c r="R464" s="69">
        <v>0.0</v>
      </c>
      <c r="S464" s="69">
        <v>0.0</v>
      </c>
      <c r="T464" s="69">
        <v>0.0</v>
      </c>
      <c r="U464" s="69">
        <v>0.0</v>
      </c>
      <c r="V464" s="69">
        <v>0.0</v>
      </c>
      <c r="W464" s="69">
        <v>0.0</v>
      </c>
      <c r="X464" s="69">
        <v>1.464E8</v>
      </c>
      <c r="Y464" s="69">
        <v>1.165E8</v>
      </c>
      <c r="Z464" s="69">
        <v>8.155E7</v>
      </c>
      <c r="AA464" s="69">
        <v>3.89E7</v>
      </c>
      <c r="AB464" s="69">
        <v>2.25E7</v>
      </c>
      <c r="AC464" s="69">
        <v>6.485E7</v>
      </c>
      <c r="AD464" s="68" t="s">
        <v>3077</v>
      </c>
      <c r="AE464" s="68" t="str">
        <f>VLOOKUP(I:I,'TOTAL POR PROYECTOS'!B:I,8,0)</f>
        <v>Secretaría de Salud</v>
      </c>
    </row>
    <row r="465" hidden="1">
      <c r="A465" s="67" t="str">
        <f t="shared" si="1"/>
        <v>190501420245400100531.2.4.2.022.3.2.02.02.009.331.2.4.2.02</v>
      </c>
      <c r="B465" s="67" t="str">
        <f>VLOOKUP(A:A,POAI!A:H,8,0)</f>
        <v>03060101|262</v>
      </c>
      <c r="C465" s="67" t="str">
        <f t="shared" si="2"/>
        <v>190501420245400100531.2.4.2.022.3.2.02.02.009.331.2.4.2.0203060101|262</v>
      </c>
      <c r="D465" s="68" t="s">
        <v>2428</v>
      </c>
      <c r="E465" s="68" t="s">
        <v>121</v>
      </c>
      <c r="F465" s="68" t="s">
        <v>123</v>
      </c>
      <c r="G465" s="68" t="s">
        <v>125</v>
      </c>
      <c r="H465" s="68" t="s">
        <v>2432</v>
      </c>
      <c r="I465" s="68" t="s">
        <v>128</v>
      </c>
      <c r="J465" s="68" t="s">
        <v>2433</v>
      </c>
      <c r="K465" s="68" t="s">
        <v>367</v>
      </c>
      <c r="L465" s="68" t="s">
        <v>368</v>
      </c>
      <c r="M465" s="68" t="s">
        <v>460</v>
      </c>
      <c r="N465" s="68" t="s">
        <v>461</v>
      </c>
      <c r="O465" s="68" t="s">
        <v>367</v>
      </c>
      <c r="P465" s="68" t="s">
        <v>2431</v>
      </c>
      <c r="Q465" s="69">
        <v>2.49E8</v>
      </c>
      <c r="R465" s="69">
        <v>0.0</v>
      </c>
      <c r="S465" s="69">
        <v>0.0</v>
      </c>
      <c r="T465" s="69">
        <v>0.0</v>
      </c>
      <c r="U465" s="69">
        <v>0.0</v>
      </c>
      <c r="V465" s="69">
        <v>0.0</v>
      </c>
      <c r="W465" s="69">
        <v>0.0</v>
      </c>
      <c r="X465" s="69">
        <v>2.49E8</v>
      </c>
      <c r="Y465" s="69">
        <v>1.5885E8</v>
      </c>
      <c r="Z465" s="69">
        <v>1.5885E8</v>
      </c>
      <c r="AA465" s="69">
        <v>6.88E7</v>
      </c>
      <c r="AB465" s="69">
        <v>4.5E7</v>
      </c>
      <c r="AC465" s="69">
        <v>9.015E7</v>
      </c>
      <c r="AD465" s="68" t="s">
        <v>3078</v>
      </c>
      <c r="AE465" s="68" t="str">
        <f>VLOOKUP(I:I,'TOTAL POR PROYECTOS'!B:I,8,0)</f>
        <v>Secretaría de Salud</v>
      </c>
    </row>
    <row r="466" hidden="1">
      <c r="A466" s="67" t="str">
        <f t="shared" si="1"/>
        <v>190501420245400100531.2.4.2.022.3.2.02.02.009.341.2.4.2.02</v>
      </c>
      <c r="B466" s="67" t="str">
        <f>VLOOKUP(A:A,POAI!A:H,8,0)</f>
        <v>03060101|262</v>
      </c>
      <c r="C466" s="67" t="str">
        <f t="shared" si="2"/>
        <v>190501420245400100531.2.4.2.022.3.2.02.02.009.341.2.4.2.0203060101|262</v>
      </c>
      <c r="D466" s="68" t="s">
        <v>2428</v>
      </c>
      <c r="E466" s="68" t="s">
        <v>121</v>
      </c>
      <c r="F466" s="68" t="s">
        <v>123</v>
      </c>
      <c r="G466" s="68" t="s">
        <v>125</v>
      </c>
      <c r="H466" s="68" t="s">
        <v>2432</v>
      </c>
      <c r="I466" s="68" t="s">
        <v>128</v>
      </c>
      <c r="J466" s="68" t="s">
        <v>2433</v>
      </c>
      <c r="K466" s="68" t="s">
        <v>367</v>
      </c>
      <c r="L466" s="68" t="s">
        <v>368</v>
      </c>
      <c r="M466" s="68" t="s">
        <v>750</v>
      </c>
      <c r="N466" s="68" t="s">
        <v>751</v>
      </c>
      <c r="O466" s="68" t="s">
        <v>367</v>
      </c>
      <c r="P466" s="68" t="s">
        <v>2431</v>
      </c>
      <c r="Q466" s="69">
        <v>2.838E8</v>
      </c>
      <c r="R466" s="69">
        <v>0.0</v>
      </c>
      <c r="S466" s="69">
        <v>0.0</v>
      </c>
      <c r="T466" s="69">
        <v>8.5E7</v>
      </c>
      <c r="U466" s="69">
        <v>0.0</v>
      </c>
      <c r="V466" s="69">
        <v>0.0</v>
      </c>
      <c r="W466" s="69">
        <v>0.0</v>
      </c>
      <c r="X466" s="69">
        <v>3.688E8</v>
      </c>
      <c r="Y466" s="69">
        <v>3.643E8</v>
      </c>
      <c r="Z466" s="69">
        <v>2.67505E8</v>
      </c>
      <c r="AA466" s="69">
        <v>6.923E7</v>
      </c>
      <c r="AB466" s="69">
        <v>6.003E7</v>
      </c>
      <c r="AC466" s="69">
        <v>1.01295E8</v>
      </c>
      <c r="AD466" s="68" t="s">
        <v>3079</v>
      </c>
      <c r="AE466" s="68" t="str">
        <f>VLOOKUP(I:I,'TOTAL POR PROYECTOS'!B:I,8,0)</f>
        <v>Secretaría de Salud</v>
      </c>
    </row>
    <row r="467" hidden="1">
      <c r="A467" s="67" t="str">
        <f t="shared" si="1"/>
        <v>190501420245400100531.2.4.2.022.3.2.02.02.009.351.2.4.2.02</v>
      </c>
      <c r="B467" s="67" t="str">
        <f>VLOOKUP(A:A,POAI!A:H,8,0)</f>
        <v>03060101|262</v>
      </c>
      <c r="C467" s="67" t="str">
        <f t="shared" si="2"/>
        <v>190501420245400100531.2.4.2.022.3.2.02.02.009.351.2.4.2.0203060101|262</v>
      </c>
      <c r="D467" s="68" t="s">
        <v>2428</v>
      </c>
      <c r="E467" s="68" t="s">
        <v>121</v>
      </c>
      <c r="F467" s="68" t="s">
        <v>123</v>
      </c>
      <c r="G467" s="68" t="s">
        <v>125</v>
      </c>
      <c r="H467" s="68" t="s">
        <v>2432</v>
      </c>
      <c r="I467" s="68" t="s">
        <v>128</v>
      </c>
      <c r="J467" s="68" t="s">
        <v>2433</v>
      </c>
      <c r="K467" s="68" t="s">
        <v>367</v>
      </c>
      <c r="L467" s="68" t="s">
        <v>368</v>
      </c>
      <c r="M467" s="68" t="s">
        <v>752</v>
      </c>
      <c r="N467" s="68" t="s">
        <v>753</v>
      </c>
      <c r="O467" s="68" t="s">
        <v>367</v>
      </c>
      <c r="P467" s="68" t="s">
        <v>2431</v>
      </c>
      <c r="Q467" s="69">
        <v>1.434E8</v>
      </c>
      <c r="R467" s="69">
        <v>0.0</v>
      </c>
      <c r="S467" s="69">
        <v>0.0</v>
      </c>
      <c r="T467" s="69">
        <v>0.0</v>
      </c>
      <c r="U467" s="69">
        <v>0.0</v>
      </c>
      <c r="V467" s="69">
        <v>0.0</v>
      </c>
      <c r="W467" s="69">
        <v>0.0</v>
      </c>
      <c r="X467" s="69">
        <v>1.434E8</v>
      </c>
      <c r="Y467" s="69">
        <v>1.355E8</v>
      </c>
      <c r="Z467" s="69">
        <v>9.485E7</v>
      </c>
      <c r="AA467" s="69">
        <v>2.22E7</v>
      </c>
      <c r="AB467" s="69">
        <v>1.49E7</v>
      </c>
      <c r="AC467" s="69">
        <v>4.855E7</v>
      </c>
      <c r="AD467" s="68" t="s">
        <v>3080</v>
      </c>
      <c r="AE467" s="68" t="str">
        <f>VLOOKUP(I:I,'TOTAL POR PROYECTOS'!B:I,8,0)</f>
        <v>Secretaría de Salud</v>
      </c>
    </row>
    <row r="468" hidden="1">
      <c r="A468" s="67" t="str">
        <f t="shared" si="1"/>
        <v>190501420245400100531.2.4.2.022.3.2.02.02.009.361.2.4.2.02</v>
      </c>
      <c r="B468" s="67" t="str">
        <f>VLOOKUP(A:A,POAI!A:H,8,0)</f>
        <v>03060101|262</v>
      </c>
      <c r="C468" s="67" t="str">
        <f t="shared" si="2"/>
        <v>190501420245400100531.2.4.2.022.3.2.02.02.009.361.2.4.2.0203060101|262</v>
      </c>
      <c r="D468" s="68" t="s">
        <v>2428</v>
      </c>
      <c r="E468" s="68" t="s">
        <v>121</v>
      </c>
      <c r="F468" s="68" t="s">
        <v>123</v>
      </c>
      <c r="G468" s="68" t="s">
        <v>125</v>
      </c>
      <c r="H468" s="68" t="s">
        <v>2432</v>
      </c>
      <c r="I468" s="68" t="s">
        <v>128</v>
      </c>
      <c r="J468" s="68" t="s">
        <v>2433</v>
      </c>
      <c r="K468" s="68" t="s">
        <v>367</v>
      </c>
      <c r="L468" s="68" t="s">
        <v>368</v>
      </c>
      <c r="M468" s="68" t="s">
        <v>754</v>
      </c>
      <c r="N468" s="68" t="s">
        <v>755</v>
      </c>
      <c r="O468" s="68" t="s">
        <v>367</v>
      </c>
      <c r="P468" s="68" t="s">
        <v>2431</v>
      </c>
      <c r="Q468" s="69">
        <v>3.732E8</v>
      </c>
      <c r="R468" s="69">
        <v>0.0</v>
      </c>
      <c r="S468" s="69">
        <v>0.0</v>
      </c>
      <c r="T468" s="69">
        <v>7.0E7</v>
      </c>
      <c r="U468" s="69">
        <v>0.0</v>
      </c>
      <c r="V468" s="69">
        <v>0.0</v>
      </c>
      <c r="W468" s="69">
        <v>0.0</v>
      </c>
      <c r="X468" s="69">
        <v>4.432E8</v>
      </c>
      <c r="Y468" s="69">
        <v>4.1525E8</v>
      </c>
      <c r="Z468" s="69">
        <v>2.90675E8</v>
      </c>
      <c r="AA468" s="69">
        <v>1.066E8</v>
      </c>
      <c r="AB468" s="69">
        <v>6.395E7</v>
      </c>
      <c r="AC468" s="69">
        <v>1.52525E8</v>
      </c>
      <c r="AD468" s="68" t="s">
        <v>3081</v>
      </c>
      <c r="AE468" s="68" t="str">
        <f>VLOOKUP(I:I,'TOTAL POR PROYECTOS'!B:I,8,0)</f>
        <v>Secretaría de Salud</v>
      </c>
    </row>
    <row r="469" hidden="1">
      <c r="A469" s="67" t="str">
        <f t="shared" si="1"/>
        <v>190501420245400100531.2.4.2.022.3.2.02.02.009.371.2.4.2.02</v>
      </c>
      <c r="B469" s="67" t="str">
        <f>VLOOKUP(A:A,POAI!A:H,8,0)</f>
        <v>03060101|262</v>
      </c>
      <c r="C469" s="67" t="str">
        <f t="shared" si="2"/>
        <v>190501420245400100531.2.4.2.022.3.2.02.02.009.371.2.4.2.0203060101|262</v>
      </c>
      <c r="D469" s="68" t="s">
        <v>2428</v>
      </c>
      <c r="E469" s="68" t="s">
        <v>121</v>
      </c>
      <c r="F469" s="68" t="s">
        <v>123</v>
      </c>
      <c r="G469" s="68" t="s">
        <v>125</v>
      </c>
      <c r="H469" s="68" t="s">
        <v>2432</v>
      </c>
      <c r="I469" s="68" t="s">
        <v>128</v>
      </c>
      <c r="J469" s="68" t="s">
        <v>2433</v>
      </c>
      <c r="K469" s="68" t="s">
        <v>367</v>
      </c>
      <c r="L469" s="68" t="s">
        <v>368</v>
      </c>
      <c r="M469" s="68" t="s">
        <v>756</v>
      </c>
      <c r="N469" s="68" t="s">
        <v>757</v>
      </c>
      <c r="O469" s="68" t="s">
        <v>367</v>
      </c>
      <c r="P469" s="68" t="s">
        <v>2431</v>
      </c>
      <c r="Q469" s="69">
        <v>1.68E8</v>
      </c>
      <c r="R469" s="69">
        <v>0.0</v>
      </c>
      <c r="S469" s="69">
        <v>0.0</v>
      </c>
      <c r="T469" s="69">
        <v>9.5E7</v>
      </c>
      <c r="U469" s="69">
        <v>0.0</v>
      </c>
      <c r="V469" s="69">
        <v>0.0</v>
      </c>
      <c r="W469" s="69">
        <v>0.0</v>
      </c>
      <c r="X469" s="69">
        <v>2.63E8</v>
      </c>
      <c r="Y469" s="69">
        <v>1.743E8</v>
      </c>
      <c r="Z469" s="69">
        <v>1.26E8</v>
      </c>
      <c r="AA469" s="69">
        <v>4.81E7</v>
      </c>
      <c r="AB469" s="69">
        <v>2.39E7</v>
      </c>
      <c r="AC469" s="69">
        <v>1.37E8</v>
      </c>
      <c r="AD469" s="68" t="s">
        <v>3082</v>
      </c>
      <c r="AE469" s="68" t="str">
        <f>VLOOKUP(I:I,'TOTAL POR PROYECTOS'!B:I,8,0)</f>
        <v>Secretaría de Salud</v>
      </c>
    </row>
    <row r="470" hidden="1">
      <c r="A470" s="67" t="str">
        <f t="shared" si="1"/>
        <v>190501420245400100531.2.4.2.022.3.2.02.02.009.381.2.4.2.02</v>
      </c>
      <c r="B470" s="67" t="str">
        <f>VLOOKUP(A:A,POAI!A:H,8,0)</f>
        <v>03060101|262</v>
      </c>
      <c r="C470" s="67" t="str">
        <f t="shared" si="2"/>
        <v>190501420245400100531.2.4.2.022.3.2.02.02.009.381.2.4.2.0203060101|262</v>
      </c>
      <c r="D470" s="68" t="s">
        <v>2428</v>
      </c>
      <c r="E470" s="68" t="s">
        <v>121</v>
      </c>
      <c r="F470" s="68" t="s">
        <v>123</v>
      </c>
      <c r="G470" s="68" t="s">
        <v>125</v>
      </c>
      <c r="H470" s="68" t="s">
        <v>2432</v>
      </c>
      <c r="I470" s="68" t="s">
        <v>128</v>
      </c>
      <c r="J470" s="68" t="s">
        <v>2433</v>
      </c>
      <c r="K470" s="68" t="s">
        <v>367</v>
      </c>
      <c r="L470" s="68" t="s">
        <v>368</v>
      </c>
      <c r="M470" s="68" t="s">
        <v>758</v>
      </c>
      <c r="N470" s="68" t="s">
        <v>759</v>
      </c>
      <c r="O470" s="68" t="s">
        <v>367</v>
      </c>
      <c r="P470" s="68" t="s">
        <v>2431</v>
      </c>
      <c r="Q470" s="69">
        <v>1.398E8</v>
      </c>
      <c r="R470" s="69">
        <v>0.0</v>
      </c>
      <c r="S470" s="69">
        <v>0.0</v>
      </c>
      <c r="T470" s="69">
        <v>6000000.0</v>
      </c>
      <c r="U470" s="69">
        <v>0.0</v>
      </c>
      <c r="V470" s="69">
        <v>0.0</v>
      </c>
      <c r="W470" s="69">
        <v>0.0</v>
      </c>
      <c r="X470" s="69">
        <v>1.458E8</v>
      </c>
      <c r="Y470" s="69">
        <v>1.447E8</v>
      </c>
      <c r="Z470" s="69">
        <v>9.73E7</v>
      </c>
      <c r="AA470" s="69">
        <v>3.21E7</v>
      </c>
      <c r="AB470" s="69">
        <v>2.4E7</v>
      </c>
      <c r="AC470" s="69">
        <v>4.85E7</v>
      </c>
      <c r="AD470" s="68" t="s">
        <v>3083</v>
      </c>
      <c r="AE470" s="68" t="str">
        <f>VLOOKUP(I:I,'TOTAL POR PROYECTOS'!B:I,8,0)</f>
        <v>Secretaría de Salud</v>
      </c>
    </row>
    <row r="471" hidden="1">
      <c r="A471" s="67" t="str">
        <f t="shared" si="1"/>
        <v>190501420245400100531.2.4.2.022.3.2.02.02.009.391.2.4.2.02</v>
      </c>
      <c r="B471" s="67" t="str">
        <f>VLOOKUP(A:A,POAI!A:H,8,0)</f>
        <v>03060101|262</v>
      </c>
      <c r="C471" s="67" t="str">
        <f t="shared" si="2"/>
        <v>190501420245400100531.2.4.2.022.3.2.02.02.009.391.2.4.2.0203060101|262</v>
      </c>
      <c r="D471" s="68" t="s">
        <v>2428</v>
      </c>
      <c r="E471" s="68" t="s">
        <v>121</v>
      </c>
      <c r="F471" s="68" t="s">
        <v>123</v>
      </c>
      <c r="G471" s="68" t="s">
        <v>125</v>
      </c>
      <c r="H471" s="68" t="s">
        <v>2432</v>
      </c>
      <c r="I471" s="68" t="s">
        <v>128</v>
      </c>
      <c r="J471" s="68" t="s">
        <v>2433</v>
      </c>
      <c r="K471" s="68" t="s">
        <v>367</v>
      </c>
      <c r="L471" s="68" t="s">
        <v>368</v>
      </c>
      <c r="M471" s="68" t="s">
        <v>760</v>
      </c>
      <c r="N471" s="68" t="s">
        <v>761</v>
      </c>
      <c r="O471" s="68" t="s">
        <v>367</v>
      </c>
      <c r="P471" s="68" t="s">
        <v>2431</v>
      </c>
      <c r="Q471" s="69">
        <v>1.182E8</v>
      </c>
      <c r="R471" s="69">
        <v>0.0</v>
      </c>
      <c r="S471" s="69">
        <v>0.0</v>
      </c>
      <c r="T471" s="69">
        <v>1.95E8</v>
      </c>
      <c r="U471" s="69">
        <v>0.0</v>
      </c>
      <c r="V471" s="69">
        <v>0.0</v>
      </c>
      <c r="W471" s="69">
        <v>0.0</v>
      </c>
      <c r="X471" s="69">
        <v>3.132E8</v>
      </c>
      <c r="Y471" s="69">
        <v>1.6765E8</v>
      </c>
      <c r="Z471" s="69">
        <v>1.6765E8</v>
      </c>
      <c r="AA471" s="69">
        <v>6.33E7</v>
      </c>
      <c r="AB471" s="69">
        <v>4.62E7</v>
      </c>
      <c r="AC471" s="69">
        <v>1.4555E8</v>
      </c>
      <c r="AD471" s="68" t="s">
        <v>3084</v>
      </c>
      <c r="AE471" s="68" t="str">
        <f>VLOOKUP(I:I,'TOTAL POR PROYECTOS'!B:I,8,0)</f>
        <v>Secretaría de Salud</v>
      </c>
    </row>
    <row r="472" hidden="1">
      <c r="A472" s="67" t="str">
        <f t="shared" si="1"/>
        <v>190501420245400100531.2.4.2.022.3.2.02.02.009.401.2.4.2.02</v>
      </c>
      <c r="B472" s="67" t="str">
        <f>VLOOKUP(A:A,POAI!A:H,8,0)</f>
        <v>03060101|262</v>
      </c>
      <c r="C472" s="67" t="str">
        <f t="shared" si="2"/>
        <v>190501420245400100531.2.4.2.022.3.2.02.02.009.401.2.4.2.0203060101|262</v>
      </c>
      <c r="D472" s="68" t="s">
        <v>2428</v>
      </c>
      <c r="E472" s="68" t="s">
        <v>121</v>
      </c>
      <c r="F472" s="68" t="s">
        <v>123</v>
      </c>
      <c r="G472" s="68" t="s">
        <v>125</v>
      </c>
      <c r="H472" s="68" t="s">
        <v>2432</v>
      </c>
      <c r="I472" s="68" t="s">
        <v>128</v>
      </c>
      <c r="J472" s="68" t="s">
        <v>2433</v>
      </c>
      <c r="K472" s="68" t="s">
        <v>367</v>
      </c>
      <c r="L472" s="68" t="s">
        <v>368</v>
      </c>
      <c r="M472" s="68" t="s">
        <v>762</v>
      </c>
      <c r="N472" s="68" t="s">
        <v>763</v>
      </c>
      <c r="O472" s="68" t="s">
        <v>367</v>
      </c>
      <c r="P472" s="68" t="s">
        <v>2431</v>
      </c>
      <c r="Q472" s="69">
        <v>1.494E8</v>
      </c>
      <c r="R472" s="69">
        <v>0.0</v>
      </c>
      <c r="S472" s="69">
        <v>0.0</v>
      </c>
      <c r="T472" s="69">
        <v>0.0</v>
      </c>
      <c r="U472" s="69">
        <v>0.0</v>
      </c>
      <c r="V472" s="69">
        <v>0.0</v>
      </c>
      <c r="W472" s="69">
        <v>0.0</v>
      </c>
      <c r="X472" s="69">
        <v>1.494E8</v>
      </c>
      <c r="Y472" s="69">
        <v>1.345E8</v>
      </c>
      <c r="Z472" s="69">
        <v>9.415E7</v>
      </c>
      <c r="AA472" s="69">
        <v>4.04E7</v>
      </c>
      <c r="AB472" s="69">
        <v>2.74E7</v>
      </c>
      <c r="AC472" s="69">
        <v>5.525E7</v>
      </c>
      <c r="AD472" s="68" t="s">
        <v>3085</v>
      </c>
      <c r="AE472" s="68" t="str">
        <f>VLOOKUP(I:I,'TOTAL POR PROYECTOS'!B:I,8,0)</f>
        <v>Secretaría de Salud</v>
      </c>
    </row>
    <row r="473" hidden="1">
      <c r="A473" s="67" t="str">
        <f t="shared" si="1"/>
        <v>190501420245400100531.2.4.2.022.3.2.02.02.009.411.2.4.2.02</v>
      </c>
      <c r="B473" s="67" t="str">
        <f>VLOOKUP(A:A,POAI!A:H,8,0)</f>
        <v>03060101|262</v>
      </c>
      <c r="C473" s="67" t="str">
        <f t="shared" si="2"/>
        <v>190501420245400100531.2.4.2.022.3.2.02.02.009.411.2.4.2.0203060101|262</v>
      </c>
      <c r="D473" s="68" t="s">
        <v>2428</v>
      </c>
      <c r="E473" s="68" t="s">
        <v>121</v>
      </c>
      <c r="F473" s="68" t="s">
        <v>123</v>
      </c>
      <c r="G473" s="68" t="s">
        <v>125</v>
      </c>
      <c r="H473" s="68" t="s">
        <v>2432</v>
      </c>
      <c r="I473" s="68" t="s">
        <v>128</v>
      </c>
      <c r="J473" s="68" t="s">
        <v>2433</v>
      </c>
      <c r="K473" s="68" t="s">
        <v>367</v>
      </c>
      <c r="L473" s="68" t="s">
        <v>368</v>
      </c>
      <c r="M473" s="68" t="s">
        <v>766</v>
      </c>
      <c r="N473" s="68" t="s">
        <v>767</v>
      </c>
      <c r="O473" s="68" t="s">
        <v>367</v>
      </c>
      <c r="P473" s="68" t="s">
        <v>2431</v>
      </c>
      <c r="Q473" s="69">
        <v>1.95E8</v>
      </c>
      <c r="R473" s="69">
        <v>0.0</v>
      </c>
      <c r="S473" s="69">
        <v>0.0</v>
      </c>
      <c r="T473" s="69">
        <v>5.0E7</v>
      </c>
      <c r="U473" s="69">
        <v>0.0</v>
      </c>
      <c r="V473" s="69">
        <v>0.0</v>
      </c>
      <c r="W473" s="69">
        <v>0.0</v>
      </c>
      <c r="X473" s="69">
        <v>2.45E8</v>
      </c>
      <c r="Y473" s="69">
        <v>1.98E8</v>
      </c>
      <c r="Z473" s="69">
        <v>1.386E8</v>
      </c>
      <c r="AA473" s="69">
        <v>7.92E7</v>
      </c>
      <c r="AB473" s="69">
        <v>5.99E7</v>
      </c>
      <c r="AC473" s="69">
        <v>1.064E8</v>
      </c>
      <c r="AD473" s="68" t="s">
        <v>3086</v>
      </c>
      <c r="AE473" s="68" t="str">
        <f>VLOOKUP(I:I,'TOTAL POR PROYECTOS'!B:I,8,0)</f>
        <v>Secretaría de Salud</v>
      </c>
    </row>
    <row r="474" hidden="1">
      <c r="A474" s="67" t="str">
        <f t="shared" si="1"/>
        <v>190501420245400100531.2.4.2.022.3.2.02.02.009.421.2.4.2.02</v>
      </c>
      <c r="B474" s="67" t="str">
        <f>VLOOKUP(A:A,POAI!A:H,8,0)</f>
        <v>03060101|262</v>
      </c>
      <c r="C474" s="67" t="str">
        <f t="shared" si="2"/>
        <v>190501420245400100531.2.4.2.022.3.2.02.02.009.421.2.4.2.0203060101|262</v>
      </c>
      <c r="D474" s="68" t="s">
        <v>2428</v>
      </c>
      <c r="E474" s="68" t="s">
        <v>121</v>
      </c>
      <c r="F474" s="68" t="s">
        <v>123</v>
      </c>
      <c r="G474" s="68" t="s">
        <v>125</v>
      </c>
      <c r="H474" s="68" t="s">
        <v>2432</v>
      </c>
      <c r="I474" s="68" t="s">
        <v>128</v>
      </c>
      <c r="J474" s="68" t="s">
        <v>2433</v>
      </c>
      <c r="K474" s="68" t="s">
        <v>367</v>
      </c>
      <c r="L474" s="68" t="s">
        <v>368</v>
      </c>
      <c r="M474" s="68" t="s">
        <v>770</v>
      </c>
      <c r="N474" s="68" t="s">
        <v>771</v>
      </c>
      <c r="O474" s="68" t="s">
        <v>367</v>
      </c>
      <c r="P474" s="68" t="s">
        <v>2431</v>
      </c>
      <c r="Q474" s="69">
        <v>9.5E7</v>
      </c>
      <c r="R474" s="69">
        <v>0.0</v>
      </c>
      <c r="S474" s="69">
        <v>0.0</v>
      </c>
      <c r="T474" s="69">
        <v>0.0</v>
      </c>
      <c r="U474" s="69">
        <v>9.5E7</v>
      </c>
      <c r="V474" s="69">
        <v>0.0</v>
      </c>
      <c r="W474" s="69">
        <v>0.0</v>
      </c>
      <c r="X474" s="69">
        <v>0.0</v>
      </c>
      <c r="Y474" s="69">
        <v>0.0</v>
      </c>
      <c r="Z474" s="69">
        <v>0.0</v>
      </c>
      <c r="AA474" s="69">
        <v>0.0</v>
      </c>
      <c r="AB474" s="69">
        <v>0.0</v>
      </c>
      <c r="AC474" s="69">
        <v>0.0</v>
      </c>
      <c r="AD474" s="68" t="s">
        <v>2415</v>
      </c>
      <c r="AE474" s="68" t="str">
        <f>VLOOKUP(I:I,'TOTAL POR PROYECTOS'!B:I,8,0)</f>
        <v>Secretaría de Salud</v>
      </c>
    </row>
    <row r="475" hidden="1">
      <c r="A475" s="67" t="str">
        <f t="shared" si="1"/>
        <v>190501420245400100531.2.4.2.022.3.2.02.02.009.431.2.4.2.02</v>
      </c>
      <c r="B475" s="67" t="str">
        <f>VLOOKUP(A:A,POAI!A:H,8,0)</f>
        <v>03060101|262</v>
      </c>
      <c r="C475" s="67" t="str">
        <f t="shared" si="2"/>
        <v>190501420245400100531.2.4.2.022.3.2.02.02.009.431.2.4.2.0203060101|262</v>
      </c>
      <c r="D475" s="68" t="s">
        <v>2428</v>
      </c>
      <c r="E475" s="68" t="s">
        <v>121</v>
      </c>
      <c r="F475" s="68" t="s">
        <v>123</v>
      </c>
      <c r="G475" s="68" t="s">
        <v>125</v>
      </c>
      <c r="H475" s="68" t="s">
        <v>2432</v>
      </c>
      <c r="I475" s="68" t="s">
        <v>128</v>
      </c>
      <c r="J475" s="68" t="s">
        <v>2433</v>
      </c>
      <c r="K475" s="68" t="s">
        <v>367</v>
      </c>
      <c r="L475" s="68" t="s">
        <v>368</v>
      </c>
      <c r="M475" s="68" t="s">
        <v>772</v>
      </c>
      <c r="N475" s="68" t="s">
        <v>773</v>
      </c>
      <c r="O475" s="68" t="s">
        <v>367</v>
      </c>
      <c r="P475" s="68" t="s">
        <v>2431</v>
      </c>
      <c r="Q475" s="69">
        <v>8.5E7</v>
      </c>
      <c r="R475" s="69">
        <v>0.0</v>
      </c>
      <c r="S475" s="69">
        <v>0.0</v>
      </c>
      <c r="T475" s="69">
        <v>0.0</v>
      </c>
      <c r="U475" s="69">
        <v>8.5E7</v>
      </c>
      <c r="V475" s="69">
        <v>0.0</v>
      </c>
      <c r="W475" s="69">
        <v>0.0</v>
      </c>
      <c r="X475" s="69">
        <v>0.0</v>
      </c>
      <c r="Y475" s="69">
        <v>0.0</v>
      </c>
      <c r="Z475" s="69">
        <v>0.0</v>
      </c>
      <c r="AA475" s="69">
        <v>0.0</v>
      </c>
      <c r="AB475" s="69">
        <v>0.0</v>
      </c>
      <c r="AC475" s="69">
        <v>0.0</v>
      </c>
      <c r="AD475" s="68" t="s">
        <v>2415</v>
      </c>
      <c r="AE475" s="68" t="str">
        <f>VLOOKUP(I:I,'TOTAL POR PROYECTOS'!B:I,8,0)</f>
        <v>Secretaría de Salud</v>
      </c>
    </row>
    <row r="476" hidden="1">
      <c r="A476" s="67" t="str">
        <f t="shared" si="1"/>
        <v>190503720245400100531.2.4.2.022.3.2.02.02.009.441.2.4.2.02</v>
      </c>
      <c r="B476" s="67" t="str">
        <f>VLOOKUP(A:A,POAI!A:H,8,0)</f>
        <v>03060103|264</v>
      </c>
      <c r="C476" s="67" t="str">
        <f t="shared" si="2"/>
        <v>190503720245400100531.2.4.2.022.3.2.02.02.009.441.2.4.2.0203060103|264</v>
      </c>
      <c r="D476" s="68" t="s">
        <v>2428</v>
      </c>
      <c r="E476" s="68" t="s">
        <v>121</v>
      </c>
      <c r="F476" s="68" t="s">
        <v>123</v>
      </c>
      <c r="G476" s="68" t="s">
        <v>777</v>
      </c>
      <c r="H476" s="68" t="s">
        <v>2648</v>
      </c>
      <c r="I476" s="68" t="s">
        <v>128</v>
      </c>
      <c r="J476" s="68" t="s">
        <v>2433</v>
      </c>
      <c r="K476" s="68" t="s">
        <v>367</v>
      </c>
      <c r="L476" s="68" t="s">
        <v>368</v>
      </c>
      <c r="M476" s="68" t="s">
        <v>780</v>
      </c>
      <c r="N476" s="68" t="s">
        <v>781</v>
      </c>
      <c r="O476" s="68" t="s">
        <v>367</v>
      </c>
      <c r="P476" s="68" t="s">
        <v>2431</v>
      </c>
      <c r="Q476" s="69">
        <v>7.2E8</v>
      </c>
      <c r="R476" s="69">
        <v>0.0</v>
      </c>
      <c r="S476" s="69">
        <v>0.0</v>
      </c>
      <c r="T476" s="69">
        <v>0.0</v>
      </c>
      <c r="U476" s="69">
        <v>7.2E8</v>
      </c>
      <c r="V476" s="69">
        <v>0.0</v>
      </c>
      <c r="W476" s="69">
        <v>0.0</v>
      </c>
      <c r="X476" s="69">
        <v>0.0</v>
      </c>
      <c r="Y476" s="69">
        <v>0.0</v>
      </c>
      <c r="Z476" s="69">
        <v>0.0</v>
      </c>
      <c r="AA476" s="69">
        <v>0.0</v>
      </c>
      <c r="AB476" s="69">
        <v>0.0</v>
      </c>
      <c r="AC476" s="69">
        <v>0.0</v>
      </c>
      <c r="AD476" s="68" t="s">
        <v>2415</v>
      </c>
      <c r="AE476" s="68" t="str">
        <f>VLOOKUP(I:I,'TOTAL POR PROYECTOS'!B:I,8,0)</f>
        <v>Secretaría de Salud</v>
      </c>
    </row>
    <row r="477" hidden="1">
      <c r="A477" s="67" t="str">
        <f t="shared" si="1"/>
        <v>190503720245400100531.2.4.2.022.3.2.02.02.009.451.2.4.2.02</v>
      </c>
      <c r="B477" s="67" t="str">
        <f>VLOOKUP(A:A,POAI!A:H,8,0)</f>
        <v>03060103|264</v>
      </c>
      <c r="C477" s="67" t="str">
        <f t="shared" si="2"/>
        <v>190503720245400100531.2.4.2.022.3.2.02.02.009.451.2.4.2.0203060103|264</v>
      </c>
      <c r="D477" s="68" t="s">
        <v>2428</v>
      </c>
      <c r="E477" s="68" t="s">
        <v>121</v>
      </c>
      <c r="F477" s="68" t="s">
        <v>123</v>
      </c>
      <c r="G477" s="68" t="s">
        <v>777</v>
      </c>
      <c r="H477" s="68" t="s">
        <v>2648</v>
      </c>
      <c r="I477" s="68" t="s">
        <v>128</v>
      </c>
      <c r="J477" s="68" t="s">
        <v>2433</v>
      </c>
      <c r="K477" s="68" t="s">
        <v>367</v>
      </c>
      <c r="L477" s="68" t="s">
        <v>368</v>
      </c>
      <c r="M477" s="68" t="s">
        <v>782</v>
      </c>
      <c r="N477" s="68" t="s">
        <v>783</v>
      </c>
      <c r="O477" s="68" t="s">
        <v>367</v>
      </c>
      <c r="P477" s="68" t="s">
        <v>2431</v>
      </c>
      <c r="Q477" s="69">
        <v>6.2E7</v>
      </c>
      <c r="R477" s="69">
        <v>0.0</v>
      </c>
      <c r="S477" s="69">
        <v>0.0</v>
      </c>
      <c r="T477" s="69">
        <v>0.0</v>
      </c>
      <c r="U477" s="69">
        <v>6.2E7</v>
      </c>
      <c r="V477" s="69">
        <v>0.0</v>
      </c>
      <c r="W477" s="69">
        <v>0.0</v>
      </c>
      <c r="X477" s="69">
        <v>0.0</v>
      </c>
      <c r="Y477" s="69">
        <v>0.0</v>
      </c>
      <c r="Z477" s="69">
        <v>0.0</v>
      </c>
      <c r="AA477" s="69">
        <v>0.0</v>
      </c>
      <c r="AB477" s="69">
        <v>0.0</v>
      </c>
      <c r="AC477" s="69">
        <v>0.0</v>
      </c>
      <c r="AD477" s="68" t="s">
        <v>2415</v>
      </c>
      <c r="AE477" s="68" t="str">
        <f>VLOOKUP(I:I,'TOTAL POR PROYECTOS'!B:I,8,0)</f>
        <v>Secretaría de Salud</v>
      </c>
    </row>
    <row r="478" hidden="1">
      <c r="A478" s="67" t="str">
        <f t="shared" si="1"/>
        <v>190503720245400100531.2.4.2.022.3.2.02.02.009.461.2.4.2.02</v>
      </c>
      <c r="B478" s="67" t="str">
        <f>VLOOKUP(A:A,POAI!A:H,8,0)</f>
        <v>03060103|264</v>
      </c>
      <c r="C478" s="67" t="str">
        <f t="shared" si="2"/>
        <v>190503720245400100531.2.4.2.022.3.2.02.02.009.461.2.4.2.0203060103|264</v>
      </c>
      <c r="D478" s="68" t="s">
        <v>2428</v>
      </c>
      <c r="E478" s="68" t="s">
        <v>121</v>
      </c>
      <c r="F478" s="68" t="s">
        <v>123</v>
      </c>
      <c r="G478" s="68" t="s">
        <v>777</v>
      </c>
      <c r="H478" s="68" t="s">
        <v>2648</v>
      </c>
      <c r="I478" s="68" t="s">
        <v>128</v>
      </c>
      <c r="J478" s="68" t="s">
        <v>2433</v>
      </c>
      <c r="K478" s="68" t="s">
        <v>367</v>
      </c>
      <c r="L478" s="68" t="s">
        <v>368</v>
      </c>
      <c r="M478" s="68" t="s">
        <v>786</v>
      </c>
      <c r="N478" s="68" t="s">
        <v>787</v>
      </c>
      <c r="O478" s="68" t="s">
        <v>367</v>
      </c>
      <c r="P478" s="68" t="s">
        <v>2431</v>
      </c>
      <c r="Q478" s="69">
        <v>8.34E8</v>
      </c>
      <c r="R478" s="69">
        <v>0.0</v>
      </c>
      <c r="S478" s="69">
        <v>0.0</v>
      </c>
      <c r="T478" s="69">
        <v>5.2E8</v>
      </c>
      <c r="U478" s="69">
        <v>6000000.0</v>
      </c>
      <c r="V478" s="69">
        <v>0.0</v>
      </c>
      <c r="W478" s="69">
        <v>0.0</v>
      </c>
      <c r="X478" s="69">
        <v>1.348E9</v>
      </c>
      <c r="Y478" s="69">
        <v>8.565E8</v>
      </c>
      <c r="Z478" s="69">
        <v>4.9455E8</v>
      </c>
      <c r="AA478" s="69">
        <v>2.59E8</v>
      </c>
      <c r="AB478" s="69">
        <v>1.998E8</v>
      </c>
      <c r="AC478" s="69">
        <v>8.5345E8</v>
      </c>
      <c r="AD478" s="68" t="s">
        <v>3087</v>
      </c>
      <c r="AE478" s="68" t="str">
        <f>VLOOKUP(I:I,'TOTAL POR PROYECTOS'!B:I,8,0)</f>
        <v>Secretaría de Salud</v>
      </c>
    </row>
    <row r="479" hidden="1">
      <c r="A479" s="67" t="str">
        <f t="shared" si="1"/>
        <v>190503720245400100531.2.4.2.022.3.2.02.02.009.471.2.4.2.02</v>
      </c>
      <c r="B479" s="67" t="str">
        <f>VLOOKUP(A:A,POAI!A:H,8,0)</f>
        <v>03060103|264</v>
      </c>
      <c r="C479" s="67" t="str">
        <f t="shared" si="2"/>
        <v>190503720245400100531.2.4.2.022.3.2.02.02.009.471.2.4.2.0203060103|264</v>
      </c>
      <c r="D479" s="68" t="s">
        <v>2428</v>
      </c>
      <c r="E479" s="68" t="s">
        <v>121</v>
      </c>
      <c r="F479" s="68" t="s">
        <v>123</v>
      </c>
      <c r="G479" s="68" t="s">
        <v>777</v>
      </c>
      <c r="H479" s="68" t="s">
        <v>2648</v>
      </c>
      <c r="I479" s="68" t="s">
        <v>128</v>
      </c>
      <c r="J479" s="68" t="s">
        <v>2433</v>
      </c>
      <c r="K479" s="68" t="s">
        <v>367</v>
      </c>
      <c r="L479" s="68" t="s">
        <v>368</v>
      </c>
      <c r="M479" s="68" t="s">
        <v>790</v>
      </c>
      <c r="N479" s="68" t="s">
        <v>791</v>
      </c>
      <c r="O479" s="68" t="s">
        <v>367</v>
      </c>
      <c r="P479" s="68" t="s">
        <v>2431</v>
      </c>
      <c r="Q479" s="69">
        <v>1.464E8</v>
      </c>
      <c r="R479" s="69">
        <v>0.0</v>
      </c>
      <c r="S479" s="69">
        <v>0.0</v>
      </c>
      <c r="T479" s="69">
        <v>6.2E7</v>
      </c>
      <c r="U479" s="69">
        <v>0.0</v>
      </c>
      <c r="V479" s="69">
        <v>0.0</v>
      </c>
      <c r="W479" s="69">
        <v>0.0</v>
      </c>
      <c r="X479" s="69">
        <v>2.084E8</v>
      </c>
      <c r="Y479" s="69">
        <v>1.1817051429E8</v>
      </c>
      <c r="Z479" s="69">
        <v>8.271936E7</v>
      </c>
      <c r="AA479" s="69">
        <v>2.9634103E7</v>
      </c>
      <c r="AB479" s="69">
        <v>2.3634103E7</v>
      </c>
      <c r="AC479" s="69">
        <v>1.2568064E8</v>
      </c>
      <c r="AD479" s="68" t="s">
        <v>3088</v>
      </c>
      <c r="AE479" s="68" t="str">
        <f>VLOOKUP(I:I,'TOTAL POR PROYECTOS'!B:I,8,0)</f>
        <v>Secretaría de Salud</v>
      </c>
    </row>
    <row r="480" hidden="1">
      <c r="A480" s="67" t="str">
        <f t="shared" si="1"/>
        <v>190503720245400100531.2.4.2.022.3.2.02.02.009.481.2.4.2.02</v>
      </c>
      <c r="B480" s="67" t="str">
        <f>VLOOKUP(A:A,POAI!A:H,8,0)</f>
        <v>03060103|264</v>
      </c>
      <c r="C480" s="67" t="str">
        <f t="shared" si="2"/>
        <v>190503720245400100531.2.4.2.022.3.2.02.02.009.481.2.4.2.0203060103|264</v>
      </c>
      <c r="D480" s="68" t="s">
        <v>2428</v>
      </c>
      <c r="E480" s="68" t="s">
        <v>121</v>
      </c>
      <c r="F480" s="68" t="s">
        <v>123</v>
      </c>
      <c r="G480" s="68" t="s">
        <v>777</v>
      </c>
      <c r="H480" s="68" t="s">
        <v>2648</v>
      </c>
      <c r="I480" s="68" t="s">
        <v>128</v>
      </c>
      <c r="J480" s="68" t="s">
        <v>2433</v>
      </c>
      <c r="K480" s="68" t="s">
        <v>367</v>
      </c>
      <c r="L480" s="68" t="s">
        <v>368</v>
      </c>
      <c r="M480" s="68" t="s">
        <v>792</v>
      </c>
      <c r="N480" s="68" t="s">
        <v>793</v>
      </c>
      <c r="O480" s="68" t="s">
        <v>367</v>
      </c>
      <c r="P480" s="68" t="s">
        <v>2431</v>
      </c>
      <c r="Q480" s="69">
        <v>9.3E7</v>
      </c>
      <c r="R480" s="69">
        <v>0.0</v>
      </c>
      <c r="S480" s="69">
        <v>0.0</v>
      </c>
      <c r="T480" s="69">
        <v>0.0</v>
      </c>
      <c r="U480" s="69">
        <v>0.0</v>
      </c>
      <c r="V480" s="69">
        <v>0.0</v>
      </c>
      <c r="W480" s="69">
        <v>0.0</v>
      </c>
      <c r="X480" s="69">
        <v>9.3E7</v>
      </c>
      <c r="Y480" s="69">
        <v>8.415E7</v>
      </c>
      <c r="Z480" s="69">
        <v>5.67E7</v>
      </c>
      <c r="AA480" s="69">
        <v>2.88E7</v>
      </c>
      <c r="AB480" s="69">
        <v>1.62E7</v>
      </c>
      <c r="AC480" s="69">
        <v>3.63E7</v>
      </c>
      <c r="AD480" s="68" t="s">
        <v>3089</v>
      </c>
      <c r="AE480" s="68" t="str">
        <f>VLOOKUP(I:I,'TOTAL POR PROYECTOS'!B:I,8,0)</f>
        <v>Secretaría de Salud</v>
      </c>
    </row>
    <row r="481" hidden="1">
      <c r="A481" s="67" t="str">
        <f t="shared" si="1"/>
        <v>190504020245400100531.2.1.0.00.12.3.2.02.02.009.491.2.1.0.00</v>
      </c>
      <c r="B481" s="67" t="str">
        <f>VLOOKUP(A:A,POAI!A:H,8,0)</f>
        <v>03060105|266</v>
      </c>
      <c r="C481" s="67" t="str">
        <f t="shared" si="2"/>
        <v>190504020245400100531.2.1.0.00.12.3.2.02.02.009.491.2.1.0.0003060105|266</v>
      </c>
      <c r="D481" s="68" t="s">
        <v>2428</v>
      </c>
      <c r="E481" s="68" t="s">
        <v>121</v>
      </c>
      <c r="F481" s="68" t="s">
        <v>123</v>
      </c>
      <c r="G481" s="68" t="s">
        <v>799</v>
      </c>
      <c r="H481" s="68" t="s">
        <v>3090</v>
      </c>
      <c r="I481" s="68" t="s">
        <v>128</v>
      </c>
      <c r="J481" s="68" t="s">
        <v>2433</v>
      </c>
      <c r="K481" s="68" t="s">
        <v>106</v>
      </c>
      <c r="L481" s="68" t="s">
        <v>107</v>
      </c>
      <c r="M481" s="68" t="s">
        <v>802</v>
      </c>
      <c r="N481" s="68" t="s">
        <v>803</v>
      </c>
      <c r="O481" s="68" t="s">
        <v>108</v>
      </c>
      <c r="P481" s="68" t="s">
        <v>2257</v>
      </c>
      <c r="Q481" s="69">
        <v>2.12E8</v>
      </c>
      <c r="R481" s="69">
        <v>0.0</v>
      </c>
      <c r="S481" s="69">
        <v>0.0</v>
      </c>
      <c r="T481" s="69">
        <v>0.0</v>
      </c>
      <c r="U481" s="69">
        <v>0.0</v>
      </c>
      <c r="V481" s="69">
        <v>0.0</v>
      </c>
      <c r="W481" s="69">
        <v>0.0</v>
      </c>
      <c r="X481" s="69">
        <v>2.12E8</v>
      </c>
      <c r="Y481" s="69">
        <v>2.12E8</v>
      </c>
      <c r="Z481" s="69">
        <v>0.0</v>
      </c>
      <c r="AA481" s="69">
        <v>0.0</v>
      </c>
      <c r="AB481" s="69">
        <v>0.0</v>
      </c>
      <c r="AC481" s="69">
        <v>2.12E8</v>
      </c>
      <c r="AD481" s="68" t="s">
        <v>2415</v>
      </c>
      <c r="AE481" s="68" t="str">
        <f>VLOOKUP(I:I,'TOTAL POR PROYECTOS'!B:I,8,0)</f>
        <v>Secretaría de Salud</v>
      </c>
    </row>
    <row r="482" hidden="1">
      <c r="A482" s="67" t="str">
        <f t="shared" si="1"/>
        <v>190504120245400100531.2.4.2.022.3.2.02.02.009.501.2.4.2.02</v>
      </c>
      <c r="B482" s="67" t="str">
        <f>VLOOKUP(A:A,POAI!A:H,8,0)</f>
        <v>03060106|267</v>
      </c>
      <c r="C482" s="67" t="str">
        <f t="shared" si="2"/>
        <v>190504120245400100531.2.4.2.022.3.2.02.02.009.501.2.4.2.0203060106|267</v>
      </c>
      <c r="D482" s="68" t="s">
        <v>2428</v>
      </c>
      <c r="E482" s="68" t="s">
        <v>121</v>
      </c>
      <c r="F482" s="68" t="s">
        <v>123</v>
      </c>
      <c r="G482" s="68" t="s">
        <v>807</v>
      </c>
      <c r="H482" s="68" t="s">
        <v>2651</v>
      </c>
      <c r="I482" s="68" t="s">
        <v>128</v>
      </c>
      <c r="J482" s="68" t="s">
        <v>2433</v>
      </c>
      <c r="K482" s="68" t="s">
        <v>367</v>
      </c>
      <c r="L482" s="68" t="s">
        <v>368</v>
      </c>
      <c r="M482" s="68" t="s">
        <v>809</v>
      </c>
      <c r="N482" s="68" t="s">
        <v>810</v>
      </c>
      <c r="O482" s="68" t="s">
        <v>367</v>
      </c>
      <c r="P482" s="68" t="s">
        <v>2431</v>
      </c>
      <c r="Q482" s="69">
        <v>1.146E8</v>
      </c>
      <c r="R482" s="69">
        <v>0.0</v>
      </c>
      <c r="S482" s="69">
        <v>0.0</v>
      </c>
      <c r="T482" s="69">
        <v>5.0E7</v>
      </c>
      <c r="U482" s="69">
        <v>0.0</v>
      </c>
      <c r="V482" s="69">
        <v>0.0</v>
      </c>
      <c r="W482" s="69">
        <v>0.0</v>
      </c>
      <c r="X482" s="69">
        <v>1.646E8</v>
      </c>
      <c r="Y482" s="69">
        <v>1.203E8</v>
      </c>
      <c r="Z482" s="69">
        <v>8.82E7</v>
      </c>
      <c r="AA482" s="69">
        <v>3.96E7</v>
      </c>
      <c r="AB482" s="69">
        <v>2.48E7</v>
      </c>
      <c r="AC482" s="69">
        <v>7.64E7</v>
      </c>
      <c r="AD482" s="68" t="s">
        <v>3091</v>
      </c>
      <c r="AE482" s="68" t="str">
        <f>VLOOKUP(I:I,'TOTAL POR PROYECTOS'!B:I,8,0)</f>
        <v>Secretaría de Salud</v>
      </c>
    </row>
    <row r="483" hidden="1">
      <c r="A483" s="67" t="str">
        <f t="shared" si="1"/>
        <v>190504120245400100531.2.3.2.28.12.3.2.02.02.009.501.2.3.2.28</v>
      </c>
      <c r="B483" s="67" t="str">
        <f>VLOOKUP(A:A,POAI!A:H,8,0)</f>
        <v>03060106|267</v>
      </c>
      <c r="C483" s="67" t="str">
        <f t="shared" si="2"/>
        <v>190504120245400100531.2.3.2.28.12.3.2.02.02.009.501.2.3.2.2803060106|267</v>
      </c>
      <c r="D483" s="68" t="s">
        <v>2428</v>
      </c>
      <c r="E483" s="68" t="s">
        <v>121</v>
      </c>
      <c r="F483" s="68" t="s">
        <v>123</v>
      </c>
      <c r="G483" s="68" t="s">
        <v>807</v>
      </c>
      <c r="H483" s="68" t="s">
        <v>2651</v>
      </c>
      <c r="I483" s="68" t="s">
        <v>128</v>
      </c>
      <c r="J483" s="68" t="s">
        <v>2433</v>
      </c>
      <c r="K483" s="68" t="s">
        <v>129</v>
      </c>
      <c r="L483" s="68" t="s">
        <v>130</v>
      </c>
      <c r="M483" s="68" t="s">
        <v>809</v>
      </c>
      <c r="N483" s="68" t="s">
        <v>810</v>
      </c>
      <c r="O483" s="68" t="s">
        <v>133</v>
      </c>
      <c r="P483" s="68" t="s">
        <v>2272</v>
      </c>
      <c r="Q483" s="69">
        <v>0.0</v>
      </c>
      <c r="R483" s="69">
        <v>0.0</v>
      </c>
      <c r="S483" s="69">
        <v>0.0</v>
      </c>
      <c r="T483" s="69">
        <v>1.2E7</v>
      </c>
      <c r="U483" s="69">
        <v>0.0</v>
      </c>
      <c r="V483" s="69">
        <v>0.0</v>
      </c>
      <c r="W483" s="69">
        <v>0.0</v>
      </c>
      <c r="X483" s="69">
        <v>1.2E7</v>
      </c>
      <c r="Y483" s="69">
        <v>0.0</v>
      </c>
      <c r="Z483" s="69">
        <v>0.0</v>
      </c>
      <c r="AA483" s="69">
        <v>0.0</v>
      </c>
      <c r="AB483" s="69">
        <v>0.0</v>
      </c>
      <c r="AC483" s="69">
        <v>1.2E7</v>
      </c>
      <c r="AD483" s="68" t="s">
        <v>2415</v>
      </c>
      <c r="AE483" s="68" t="str">
        <f>VLOOKUP(I:I,'TOTAL POR PROYECTOS'!B:I,8,0)</f>
        <v>Secretaría de Salud</v>
      </c>
    </row>
    <row r="484" hidden="1">
      <c r="A484" s="67" t="str">
        <f t="shared" si="1"/>
        <v>190504920245400100531.2.4.2.022.3.2.02.02.009.511.2.4.2.02</v>
      </c>
      <c r="B484" s="67" t="str">
        <f>VLOOKUP(A:A,POAI!A:H,8,0)</f>
        <v>03060104|265</v>
      </c>
      <c r="C484" s="67" t="str">
        <f t="shared" si="2"/>
        <v>190504920245400100531.2.4.2.022.3.2.02.02.009.511.2.4.2.0203060104|265</v>
      </c>
      <c r="D484" s="68" t="s">
        <v>2428</v>
      </c>
      <c r="E484" s="68" t="s">
        <v>121</v>
      </c>
      <c r="F484" s="68" t="s">
        <v>123</v>
      </c>
      <c r="G484" s="68" t="s">
        <v>816</v>
      </c>
      <c r="H484" s="68" t="s">
        <v>2652</v>
      </c>
      <c r="I484" s="68" t="s">
        <v>128</v>
      </c>
      <c r="J484" s="68" t="s">
        <v>2433</v>
      </c>
      <c r="K484" s="68" t="s">
        <v>367</v>
      </c>
      <c r="L484" s="68" t="s">
        <v>368</v>
      </c>
      <c r="M484" s="68" t="s">
        <v>822</v>
      </c>
      <c r="N484" s="68" t="s">
        <v>823</v>
      </c>
      <c r="O484" s="68" t="s">
        <v>367</v>
      </c>
      <c r="P484" s="68" t="s">
        <v>2431</v>
      </c>
      <c r="Q484" s="69">
        <v>6.18E7</v>
      </c>
      <c r="R484" s="69">
        <v>0.0</v>
      </c>
      <c r="S484" s="69">
        <v>0.0</v>
      </c>
      <c r="T484" s="69">
        <v>0.0</v>
      </c>
      <c r="U484" s="69">
        <v>0.0</v>
      </c>
      <c r="V484" s="69">
        <v>0.0</v>
      </c>
      <c r="W484" s="69">
        <v>0.0</v>
      </c>
      <c r="X484" s="69">
        <v>6.18E7</v>
      </c>
      <c r="Y484" s="69">
        <v>5.15E7</v>
      </c>
      <c r="Z484" s="69">
        <v>3.605E7</v>
      </c>
      <c r="AA484" s="69">
        <v>2.55E7</v>
      </c>
      <c r="AB484" s="69">
        <v>1.41E7</v>
      </c>
      <c r="AC484" s="69">
        <v>2.575E7</v>
      </c>
      <c r="AD484" s="68" t="s">
        <v>2647</v>
      </c>
      <c r="AE484" s="68" t="str">
        <f>VLOOKUP(I:I,'TOTAL POR PROYECTOS'!B:I,8,0)</f>
        <v>Secretaría de Salud</v>
      </c>
    </row>
    <row r="485" hidden="1">
      <c r="A485" s="67" t="str">
        <f t="shared" si="1"/>
        <v>190504920245400100531.2.4.2.022.3.2.02.02.009.521.2.4.2.02</v>
      </c>
      <c r="B485" s="67" t="str">
        <f>VLOOKUP(A:A,POAI!A:H,8,0)</f>
        <v>03060104|265</v>
      </c>
      <c r="C485" s="67" t="str">
        <f t="shared" si="2"/>
        <v>190504920245400100531.2.4.2.022.3.2.02.02.009.521.2.4.2.0203060104|265</v>
      </c>
      <c r="D485" s="68" t="s">
        <v>2428</v>
      </c>
      <c r="E485" s="68" t="s">
        <v>121</v>
      </c>
      <c r="F485" s="68" t="s">
        <v>123</v>
      </c>
      <c r="G485" s="68" t="s">
        <v>816</v>
      </c>
      <c r="H485" s="68" t="s">
        <v>2652</v>
      </c>
      <c r="I485" s="68" t="s">
        <v>128</v>
      </c>
      <c r="J485" s="68" t="s">
        <v>2433</v>
      </c>
      <c r="K485" s="68" t="s">
        <v>367</v>
      </c>
      <c r="L485" s="68" t="s">
        <v>368</v>
      </c>
      <c r="M485" s="68" t="s">
        <v>824</v>
      </c>
      <c r="N485" s="68" t="s">
        <v>825</v>
      </c>
      <c r="O485" s="68" t="s">
        <v>367</v>
      </c>
      <c r="P485" s="68" t="s">
        <v>2431</v>
      </c>
      <c r="Q485" s="69">
        <v>9.54E7</v>
      </c>
      <c r="R485" s="69">
        <v>0.0</v>
      </c>
      <c r="S485" s="69">
        <v>0.0</v>
      </c>
      <c r="T485" s="69">
        <v>0.0</v>
      </c>
      <c r="U485" s="69">
        <v>0.0</v>
      </c>
      <c r="V485" s="69">
        <v>0.0</v>
      </c>
      <c r="W485" s="69">
        <v>0.0</v>
      </c>
      <c r="X485" s="69">
        <v>9.54E7</v>
      </c>
      <c r="Y485" s="69">
        <v>7.95E7</v>
      </c>
      <c r="Z485" s="69">
        <v>5.565E7</v>
      </c>
      <c r="AA485" s="69">
        <v>2.42E7</v>
      </c>
      <c r="AB485" s="69">
        <v>1.21E7</v>
      </c>
      <c r="AC485" s="69">
        <v>3.975E7</v>
      </c>
      <c r="AD485" s="68" t="s">
        <v>2647</v>
      </c>
      <c r="AE485" s="68" t="str">
        <f>VLOOKUP(I:I,'TOTAL POR PROYECTOS'!B:I,8,0)</f>
        <v>Secretaría de Salud</v>
      </c>
    </row>
    <row r="486" hidden="1">
      <c r="A486" s="67" t="str">
        <f t="shared" si="1"/>
        <v>190504920245400100531.2.3.2.28.12.3.2.02.02.009.521.2.3.2.28</v>
      </c>
      <c r="B486" s="67" t="str">
        <f>VLOOKUP(A:A,POAI!A:H,8,0)</f>
        <v>03060104|265</v>
      </c>
      <c r="C486" s="67" t="str">
        <f t="shared" si="2"/>
        <v>190504920245400100531.2.3.2.28.12.3.2.02.02.009.521.2.3.2.2803060104|265</v>
      </c>
      <c r="D486" s="68" t="s">
        <v>2428</v>
      </c>
      <c r="E486" s="68" t="s">
        <v>121</v>
      </c>
      <c r="F486" s="68" t="s">
        <v>123</v>
      </c>
      <c r="G486" s="68" t="s">
        <v>816</v>
      </c>
      <c r="H486" s="68" t="s">
        <v>2652</v>
      </c>
      <c r="I486" s="68" t="s">
        <v>128</v>
      </c>
      <c r="J486" s="68" t="s">
        <v>2433</v>
      </c>
      <c r="K486" s="68" t="s">
        <v>129</v>
      </c>
      <c r="L486" s="68" t="s">
        <v>130</v>
      </c>
      <c r="M486" s="68" t="s">
        <v>824</v>
      </c>
      <c r="N486" s="68" t="s">
        <v>825</v>
      </c>
      <c r="O486" s="68" t="s">
        <v>133</v>
      </c>
      <c r="P486" s="68" t="s">
        <v>2272</v>
      </c>
      <c r="Q486" s="69">
        <v>1.62E7</v>
      </c>
      <c r="R486" s="69">
        <v>0.0</v>
      </c>
      <c r="S486" s="69">
        <v>0.0</v>
      </c>
      <c r="T486" s="69">
        <v>0.0</v>
      </c>
      <c r="U486" s="69">
        <v>0.0</v>
      </c>
      <c r="V486" s="69">
        <v>0.0</v>
      </c>
      <c r="W486" s="69">
        <v>0.0</v>
      </c>
      <c r="X486" s="69">
        <v>1.62E7</v>
      </c>
      <c r="Y486" s="69">
        <v>1.35E7</v>
      </c>
      <c r="Z486" s="69">
        <v>9450000.0</v>
      </c>
      <c r="AA486" s="69">
        <v>5400000.0</v>
      </c>
      <c r="AB486" s="69">
        <v>2700000.0</v>
      </c>
      <c r="AC486" s="69">
        <v>6750000.0</v>
      </c>
      <c r="AD486" s="68" t="s">
        <v>2647</v>
      </c>
      <c r="AE486" s="68" t="str">
        <f>VLOOKUP(I:I,'TOTAL POR PROYECTOS'!B:I,8,0)</f>
        <v>Secretaría de Salud</v>
      </c>
    </row>
    <row r="487" hidden="1">
      <c r="A487" s="67" t="str">
        <f t="shared" si="1"/>
        <v>450104920245400101281.2.1.0.00.12.3.2.02.02.009.531.2.1.0.00</v>
      </c>
      <c r="B487" s="67" t="str">
        <f>VLOOKUP(A:A,POAI!A:H,8,0)</f>
        <v>01030109|39</v>
      </c>
      <c r="C487" s="67" t="str">
        <f t="shared" si="2"/>
        <v>450104920245400101281.2.1.0.00.12.3.2.02.02.009.531.2.1.0.0001030109|39</v>
      </c>
      <c r="D487" s="68" t="s">
        <v>2401</v>
      </c>
      <c r="E487" s="68" t="s">
        <v>184</v>
      </c>
      <c r="F487" s="68" t="s">
        <v>186</v>
      </c>
      <c r="G487" s="68" t="s">
        <v>188</v>
      </c>
      <c r="H487" s="68" t="s">
        <v>2570</v>
      </c>
      <c r="I487" s="68" t="s">
        <v>1378</v>
      </c>
      <c r="J487" s="68" t="s">
        <v>2406</v>
      </c>
      <c r="K487" s="68" t="s">
        <v>106</v>
      </c>
      <c r="L487" s="68" t="s">
        <v>107</v>
      </c>
      <c r="M487" s="68" t="s">
        <v>1379</v>
      </c>
      <c r="N487" s="68" t="s">
        <v>1380</v>
      </c>
      <c r="O487" s="68" t="s">
        <v>108</v>
      </c>
      <c r="P487" s="68" t="s">
        <v>2257</v>
      </c>
      <c r="Q487" s="69">
        <v>3.1878E8</v>
      </c>
      <c r="R487" s="69">
        <v>0.0</v>
      </c>
      <c r="S487" s="69">
        <v>0.0</v>
      </c>
      <c r="T487" s="69">
        <v>0.0</v>
      </c>
      <c r="U487" s="69">
        <v>0.0</v>
      </c>
      <c r="V487" s="69">
        <v>0.0</v>
      </c>
      <c r="W487" s="69">
        <v>0.0</v>
      </c>
      <c r="X487" s="69">
        <v>3.1878E8</v>
      </c>
      <c r="Y487" s="69">
        <v>3.1857E8</v>
      </c>
      <c r="Z487" s="69">
        <v>3.1857E8</v>
      </c>
      <c r="AA487" s="69">
        <v>1.251E8</v>
      </c>
      <c r="AB487" s="69">
        <v>7.18E7</v>
      </c>
      <c r="AC487" s="69">
        <v>210000.0</v>
      </c>
      <c r="AD487" s="68" t="s">
        <v>3092</v>
      </c>
      <c r="AE487" s="68" t="str">
        <f>VLOOKUP(I:I,'TOTAL POR PROYECTOS'!B:I,8,0)</f>
        <v>Secretaría de Gobierno</v>
      </c>
    </row>
    <row r="488" hidden="1">
      <c r="A488" s="67" t="str">
        <f t="shared" si="1"/>
        <v>450203420245400101301.2.1.0.00.12.3.2.02.02.009.551.2.1.0.00</v>
      </c>
      <c r="B488" s="67" t="str">
        <f>VLOOKUP(A:A,POAI!A:H,8,0)</f>
        <v>01030206|46</v>
      </c>
      <c r="C488" s="67" t="str">
        <f t="shared" si="2"/>
        <v>450203420245400101301.2.1.0.00.12.3.2.02.02.009.551.2.1.0.0001030206|46</v>
      </c>
      <c r="D488" s="68" t="s">
        <v>2401</v>
      </c>
      <c r="E488" s="68" t="s">
        <v>184</v>
      </c>
      <c r="F488" s="68" t="s">
        <v>317</v>
      </c>
      <c r="G488" s="68" t="s">
        <v>1340</v>
      </c>
      <c r="H488" s="68" t="s">
        <v>2570</v>
      </c>
      <c r="I488" s="68" t="s">
        <v>1383</v>
      </c>
      <c r="J488" s="68" t="s">
        <v>2631</v>
      </c>
      <c r="K488" s="68" t="s">
        <v>106</v>
      </c>
      <c r="L488" s="68" t="s">
        <v>107</v>
      </c>
      <c r="M488" s="68" t="s">
        <v>1385</v>
      </c>
      <c r="N488" s="68" t="s">
        <v>1386</v>
      </c>
      <c r="O488" s="68" t="s">
        <v>108</v>
      </c>
      <c r="P488" s="68" t="s">
        <v>2257</v>
      </c>
      <c r="Q488" s="69">
        <v>1.512E7</v>
      </c>
      <c r="R488" s="69">
        <v>0.0</v>
      </c>
      <c r="S488" s="69">
        <v>0.0</v>
      </c>
      <c r="T488" s="69">
        <v>0.0</v>
      </c>
      <c r="U488" s="69">
        <v>0.0</v>
      </c>
      <c r="V488" s="69">
        <v>0.0</v>
      </c>
      <c r="W488" s="69">
        <v>0.0</v>
      </c>
      <c r="X488" s="69">
        <v>1.512E7</v>
      </c>
      <c r="Y488" s="69">
        <v>1.44E7</v>
      </c>
      <c r="Z488" s="69">
        <v>1.44E7</v>
      </c>
      <c r="AA488" s="69">
        <v>5400000.0</v>
      </c>
      <c r="AB488" s="69">
        <v>5400000.0</v>
      </c>
      <c r="AC488" s="69">
        <v>720000.0</v>
      </c>
      <c r="AD488" s="68" t="s">
        <v>3093</v>
      </c>
      <c r="AE488" s="68" t="str">
        <f>VLOOKUP(I:I,'TOTAL POR PROYECTOS'!B:I,8,0)</f>
        <v>Secretaría de Gobierno</v>
      </c>
    </row>
    <row r="489" hidden="1">
      <c r="A489" s="67" t="str">
        <f t="shared" si="1"/>
        <v>450203420245400101301.2.1.0.00.12.3.2.02.02.009.561.2.1.0.00</v>
      </c>
      <c r="B489" s="67" t="str">
        <f>VLOOKUP(A:A,POAI!A:H,8,0)</f>
        <v>01030302|50</v>
      </c>
      <c r="C489" s="67" t="str">
        <f t="shared" si="2"/>
        <v>450203420245400101301.2.1.0.00.12.3.2.02.02.009.561.2.1.0.0001030302|50</v>
      </c>
      <c r="D489" s="68" t="s">
        <v>2401</v>
      </c>
      <c r="E489" s="68" t="s">
        <v>184</v>
      </c>
      <c r="F489" s="68" t="s">
        <v>317</v>
      </c>
      <c r="G489" s="68" t="s">
        <v>1340</v>
      </c>
      <c r="H489" s="68" t="s">
        <v>2570</v>
      </c>
      <c r="I489" s="68" t="s">
        <v>1383</v>
      </c>
      <c r="J489" s="68" t="s">
        <v>2631</v>
      </c>
      <c r="K489" s="68" t="s">
        <v>106</v>
      </c>
      <c r="L489" s="68" t="s">
        <v>107</v>
      </c>
      <c r="M489" s="68" t="s">
        <v>1389</v>
      </c>
      <c r="N489" s="68" t="s">
        <v>1390</v>
      </c>
      <c r="O489" s="68" t="s">
        <v>108</v>
      </c>
      <c r="P489" s="68" t="s">
        <v>2257</v>
      </c>
      <c r="Q489" s="69">
        <v>1.44E7</v>
      </c>
      <c r="R489" s="69">
        <v>0.0</v>
      </c>
      <c r="S489" s="69">
        <v>0.0</v>
      </c>
      <c r="T489" s="69">
        <v>1966666.67</v>
      </c>
      <c r="U489" s="69">
        <v>0.0</v>
      </c>
      <c r="V489" s="69">
        <v>0.0</v>
      </c>
      <c r="W489" s="69">
        <v>0.0</v>
      </c>
      <c r="X489" s="69">
        <v>1.636666667E7</v>
      </c>
      <c r="Y489" s="69">
        <v>1.4E7</v>
      </c>
      <c r="Z489" s="69">
        <v>1.4E7</v>
      </c>
      <c r="AA489" s="69">
        <v>4000000.0</v>
      </c>
      <c r="AB489" s="69">
        <v>0.0</v>
      </c>
      <c r="AC489" s="69">
        <v>2366666.67</v>
      </c>
      <c r="AD489" s="68" t="s">
        <v>3094</v>
      </c>
      <c r="AE489" s="68" t="str">
        <f>VLOOKUP(I:I,'TOTAL POR PROYECTOS'!B:I,8,0)</f>
        <v>Secretaría de Gobierno</v>
      </c>
    </row>
    <row r="490" hidden="1">
      <c r="A490" s="67" t="str">
        <f t="shared" si="1"/>
        <v>410305220245400101051.2.1.0.00.12.3.2.02.02.009.571.2.1.0.00</v>
      </c>
      <c r="B490" s="67" t="str">
        <f>VLOOKUP(A:A,POAI!A:H,8,0)</f>
        <v>03070404|309</v>
      </c>
      <c r="C490" s="67" t="str">
        <f t="shared" si="2"/>
        <v>410305220245400101051.2.1.0.00.12.3.2.02.02.009.571.2.1.0.0003070404|309</v>
      </c>
      <c r="D490" s="68" t="s">
        <v>2463</v>
      </c>
      <c r="E490" s="68" t="s">
        <v>304</v>
      </c>
      <c r="F490" s="68" t="s">
        <v>306</v>
      </c>
      <c r="G490" s="68" t="s">
        <v>342</v>
      </c>
      <c r="H490" s="68" t="s">
        <v>2530</v>
      </c>
      <c r="I490" s="68" t="s">
        <v>1914</v>
      </c>
      <c r="J490" s="68" t="s">
        <v>3095</v>
      </c>
      <c r="K490" s="68" t="s">
        <v>106</v>
      </c>
      <c r="L490" s="68" t="s">
        <v>107</v>
      </c>
      <c r="M490" s="68" t="s">
        <v>1915</v>
      </c>
      <c r="N490" s="68" t="s">
        <v>1916</v>
      </c>
      <c r="O490" s="68" t="s">
        <v>108</v>
      </c>
      <c r="P490" s="68" t="s">
        <v>2257</v>
      </c>
      <c r="Q490" s="69">
        <v>3.121E8</v>
      </c>
      <c r="R490" s="69">
        <v>0.0</v>
      </c>
      <c r="S490" s="69">
        <v>0.0</v>
      </c>
      <c r="T490" s="69">
        <v>0.0</v>
      </c>
      <c r="U490" s="69">
        <v>0.0</v>
      </c>
      <c r="V490" s="69">
        <v>0.0</v>
      </c>
      <c r="W490" s="69">
        <v>0.0</v>
      </c>
      <c r="X490" s="69">
        <v>3.121E8</v>
      </c>
      <c r="Y490" s="69">
        <v>3.0987E8</v>
      </c>
      <c r="Z490" s="69">
        <v>3.0219E8</v>
      </c>
      <c r="AA490" s="69">
        <v>1.60912E8</v>
      </c>
      <c r="AB490" s="69">
        <v>9.034E7</v>
      </c>
      <c r="AC490" s="69">
        <v>9910000.0</v>
      </c>
      <c r="AD490" s="68" t="s">
        <v>3096</v>
      </c>
      <c r="AE490" s="68" t="str">
        <f>VLOOKUP(I:I,'TOTAL POR PROYECTOS'!B:I,8,0)</f>
        <v>Secretaría de Víctimas, Paz y Posconflicto</v>
      </c>
    </row>
    <row r="491" hidden="1">
      <c r="A491" s="67" t="str">
        <f t="shared" si="1"/>
        <v>430103520245400102091.2.3.1.18.12.3.2.02.02.009.581.2.3.1.18</v>
      </c>
      <c r="B491" s="67" t="str">
        <f>VLOOKUP(A:A,POAI!A:H,8,0)</f>
        <v>03050102|242</v>
      </c>
      <c r="C491" s="67" t="str">
        <f t="shared" si="2"/>
        <v>430103520245400102091.2.3.1.18.12.3.2.02.02.009.581.2.3.1.1803050102|242</v>
      </c>
      <c r="D491" s="68" t="s">
        <v>2470</v>
      </c>
      <c r="E491" s="68" t="s">
        <v>842</v>
      </c>
      <c r="F491" s="68" t="s">
        <v>844</v>
      </c>
      <c r="G491" s="68" t="s">
        <v>856</v>
      </c>
      <c r="H491" s="68" t="s">
        <v>3097</v>
      </c>
      <c r="I491" s="68" t="s">
        <v>848</v>
      </c>
      <c r="J491" s="68" t="s">
        <v>2619</v>
      </c>
      <c r="K491" s="68" t="s">
        <v>849</v>
      </c>
      <c r="L491" s="68" t="s">
        <v>850</v>
      </c>
      <c r="M491" s="68" t="s">
        <v>858</v>
      </c>
      <c r="N491" s="68" t="s">
        <v>859</v>
      </c>
      <c r="O491" s="68" t="s">
        <v>851</v>
      </c>
      <c r="P491" s="68" t="s">
        <v>2478</v>
      </c>
      <c r="Q491" s="69">
        <v>2.5E8</v>
      </c>
      <c r="R491" s="69">
        <v>0.0</v>
      </c>
      <c r="S491" s="69">
        <v>0.0</v>
      </c>
      <c r="T491" s="69">
        <v>0.0</v>
      </c>
      <c r="U491" s="69">
        <v>0.0</v>
      </c>
      <c r="V491" s="69">
        <v>0.0</v>
      </c>
      <c r="W491" s="69">
        <v>0.0</v>
      </c>
      <c r="X491" s="69">
        <v>2.5E8</v>
      </c>
      <c r="Y491" s="69">
        <v>5.0E7</v>
      </c>
      <c r="Z491" s="69">
        <v>5.0E7</v>
      </c>
      <c r="AA491" s="69">
        <v>5.0E7</v>
      </c>
      <c r="AB491" s="69">
        <v>5.0E7</v>
      </c>
      <c r="AC491" s="69">
        <v>2.0E8</v>
      </c>
      <c r="AD491" s="68" t="s">
        <v>2474</v>
      </c>
      <c r="AE491" s="68" t="str">
        <f>VLOOKUP(I:I,'TOTAL POR PROYECTOS'!B:I,8,0)</f>
        <v>Instituto Municipal para la Recreación y el Deporte de Cúcuta</v>
      </c>
    </row>
    <row r="492" hidden="1">
      <c r="A492" s="67" t="str">
        <f t="shared" si="1"/>
        <v>430103520245400102091.2.3.1.18.12.3.2.02.02.009.591.2.3.1.18</v>
      </c>
      <c r="B492" s="67" t="str">
        <f>VLOOKUP(A:A,POAI!A:H,8,0)</f>
        <v>03050103|243</v>
      </c>
      <c r="C492" s="67" t="str">
        <f t="shared" si="2"/>
        <v>430103520245400102091.2.3.1.18.12.3.2.02.02.009.591.2.3.1.1803050103|243</v>
      </c>
      <c r="D492" s="68" t="s">
        <v>2470</v>
      </c>
      <c r="E492" s="68" t="s">
        <v>842</v>
      </c>
      <c r="F492" s="68" t="s">
        <v>844</v>
      </c>
      <c r="G492" s="68" t="s">
        <v>856</v>
      </c>
      <c r="H492" s="68" t="s">
        <v>3097</v>
      </c>
      <c r="I492" s="68" t="s">
        <v>848</v>
      </c>
      <c r="J492" s="68" t="s">
        <v>2619</v>
      </c>
      <c r="K492" s="68" t="s">
        <v>849</v>
      </c>
      <c r="L492" s="68" t="s">
        <v>850</v>
      </c>
      <c r="M492" s="68" t="s">
        <v>862</v>
      </c>
      <c r="N492" s="68" t="s">
        <v>863</v>
      </c>
      <c r="O492" s="68" t="s">
        <v>851</v>
      </c>
      <c r="P492" s="68" t="s">
        <v>2478</v>
      </c>
      <c r="Q492" s="69">
        <v>3.5E8</v>
      </c>
      <c r="R492" s="69">
        <v>0.0</v>
      </c>
      <c r="S492" s="69">
        <v>0.0</v>
      </c>
      <c r="T492" s="69">
        <v>0.0</v>
      </c>
      <c r="U492" s="69">
        <v>0.0</v>
      </c>
      <c r="V492" s="69">
        <v>0.0</v>
      </c>
      <c r="W492" s="69">
        <v>0.0</v>
      </c>
      <c r="X492" s="69">
        <v>3.5E8</v>
      </c>
      <c r="Y492" s="69">
        <v>4.3571477E7</v>
      </c>
      <c r="Z492" s="69">
        <v>4.3571477E7</v>
      </c>
      <c r="AA492" s="69">
        <v>4.3571477E7</v>
      </c>
      <c r="AB492" s="69">
        <v>4.3571477E7</v>
      </c>
      <c r="AC492" s="69">
        <v>3.06428523E8</v>
      </c>
      <c r="AD492" s="68" t="s">
        <v>3098</v>
      </c>
      <c r="AE492" s="68" t="str">
        <f>VLOOKUP(I:I,'TOTAL POR PROYECTOS'!B:I,8,0)</f>
        <v>Instituto Municipal para la Recreación y el Deporte de Cúcuta</v>
      </c>
    </row>
    <row r="493" hidden="1">
      <c r="A493" s="67" t="str">
        <f t="shared" si="1"/>
        <v>450203420245400101521.2.1.0.00.12.3.2.02.02.009.601.2.1.0.00</v>
      </c>
      <c r="B493" s="67" t="str">
        <f>VLOOKUP(A:A,POAI!A:H,8,0)</f>
        <v>03080108|319</v>
      </c>
      <c r="C493" s="67" t="str">
        <f t="shared" si="2"/>
        <v>450203420245400101521.2.1.0.00.12.3.2.02.02.009.601.2.1.0.0003080108|319</v>
      </c>
      <c r="D493" s="68" t="s">
        <v>2401</v>
      </c>
      <c r="E493" s="68" t="s">
        <v>184</v>
      </c>
      <c r="F493" s="68" t="s">
        <v>317</v>
      </c>
      <c r="G493" s="68" t="s">
        <v>1340</v>
      </c>
      <c r="H493" s="68" t="s">
        <v>2570</v>
      </c>
      <c r="I493" s="68" t="s">
        <v>1521</v>
      </c>
      <c r="J493" s="68" t="s">
        <v>3019</v>
      </c>
      <c r="K493" s="68" t="s">
        <v>106</v>
      </c>
      <c r="L493" s="68" t="s">
        <v>107</v>
      </c>
      <c r="M493" s="68" t="s">
        <v>1522</v>
      </c>
      <c r="N493" s="68" t="s">
        <v>1523</v>
      </c>
      <c r="O493" s="68" t="s">
        <v>108</v>
      </c>
      <c r="P493" s="68" t="s">
        <v>2257</v>
      </c>
      <c r="Q493" s="69">
        <v>3.2E7</v>
      </c>
      <c r="R493" s="69">
        <v>0.0</v>
      </c>
      <c r="S493" s="69">
        <v>0.0</v>
      </c>
      <c r="T493" s="69">
        <v>0.0</v>
      </c>
      <c r="U493" s="69">
        <v>0.0</v>
      </c>
      <c r="V493" s="69">
        <v>0.0</v>
      </c>
      <c r="W493" s="69">
        <v>0.0</v>
      </c>
      <c r="X493" s="69">
        <v>3.2E7</v>
      </c>
      <c r="Y493" s="69">
        <v>3.08E7</v>
      </c>
      <c r="Z493" s="69">
        <v>3.08E7</v>
      </c>
      <c r="AA493" s="69">
        <v>1.92E7</v>
      </c>
      <c r="AB493" s="69">
        <v>9600000.0</v>
      </c>
      <c r="AC493" s="69">
        <v>1200000.0</v>
      </c>
      <c r="AD493" s="68" t="s">
        <v>2903</v>
      </c>
      <c r="AE493" s="68" t="str">
        <f>VLOOKUP(I:I,'TOTAL POR PROYECTOS'!B:I,8,0)</f>
        <v>Secretaría de Equidad, Género y Mujer</v>
      </c>
    </row>
    <row r="494" hidden="1">
      <c r="A494" s="67" t="str">
        <f t="shared" si="1"/>
        <v>450203420245400101521.2.1.0.00.12.3.2.02.02.009.611.2.1.0.00</v>
      </c>
      <c r="B494" s="67" t="str">
        <f>VLOOKUP(A:A,POAI!A:H,8,0)</f>
        <v>03080109|320</v>
      </c>
      <c r="C494" s="67" t="str">
        <f t="shared" si="2"/>
        <v>450203420245400101521.2.1.0.00.12.3.2.02.02.009.611.2.1.0.0003080109|320</v>
      </c>
      <c r="D494" s="68" t="s">
        <v>2401</v>
      </c>
      <c r="E494" s="68" t="s">
        <v>184</v>
      </c>
      <c r="F494" s="68" t="s">
        <v>317</v>
      </c>
      <c r="G494" s="68" t="s">
        <v>1340</v>
      </c>
      <c r="H494" s="68" t="s">
        <v>2570</v>
      </c>
      <c r="I494" s="68" t="s">
        <v>1521</v>
      </c>
      <c r="J494" s="68" t="s">
        <v>3019</v>
      </c>
      <c r="K494" s="68" t="s">
        <v>106</v>
      </c>
      <c r="L494" s="68" t="s">
        <v>107</v>
      </c>
      <c r="M494" s="68" t="s">
        <v>1526</v>
      </c>
      <c r="N494" s="68" t="s">
        <v>1527</v>
      </c>
      <c r="O494" s="68" t="s">
        <v>108</v>
      </c>
      <c r="P494" s="68" t="s">
        <v>2257</v>
      </c>
      <c r="Q494" s="69">
        <v>3.2E7</v>
      </c>
      <c r="R494" s="69">
        <v>0.0</v>
      </c>
      <c r="S494" s="69">
        <v>0.0</v>
      </c>
      <c r="T494" s="69">
        <v>0.0</v>
      </c>
      <c r="U494" s="69">
        <v>0.0</v>
      </c>
      <c r="V494" s="69">
        <v>0.0</v>
      </c>
      <c r="W494" s="69">
        <v>0.0</v>
      </c>
      <c r="X494" s="69">
        <v>3.2E7</v>
      </c>
      <c r="Y494" s="69">
        <v>3.145E7</v>
      </c>
      <c r="Z494" s="69">
        <v>3.145E7</v>
      </c>
      <c r="AA494" s="69">
        <v>9900000.0</v>
      </c>
      <c r="AB494" s="69">
        <v>0.0</v>
      </c>
      <c r="AC494" s="69">
        <v>550000.0</v>
      </c>
      <c r="AD494" s="68" t="s">
        <v>2671</v>
      </c>
      <c r="AE494" s="68" t="str">
        <f>VLOOKUP(I:I,'TOTAL POR PROYECTOS'!B:I,8,0)</f>
        <v>Secretaría de Equidad, Género y Mujer</v>
      </c>
    </row>
    <row r="495" hidden="1">
      <c r="A495" s="67" t="str">
        <f t="shared" si="1"/>
        <v>450203820245400102001.2.1.0.00.12.3.2.02.02.009.621.2.1.0.00</v>
      </c>
      <c r="B495" s="67" t="str">
        <f>VLOOKUP(A:A,POAI!A:H,8,0)</f>
        <v>03080302|330</v>
      </c>
      <c r="C495" s="67" t="str">
        <f t="shared" si="2"/>
        <v>450203820245400102001.2.1.0.00.12.3.2.02.02.009.621.2.1.0.0003080302|330</v>
      </c>
      <c r="D495" s="68" t="s">
        <v>2401</v>
      </c>
      <c r="E495" s="68" t="s">
        <v>184</v>
      </c>
      <c r="F495" s="68" t="s">
        <v>317</v>
      </c>
      <c r="G495" s="68" t="s">
        <v>1394</v>
      </c>
      <c r="H495" s="68" t="s">
        <v>3018</v>
      </c>
      <c r="I495" s="68" t="s">
        <v>1897</v>
      </c>
      <c r="J495" s="68" t="s">
        <v>3099</v>
      </c>
      <c r="K495" s="68" t="s">
        <v>106</v>
      </c>
      <c r="L495" s="68" t="s">
        <v>107</v>
      </c>
      <c r="M495" s="68" t="s">
        <v>1898</v>
      </c>
      <c r="N495" s="68" t="s">
        <v>1899</v>
      </c>
      <c r="O495" s="68" t="s">
        <v>108</v>
      </c>
      <c r="P495" s="68" t="s">
        <v>2257</v>
      </c>
      <c r="Q495" s="69">
        <v>3.2E7</v>
      </c>
      <c r="R495" s="69">
        <v>0.0</v>
      </c>
      <c r="S495" s="69">
        <v>0.0</v>
      </c>
      <c r="T495" s="69">
        <v>0.0</v>
      </c>
      <c r="U495" s="69">
        <v>0.0</v>
      </c>
      <c r="V495" s="69">
        <v>0.0</v>
      </c>
      <c r="W495" s="69">
        <v>0.0</v>
      </c>
      <c r="X495" s="69">
        <v>3.2E7</v>
      </c>
      <c r="Y495" s="69">
        <v>2.955E7</v>
      </c>
      <c r="Z495" s="69">
        <v>2.955E7</v>
      </c>
      <c r="AA495" s="69">
        <v>1.88E7</v>
      </c>
      <c r="AB495" s="69">
        <v>1.26E7</v>
      </c>
      <c r="AC495" s="69">
        <v>2450000.0</v>
      </c>
      <c r="AD495" s="68" t="s">
        <v>3100</v>
      </c>
      <c r="AE495" s="68" t="str">
        <f>VLOOKUP(I:I,'TOTAL POR PROYECTOS'!B:I,8,0)</f>
        <v>Secretaría de Equidad, Género y Mujer</v>
      </c>
    </row>
    <row r="496" hidden="1">
      <c r="A496" s="67" t="str">
        <f t="shared" si="1"/>
        <v>450104920245400101551.2.1.0.00.12.3.2.02.02.009.631.2.1.0.00</v>
      </c>
      <c r="B496" s="67" t="str">
        <f>VLOOKUP(A:A,POAI!A:H,8,0)</f>
        <v>01020102|22</v>
      </c>
      <c r="C496" s="67" t="str">
        <f t="shared" si="2"/>
        <v>450104920245400101551.2.1.0.00.12.3.2.02.02.009.631.2.1.0.0001020102|22</v>
      </c>
      <c r="D496" s="68" t="s">
        <v>2401</v>
      </c>
      <c r="E496" s="68" t="s">
        <v>184</v>
      </c>
      <c r="F496" s="68" t="s">
        <v>186</v>
      </c>
      <c r="G496" s="68" t="s">
        <v>188</v>
      </c>
      <c r="H496" s="68" t="s">
        <v>2570</v>
      </c>
      <c r="I496" s="68" t="s">
        <v>196</v>
      </c>
      <c r="J496" s="68" t="s">
        <v>2985</v>
      </c>
      <c r="K496" s="68" t="s">
        <v>106</v>
      </c>
      <c r="L496" s="68" t="s">
        <v>107</v>
      </c>
      <c r="M496" s="68" t="s">
        <v>1423</v>
      </c>
      <c r="N496" s="68" t="s">
        <v>1424</v>
      </c>
      <c r="O496" s="68" t="s">
        <v>108</v>
      </c>
      <c r="P496" s="68" t="s">
        <v>2257</v>
      </c>
      <c r="Q496" s="69">
        <v>7.3963387E7</v>
      </c>
      <c r="R496" s="69">
        <v>0.0</v>
      </c>
      <c r="S496" s="69">
        <v>0.0</v>
      </c>
      <c r="T496" s="69">
        <v>0.0</v>
      </c>
      <c r="U496" s="69">
        <v>0.0</v>
      </c>
      <c r="V496" s="69">
        <v>0.0</v>
      </c>
      <c r="W496" s="69">
        <v>0.0</v>
      </c>
      <c r="X496" s="69">
        <v>7.3963387E7</v>
      </c>
      <c r="Y496" s="69">
        <v>7.143333333E7</v>
      </c>
      <c r="Z496" s="69">
        <v>7.143333333E7</v>
      </c>
      <c r="AA496" s="69">
        <v>4.42E7</v>
      </c>
      <c r="AB496" s="69">
        <v>2.97E7</v>
      </c>
      <c r="AC496" s="69">
        <v>2530053.67</v>
      </c>
      <c r="AD496" s="68" t="s">
        <v>3101</v>
      </c>
      <c r="AE496" s="68" t="str">
        <f>VLOOKUP(I:I,'TOTAL POR PROYECTOS'!B:I,8,0)</f>
        <v>Secretaría de Gobierno</v>
      </c>
    </row>
    <row r="497" hidden="1">
      <c r="A497" s="67" t="str">
        <f t="shared" si="1"/>
        <v>450104920245400101551.2.3.2.242.3.2.02.02.009.631.2.3.2.24</v>
      </c>
      <c r="B497" s="67" t="str">
        <f>VLOOKUP(A:A,POAI!A:H,8,0)</f>
        <v>01020102|22</v>
      </c>
      <c r="C497" s="67" t="str">
        <f t="shared" si="2"/>
        <v>450104920245400101551.2.3.2.242.3.2.02.02.009.631.2.3.2.2401020102|22</v>
      </c>
      <c r="D497" s="68" t="s">
        <v>2401</v>
      </c>
      <c r="E497" s="68" t="s">
        <v>184</v>
      </c>
      <c r="F497" s="68" t="s">
        <v>186</v>
      </c>
      <c r="G497" s="68" t="s">
        <v>188</v>
      </c>
      <c r="H497" s="68" t="s">
        <v>2570</v>
      </c>
      <c r="I497" s="68" t="s">
        <v>196</v>
      </c>
      <c r="J497" s="68" t="s">
        <v>2985</v>
      </c>
      <c r="K497" s="68" t="s">
        <v>1425</v>
      </c>
      <c r="L497" s="68" t="s">
        <v>1426</v>
      </c>
      <c r="M497" s="68" t="s">
        <v>1423</v>
      </c>
      <c r="N497" s="68" t="s">
        <v>1424</v>
      </c>
      <c r="O497" s="68" t="s">
        <v>1425</v>
      </c>
      <c r="P497" s="68" t="s">
        <v>3102</v>
      </c>
      <c r="Q497" s="69">
        <v>5.83633873E7</v>
      </c>
      <c r="R497" s="69">
        <v>0.0</v>
      </c>
      <c r="S497" s="69">
        <v>0.0</v>
      </c>
      <c r="T497" s="69">
        <v>0.0</v>
      </c>
      <c r="U497" s="69">
        <v>0.0</v>
      </c>
      <c r="V497" s="69">
        <v>0.0</v>
      </c>
      <c r="W497" s="69">
        <v>0.0</v>
      </c>
      <c r="X497" s="69">
        <v>5.83633873E7</v>
      </c>
      <c r="Y497" s="69">
        <v>5.8285E7</v>
      </c>
      <c r="Z497" s="69">
        <v>5.8285E7</v>
      </c>
      <c r="AA497" s="69">
        <v>2.249E7</v>
      </c>
      <c r="AB497" s="69">
        <v>9445000.0</v>
      </c>
      <c r="AC497" s="69">
        <v>78387.3</v>
      </c>
      <c r="AD497" s="68" t="s">
        <v>3103</v>
      </c>
      <c r="AE497" s="68" t="str">
        <f>VLOOKUP(I:I,'TOTAL POR PROYECTOS'!B:I,8,0)</f>
        <v>Secretaría de Gobierno</v>
      </c>
    </row>
    <row r="498" hidden="1">
      <c r="A498" s="67" t="str">
        <f t="shared" si="1"/>
        <v>450203820245400101301.2.1.0.00.12.3.2.02.02.009.641.2.1.0.00</v>
      </c>
      <c r="B498" s="67" t="str">
        <f>VLOOKUP(A:A,POAI!A:H,8,0)</f>
        <v>01030201|41</v>
      </c>
      <c r="C498" s="67" t="str">
        <f t="shared" si="2"/>
        <v>450203820245400101301.2.1.0.00.12.3.2.02.02.009.641.2.1.0.0001030201|41</v>
      </c>
      <c r="D498" s="68" t="s">
        <v>2401</v>
      </c>
      <c r="E498" s="68" t="s">
        <v>184</v>
      </c>
      <c r="F498" s="68" t="s">
        <v>317</v>
      </c>
      <c r="G498" s="68" t="s">
        <v>1394</v>
      </c>
      <c r="H498" s="68" t="s">
        <v>3018</v>
      </c>
      <c r="I498" s="68" t="s">
        <v>1383</v>
      </c>
      <c r="J498" s="68" t="s">
        <v>2631</v>
      </c>
      <c r="K498" s="68" t="s">
        <v>106</v>
      </c>
      <c r="L498" s="68" t="s">
        <v>107</v>
      </c>
      <c r="M498" s="68" t="s">
        <v>1397</v>
      </c>
      <c r="N498" s="68" t="s">
        <v>1398</v>
      </c>
      <c r="O498" s="68" t="s">
        <v>108</v>
      </c>
      <c r="P498" s="68" t="s">
        <v>2257</v>
      </c>
      <c r="Q498" s="69">
        <v>3.2689E8</v>
      </c>
      <c r="R498" s="69">
        <v>0.0</v>
      </c>
      <c r="S498" s="69">
        <v>0.0</v>
      </c>
      <c r="T498" s="69">
        <v>4.803333333E7</v>
      </c>
      <c r="U498" s="69">
        <v>0.0</v>
      </c>
      <c r="V498" s="69">
        <v>0.0</v>
      </c>
      <c r="W498" s="69">
        <v>0.0</v>
      </c>
      <c r="X498" s="69">
        <v>3.7492333333E8</v>
      </c>
      <c r="Y498" s="69">
        <v>3.735E8</v>
      </c>
      <c r="Z498" s="69">
        <v>3.266E8</v>
      </c>
      <c r="AA498" s="69">
        <v>1.116E8</v>
      </c>
      <c r="AB498" s="69">
        <v>8.25E7</v>
      </c>
      <c r="AC498" s="69">
        <v>4.832333333E7</v>
      </c>
      <c r="AD498" s="68" t="s">
        <v>3104</v>
      </c>
      <c r="AE498" s="68" t="str">
        <f>VLOOKUP(I:I,'TOTAL POR PROYECTOS'!B:I,8,0)</f>
        <v>Secretaría de Gobierno</v>
      </c>
    </row>
    <row r="499" hidden="1">
      <c r="A499" s="67" t="str">
        <f t="shared" si="1"/>
        <v>450104920245400101551.2.1.0.00.12.3.2.02.02.009.651.2.1.0.00</v>
      </c>
      <c r="B499" s="67" t="str">
        <f>VLOOKUP(A:A,POAI!A:H,8,0)</f>
        <v>01020204|28</v>
      </c>
      <c r="C499" s="67" t="str">
        <f t="shared" si="2"/>
        <v>450104920245400101551.2.1.0.00.12.3.2.02.02.009.651.2.1.0.0001020204|28</v>
      </c>
      <c r="D499" s="68" t="s">
        <v>2401</v>
      </c>
      <c r="E499" s="68" t="s">
        <v>184</v>
      </c>
      <c r="F499" s="68" t="s">
        <v>186</v>
      </c>
      <c r="G499" s="68" t="s">
        <v>188</v>
      </c>
      <c r="H499" s="68" t="s">
        <v>2570</v>
      </c>
      <c r="I499" s="68" t="s">
        <v>196</v>
      </c>
      <c r="J499" s="68" t="s">
        <v>2985</v>
      </c>
      <c r="K499" s="68" t="s">
        <v>106</v>
      </c>
      <c r="L499" s="68" t="s">
        <v>107</v>
      </c>
      <c r="M499" s="68" t="s">
        <v>197</v>
      </c>
      <c r="N499" s="68" t="s">
        <v>198</v>
      </c>
      <c r="O499" s="68" t="s">
        <v>108</v>
      </c>
      <c r="P499" s="68" t="s">
        <v>2257</v>
      </c>
      <c r="Q499" s="69">
        <v>5.6E8</v>
      </c>
      <c r="R499" s="69">
        <v>0.0</v>
      </c>
      <c r="S499" s="69">
        <v>0.0</v>
      </c>
      <c r="T499" s="69">
        <v>0.0</v>
      </c>
      <c r="U499" s="69">
        <v>0.0</v>
      </c>
      <c r="V499" s="69">
        <v>0.0</v>
      </c>
      <c r="W499" s="69">
        <v>0.0</v>
      </c>
      <c r="X499" s="69">
        <v>5.6E8</v>
      </c>
      <c r="Y499" s="69">
        <v>5.6E8</v>
      </c>
      <c r="Z499" s="69">
        <v>5.6E8</v>
      </c>
      <c r="AA499" s="69">
        <v>0.0</v>
      </c>
      <c r="AB499" s="69">
        <v>0.0</v>
      </c>
      <c r="AC499" s="69">
        <v>0.0</v>
      </c>
      <c r="AD499" s="68" t="s">
        <v>2404</v>
      </c>
      <c r="AE499" s="68" t="str">
        <f>VLOOKUP(I:I,'TOTAL POR PROYECTOS'!B:I,8,0)</f>
        <v>Secretaría de Gobierno</v>
      </c>
    </row>
    <row r="500" hidden="1">
      <c r="A500" s="67" t="str">
        <f t="shared" si="1"/>
        <v>450302220245400100131.2.2.0.00.22.3.2.02.02.0051.2.2.0.00</v>
      </c>
      <c r="B500" s="67" t="str">
        <f>VLOOKUP(A:A,POAI!A:H,8,0)</f>
        <v>04010202|343</v>
      </c>
      <c r="C500" s="67" t="str">
        <f t="shared" si="2"/>
        <v>450302220245400100131.2.2.0.00.22.3.2.02.02.0051.2.2.0.0004010202|343</v>
      </c>
      <c r="D500" s="68" t="s">
        <v>2401</v>
      </c>
      <c r="E500" s="68" t="s">
        <v>184</v>
      </c>
      <c r="F500" s="68" t="s">
        <v>328</v>
      </c>
      <c r="G500" s="68" t="s">
        <v>2223</v>
      </c>
      <c r="H500" s="68" t="s">
        <v>2488</v>
      </c>
      <c r="I500" s="68" t="s">
        <v>2225</v>
      </c>
      <c r="J500" s="68" t="s">
        <v>2489</v>
      </c>
      <c r="K500" s="68" t="s">
        <v>2203</v>
      </c>
      <c r="L500" s="68" t="s">
        <v>2204</v>
      </c>
      <c r="M500" s="68" t="s">
        <v>627</v>
      </c>
      <c r="N500" s="68" t="s">
        <v>628</v>
      </c>
      <c r="O500" s="68" t="s">
        <v>651</v>
      </c>
      <c r="P500" s="68" t="s">
        <v>2273</v>
      </c>
      <c r="Q500" s="69">
        <v>7.09624893E8</v>
      </c>
      <c r="R500" s="69">
        <v>0.0</v>
      </c>
      <c r="S500" s="69">
        <v>0.0</v>
      </c>
      <c r="T500" s="69">
        <v>0.0</v>
      </c>
      <c r="U500" s="69">
        <v>7.09624893E8</v>
      </c>
      <c r="V500" s="69">
        <v>0.0</v>
      </c>
      <c r="W500" s="69">
        <v>0.0</v>
      </c>
      <c r="X500" s="69">
        <v>0.0</v>
      </c>
      <c r="Y500" s="69">
        <v>0.0</v>
      </c>
      <c r="Z500" s="69">
        <v>0.0</v>
      </c>
      <c r="AA500" s="69">
        <v>0.0</v>
      </c>
      <c r="AB500" s="69">
        <v>0.0</v>
      </c>
      <c r="AC500" s="69">
        <v>0.0</v>
      </c>
      <c r="AD500" s="68" t="s">
        <v>2415</v>
      </c>
      <c r="AE500" s="68" t="str">
        <f>VLOOKUP(I:I,'TOTAL POR PROYECTOS'!B:I,8,0)</f>
        <v>Secretaría Gestión de Riesgo de Desastres</v>
      </c>
    </row>
    <row r="501" hidden="1">
      <c r="A501" s="67" t="str">
        <f t="shared" si="1"/>
        <v>450300420245400101671.2.2.0.00.22.3.2.02.02.0061.2.2.0.00</v>
      </c>
      <c r="B501" s="67" t="str">
        <f>VLOOKUP(A:A,POAI!A:H,8,0)</f>
        <v>04010302|345</v>
      </c>
      <c r="C501" s="67" t="str">
        <f t="shared" si="2"/>
        <v>450300420245400101671.2.2.0.00.22.3.2.02.02.0061.2.2.0.0004010302|345</v>
      </c>
      <c r="D501" s="68" t="s">
        <v>2401</v>
      </c>
      <c r="E501" s="68" t="s">
        <v>184</v>
      </c>
      <c r="F501" s="68" t="s">
        <v>328</v>
      </c>
      <c r="G501" s="68" t="s">
        <v>2230</v>
      </c>
      <c r="H501" s="68" t="s">
        <v>2545</v>
      </c>
      <c r="I501" s="68" t="s">
        <v>2232</v>
      </c>
      <c r="J501" s="68" t="s">
        <v>2546</v>
      </c>
      <c r="K501" s="68" t="s">
        <v>2203</v>
      </c>
      <c r="L501" s="68" t="s">
        <v>2204</v>
      </c>
      <c r="M501" s="68" t="s">
        <v>582</v>
      </c>
      <c r="N501" s="68" t="s">
        <v>583</v>
      </c>
      <c r="O501" s="68" t="s">
        <v>651</v>
      </c>
      <c r="P501" s="68" t="s">
        <v>2273</v>
      </c>
      <c r="Q501" s="69">
        <v>9.5259102997E8</v>
      </c>
      <c r="R501" s="69">
        <v>0.0</v>
      </c>
      <c r="S501" s="69">
        <v>0.0</v>
      </c>
      <c r="T501" s="69">
        <v>0.0</v>
      </c>
      <c r="U501" s="69">
        <v>0.0</v>
      </c>
      <c r="V501" s="69">
        <v>0.0</v>
      </c>
      <c r="W501" s="69">
        <v>0.0</v>
      </c>
      <c r="X501" s="69">
        <v>9.5259102997E8</v>
      </c>
      <c r="Y501" s="69">
        <v>5.1900955312E8</v>
      </c>
      <c r="Z501" s="69">
        <v>5.1900955312E8</v>
      </c>
      <c r="AA501" s="69">
        <v>0.0</v>
      </c>
      <c r="AB501" s="69">
        <v>0.0</v>
      </c>
      <c r="AC501" s="69">
        <v>4.3358147685E8</v>
      </c>
      <c r="AD501" s="68" t="s">
        <v>3105</v>
      </c>
      <c r="AE501" s="68" t="str">
        <f>VLOOKUP(I:I,'TOTAL POR PROYECTOS'!B:I,8,0)</f>
        <v>Secretaría Gestión de Riesgo de Desastres</v>
      </c>
    </row>
    <row r="502" hidden="1">
      <c r="A502" s="67" t="str">
        <f t="shared" si="1"/>
        <v>320501420245400101801.2.2.0.00.22.3.2.02.02.0081.2.2.0.00</v>
      </c>
      <c r="B502" s="67" t="str">
        <f>VLOOKUP(A:A,POAI!A:H,8,0)</f>
        <v>04010201|342</v>
      </c>
      <c r="C502" s="67" t="str">
        <f t="shared" si="2"/>
        <v>320501420245400101801.2.2.0.00.22.3.2.02.02.0081.2.2.0.0004010201|342</v>
      </c>
      <c r="D502" s="68" t="s">
        <v>2418</v>
      </c>
      <c r="E502" s="68" t="s">
        <v>1810</v>
      </c>
      <c r="F502" s="68" t="s">
        <v>1865</v>
      </c>
      <c r="G502" s="68" t="s">
        <v>2215</v>
      </c>
      <c r="H502" s="68" t="s">
        <v>3106</v>
      </c>
      <c r="I502" s="68" t="s">
        <v>2219</v>
      </c>
      <c r="J502" s="68" t="s">
        <v>3107</v>
      </c>
      <c r="K502" s="68" t="s">
        <v>2203</v>
      </c>
      <c r="L502" s="68" t="s">
        <v>2204</v>
      </c>
      <c r="M502" s="68" t="s">
        <v>98</v>
      </c>
      <c r="N502" s="68" t="s">
        <v>99</v>
      </c>
      <c r="O502" s="68" t="s">
        <v>651</v>
      </c>
      <c r="P502" s="68" t="s">
        <v>2273</v>
      </c>
      <c r="Q502" s="69">
        <v>5.0E8</v>
      </c>
      <c r="R502" s="69">
        <v>0.0</v>
      </c>
      <c r="S502" s="69">
        <v>0.0</v>
      </c>
      <c r="T502" s="69">
        <v>0.0</v>
      </c>
      <c r="U502" s="69">
        <v>0.0</v>
      </c>
      <c r="V502" s="69">
        <v>0.0</v>
      </c>
      <c r="W502" s="69">
        <v>0.0</v>
      </c>
      <c r="X502" s="69">
        <v>5.0E8</v>
      </c>
      <c r="Y502" s="69">
        <v>4.381E8</v>
      </c>
      <c r="Z502" s="69">
        <v>1.225E8</v>
      </c>
      <c r="AA502" s="69">
        <v>4.985E7</v>
      </c>
      <c r="AB502" s="69">
        <v>3.14E7</v>
      </c>
      <c r="AC502" s="69">
        <v>3.775E8</v>
      </c>
      <c r="AD502" s="68" t="s">
        <v>3108</v>
      </c>
      <c r="AE502" s="68" t="str">
        <f>VLOOKUP(I:I,'TOTAL POR PROYECTOS'!B:I,8,0)</f>
        <v>Secretaría Gestión de Riesgo de Desastres</v>
      </c>
    </row>
    <row r="503" hidden="1">
      <c r="A503" s="67" t="str">
        <f t="shared" si="1"/>
        <v>450300220245400101721.2.2.0.00.22.3.2.02.02.0091.2.2.0.00</v>
      </c>
      <c r="B503" s="67" t="str">
        <f>VLOOKUP(A:A,POAI!A:H,8,0)</f>
        <v>04010105|341</v>
      </c>
      <c r="C503" s="67" t="str">
        <f t="shared" si="2"/>
        <v>450300220245400101721.2.2.0.00.22.3.2.02.02.0091.2.2.0.0004010105|341</v>
      </c>
      <c r="D503" s="68" t="s">
        <v>2401</v>
      </c>
      <c r="E503" s="68" t="s">
        <v>184</v>
      </c>
      <c r="F503" s="68" t="s">
        <v>328</v>
      </c>
      <c r="G503" s="68" t="s">
        <v>2209</v>
      </c>
      <c r="H503" s="68" t="s">
        <v>2570</v>
      </c>
      <c r="I503" s="68" t="s">
        <v>2202</v>
      </c>
      <c r="J503" s="68" t="s">
        <v>3109</v>
      </c>
      <c r="K503" s="68" t="s">
        <v>2203</v>
      </c>
      <c r="L503" s="68" t="s">
        <v>2204</v>
      </c>
      <c r="M503" s="68" t="s">
        <v>66</v>
      </c>
      <c r="N503" s="68" t="s">
        <v>67</v>
      </c>
      <c r="O503" s="68" t="s">
        <v>651</v>
      </c>
      <c r="P503" s="68" t="s">
        <v>2273</v>
      </c>
      <c r="Q503" s="69">
        <v>2.688E8</v>
      </c>
      <c r="R503" s="69">
        <v>0.0</v>
      </c>
      <c r="S503" s="69">
        <v>0.0</v>
      </c>
      <c r="T503" s="69">
        <v>0.0</v>
      </c>
      <c r="U503" s="69">
        <v>0.0</v>
      </c>
      <c r="V503" s="69">
        <v>0.0</v>
      </c>
      <c r="W503" s="69">
        <v>0.0</v>
      </c>
      <c r="X503" s="69">
        <v>2.688E8</v>
      </c>
      <c r="Y503" s="69">
        <v>2.1714833333E8</v>
      </c>
      <c r="Z503" s="69">
        <v>1.87075E8</v>
      </c>
      <c r="AA503" s="69">
        <v>1.0645E8</v>
      </c>
      <c r="AB503" s="69">
        <v>6.675E7</v>
      </c>
      <c r="AC503" s="69">
        <v>8.1725E7</v>
      </c>
      <c r="AD503" s="68" t="s">
        <v>3110</v>
      </c>
      <c r="AE503" s="68" t="str">
        <f>VLOOKUP(I:I,'TOTAL POR PROYECTOS'!B:I,8,0)</f>
        <v>Secretaría Gestión de Riesgo de Desastres</v>
      </c>
    </row>
    <row r="504" hidden="1">
      <c r="A504" s="67" t="str">
        <f t="shared" si="1"/>
        <v>450300420245400101671.2.2.0.00.22.3.2.02.02.0091.2.2.0.00</v>
      </c>
      <c r="B504" s="67" t="str">
        <f>VLOOKUP(A:A,POAI!A:H,8,0)</f>
        <v>04010302|345</v>
      </c>
      <c r="C504" s="67" t="str">
        <f t="shared" si="2"/>
        <v>450300420245400101671.2.2.0.00.22.3.2.02.02.0091.2.2.0.0004010302|345</v>
      </c>
      <c r="D504" s="68" t="s">
        <v>2401</v>
      </c>
      <c r="E504" s="68" t="s">
        <v>184</v>
      </c>
      <c r="F504" s="68" t="s">
        <v>328</v>
      </c>
      <c r="G504" s="68" t="s">
        <v>2230</v>
      </c>
      <c r="H504" s="68" t="s">
        <v>2545</v>
      </c>
      <c r="I504" s="68" t="s">
        <v>2232</v>
      </c>
      <c r="J504" s="68" t="s">
        <v>2546</v>
      </c>
      <c r="K504" s="68" t="s">
        <v>2203</v>
      </c>
      <c r="L504" s="68" t="s">
        <v>2204</v>
      </c>
      <c r="M504" s="68" t="s">
        <v>66</v>
      </c>
      <c r="N504" s="68" t="s">
        <v>67</v>
      </c>
      <c r="O504" s="68" t="s">
        <v>651</v>
      </c>
      <c r="P504" s="68" t="s">
        <v>2273</v>
      </c>
      <c r="Q504" s="69">
        <v>7.68E7</v>
      </c>
      <c r="R504" s="69">
        <v>0.0</v>
      </c>
      <c r="S504" s="69">
        <v>0.0</v>
      </c>
      <c r="T504" s="69">
        <v>0.0</v>
      </c>
      <c r="U504" s="69">
        <v>1.8974E7</v>
      </c>
      <c r="V504" s="69">
        <v>0.0</v>
      </c>
      <c r="W504" s="69">
        <v>0.0</v>
      </c>
      <c r="X504" s="69">
        <v>5.7826E7</v>
      </c>
      <c r="Y504" s="69">
        <v>4.285833333E7</v>
      </c>
      <c r="Z504" s="69">
        <v>3.679166666E7</v>
      </c>
      <c r="AA504" s="69">
        <v>2.566666666E7</v>
      </c>
      <c r="AB504" s="69">
        <v>1.591666666E7</v>
      </c>
      <c r="AC504" s="69">
        <v>2.103433334E7</v>
      </c>
      <c r="AD504" s="68" t="s">
        <v>3111</v>
      </c>
      <c r="AE504" s="68" t="str">
        <f>VLOOKUP(I:I,'TOTAL POR PROYECTOS'!B:I,8,0)</f>
        <v>Secretaría Gestión de Riesgo de Desastres</v>
      </c>
    </row>
    <row r="505" hidden="1">
      <c r="A505" s="67" t="str">
        <f t="shared" si="1"/>
        <v>450301920245400101721.2.2.0.00.22.3.2.02.02.0091.2.2.0.00</v>
      </c>
      <c r="B505" s="67" t="str">
        <f>VLOOKUP(A:A,POAI!A:H,8,0)</f>
        <v>04010104|340</v>
      </c>
      <c r="C505" s="67" t="str">
        <f t="shared" si="2"/>
        <v>450301920245400101721.2.2.0.00.22.3.2.02.02.0091.2.2.0.0004010104|340</v>
      </c>
      <c r="D505" s="68" t="s">
        <v>2401</v>
      </c>
      <c r="E505" s="68" t="s">
        <v>184</v>
      </c>
      <c r="F505" s="68" t="s">
        <v>328</v>
      </c>
      <c r="G505" s="68" t="s">
        <v>2206</v>
      </c>
      <c r="H505" s="68" t="s">
        <v>3034</v>
      </c>
      <c r="I505" s="68" t="s">
        <v>2202</v>
      </c>
      <c r="J505" s="68" t="s">
        <v>3109</v>
      </c>
      <c r="K505" s="68" t="s">
        <v>2203</v>
      </c>
      <c r="L505" s="68" t="s">
        <v>2204</v>
      </c>
      <c r="M505" s="68" t="s">
        <v>66</v>
      </c>
      <c r="N505" s="68" t="s">
        <v>67</v>
      </c>
      <c r="O505" s="68" t="s">
        <v>651</v>
      </c>
      <c r="P505" s="68" t="s">
        <v>2273</v>
      </c>
      <c r="Q505" s="69">
        <v>1.168E8</v>
      </c>
      <c r="R505" s="69">
        <v>0.0</v>
      </c>
      <c r="S505" s="69">
        <v>0.0</v>
      </c>
      <c r="T505" s="69">
        <v>1.8974E7</v>
      </c>
      <c r="U505" s="69">
        <v>0.0</v>
      </c>
      <c r="V505" s="69">
        <v>0.0</v>
      </c>
      <c r="W505" s="69">
        <v>0.0</v>
      </c>
      <c r="X505" s="69">
        <v>1.35774E8</v>
      </c>
      <c r="Y505" s="69">
        <v>1.1792E8</v>
      </c>
      <c r="Z505" s="69">
        <v>9.66E7</v>
      </c>
      <c r="AA505" s="69">
        <v>5.06E7</v>
      </c>
      <c r="AB505" s="69">
        <v>3.47E7</v>
      </c>
      <c r="AC505" s="69">
        <v>3.9174E7</v>
      </c>
      <c r="AD505" s="68" t="s">
        <v>3112</v>
      </c>
      <c r="AE505" s="68" t="str">
        <f>VLOOKUP(I:I,'TOTAL POR PROYECTOS'!B:I,8,0)</f>
        <v>Secretaría Gestión de Riesgo de Desastres</v>
      </c>
    </row>
    <row r="506" hidden="1">
      <c r="A506" s="67" t="str">
        <f t="shared" si="1"/>
        <v>450302220245400100131.2.2.0.00.22.3.2.02.02.0091.2.2.0.00</v>
      </c>
      <c r="B506" s="67" t="str">
        <f>VLOOKUP(A:A,POAI!A:H,8,0)</f>
        <v>04010202|343</v>
      </c>
      <c r="C506" s="67" t="str">
        <f t="shared" si="2"/>
        <v>450302220245400100131.2.2.0.00.22.3.2.02.02.0091.2.2.0.0004010202|343</v>
      </c>
      <c r="D506" s="68" t="s">
        <v>2401</v>
      </c>
      <c r="E506" s="68" t="s">
        <v>184</v>
      </c>
      <c r="F506" s="68" t="s">
        <v>328</v>
      </c>
      <c r="G506" s="68" t="s">
        <v>2223</v>
      </c>
      <c r="H506" s="68" t="s">
        <v>2488</v>
      </c>
      <c r="I506" s="68" t="s">
        <v>2225</v>
      </c>
      <c r="J506" s="68" t="s">
        <v>2489</v>
      </c>
      <c r="K506" s="68" t="s">
        <v>2203</v>
      </c>
      <c r="L506" s="68" t="s">
        <v>2204</v>
      </c>
      <c r="M506" s="68" t="s">
        <v>66</v>
      </c>
      <c r="N506" s="68" t="s">
        <v>67</v>
      </c>
      <c r="O506" s="68" t="s">
        <v>651</v>
      </c>
      <c r="P506" s="68" t="s">
        <v>2273</v>
      </c>
      <c r="Q506" s="69">
        <v>0.0</v>
      </c>
      <c r="R506" s="69">
        <v>0.0</v>
      </c>
      <c r="S506" s="69">
        <v>0.0</v>
      </c>
      <c r="T506" s="69">
        <v>7.09624893E8</v>
      </c>
      <c r="U506" s="69">
        <v>0.0</v>
      </c>
      <c r="V506" s="69">
        <v>0.0</v>
      </c>
      <c r="W506" s="69">
        <v>0.0</v>
      </c>
      <c r="X506" s="69">
        <v>7.09624893E8</v>
      </c>
      <c r="Y506" s="69">
        <v>4.67755E8</v>
      </c>
      <c r="Z506" s="69">
        <v>4.67755E8</v>
      </c>
      <c r="AA506" s="69">
        <v>1.7825999999E8</v>
      </c>
      <c r="AB506" s="69">
        <v>1.1857999999E8</v>
      </c>
      <c r="AC506" s="69">
        <v>2.41869893E8</v>
      </c>
      <c r="AD506" s="68" t="s">
        <v>3113</v>
      </c>
      <c r="AE506" s="68" t="str">
        <f>VLOOKUP(I:I,'TOTAL POR PROYECTOS'!B:I,8,0)</f>
        <v>Secretaría Gestión de Riesgo de Desastres</v>
      </c>
    </row>
    <row r="507" hidden="1">
      <c r="A507" s="67" t="str">
        <f t="shared" si="1"/>
        <v>450303120245400101721.2.2.0.00.22.3.2.02.02.0091.2.2.0.00</v>
      </c>
      <c r="B507" s="67" t="str">
        <f>VLOOKUP(A:A,POAI!A:H,8,0)</f>
        <v>04010102|338</v>
      </c>
      <c r="C507" s="67" t="str">
        <f t="shared" si="2"/>
        <v>450303120245400101721.2.2.0.00.22.3.2.02.02.0091.2.2.0.0004010102|338</v>
      </c>
      <c r="D507" s="68" t="s">
        <v>2401</v>
      </c>
      <c r="E507" s="68" t="s">
        <v>184</v>
      </c>
      <c r="F507" s="68" t="s">
        <v>328</v>
      </c>
      <c r="G507" s="68" t="s">
        <v>2200</v>
      </c>
      <c r="H507" s="68" t="s">
        <v>2432</v>
      </c>
      <c r="I507" s="68" t="s">
        <v>2202</v>
      </c>
      <c r="J507" s="68" t="s">
        <v>3109</v>
      </c>
      <c r="K507" s="68" t="s">
        <v>2203</v>
      </c>
      <c r="L507" s="68" t="s">
        <v>2204</v>
      </c>
      <c r="M507" s="68" t="s">
        <v>66</v>
      </c>
      <c r="N507" s="68" t="s">
        <v>67</v>
      </c>
      <c r="O507" s="68" t="s">
        <v>651</v>
      </c>
      <c r="P507" s="68" t="s">
        <v>2273</v>
      </c>
      <c r="Q507" s="69">
        <v>9.508E8</v>
      </c>
      <c r="R507" s="69">
        <v>0.0</v>
      </c>
      <c r="S507" s="69">
        <v>0.0</v>
      </c>
      <c r="T507" s="69">
        <v>0.0</v>
      </c>
      <c r="U507" s="69">
        <v>0.0</v>
      </c>
      <c r="V507" s="69">
        <v>0.0</v>
      </c>
      <c r="W507" s="69">
        <v>0.0</v>
      </c>
      <c r="X507" s="69">
        <v>9.508E8</v>
      </c>
      <c r="Y507" s="69">
        <v>6.9629366666E8</v>
      </c>
      <c r="Z507" s="69">
        <v>6.34067E8</v>
      </c>
      <c r="AA507" s="69">
        <v>2.40612E8</v>
      </c>
      <c r="AB507" s="69">
        <v>1.80662E8</v>
      </c>
      <c r="AC507" s="69">
        <v>3.16733E8</v>
      </c>
      <c r="AD507" s="68" t="s">
        <v>3114</v>
      </c>
      <c r="AE507" s="68" t="str">
        <f>VLOOKUP(I:I,'TOTAL POR PROYECTOS'!B:I,8,0)</f>
        <v>Secretaría Gestión de Riesgo de Desastres</v>
      </c>
    </row>
    <row r="508" hidden="1">
      <c r="A508" s="67" t="str">
        <f t="shared" si="1"/>
        <v>450102920245400100171.2.3.2.062.3.2.02.02.0061.2.3.2.06</v>
      </c>
      <c r="B508" s="67" t="str">
        <f>VLOOKUP(A:A,POAI!A:H,8,0)</f>
        <v>01010201|06</v>
      </c>
      <c r="C508" s="67" t="str">
        <f t="shared" si="2"/>
        <v>450102920245400100171.2.3.2.062.3.2.02.02.0061.2.3.2.0601010201|06</v>
      </c>
      <c r="D508" s="68" t="s">
        <v>2401</v>
      </c>
      <c r="E508" s="68" t="s">
        <v>184</v>
      </c>
      <c r="F508" s="68" t="s">
        <v>186</v>
      </c>
      <c r="G508" s="68" t="s">
        <v>1294</v>
      </c>
      <c r="H508" s="68" t="s">
        <v>2979</v>
      </c>
      <c r="I508" s="68" t="s">
        <v>1290</v>
      </c>
      <c r="J508" s="68" t="s">
        <v>2974</v>
      </c>
      <c r="K508" s="68" t="s">
        <v>1296</v>
      </c>
      <c r="L508" s="68" t="s">
        <v>1297</v>
      </c>
      <c r="M508" s="68" t="s">
        <v>582</v>
      </c>
      <c r="N508" s="68" t="s">
        <v>583</v>
      </c>
      <c r="O508" s="68" t="s">
        <v>1296</v>
      </c>
      <c r="P508" s="68" t="s">
        <v>2269</v>
      </c>
      <c r="Q508" s="69">
        <v>4.0E8</v>
      </c>
      <c r="R508" s="69">
        <v>0.0</v>
      </c>
      <c r="S508" s="69">
        <v>0.0</v>
      </c>
      <c r="T508" s="69">
        <v>0.0</v>
      </c>
      <c r="U508" s="69">
        <v>0.0</v>
      </c>
      <c r="V508" s="69">
        <v>0.0</v>
      </c>
      <c r="W508" s="69">
        <v>0.0</v>
      </c>
      <c r="X508" s="69">
        <v>4.0E8</v>
      </c>
      <c r="Y508" s="69">
        <v>1.75E8</v>
      </c>
      <c r="Z508" s="69">
        <v>1.75E8</v>
      </c>
      <c r="AA508" s="69">
        <v>1.7499E8</v>
      </c>
      <c r="AB508" s="69">
        <v>0.0</v>
      </c>
      <c r="AC508" s="69">
        <v>2.25E8</v>
      </c>
      <c r="AD508" s="68" t="s">
        <v>3115</v>
      </c>
      <c r="AE508" s="68" t="str">
        <f>VLOOKUP(I:I,'TOTAL POR PROYECTOS'!B:I,8,0)</f>
        <v>Secretaría de Seguridad Ciudadana</v>
      </c>
    </row>
    <row r="509" hidden="1">
      <c r="A509" s="67" t="str">
        <f t="shared" si="1"/>
        <v>450107720245400102751.2.3.2.062.3.2.02.02.0061.2.3.2.06</v>
      </c>
      <c r="B509" s="67" t="str">
        <f>VLOOKUP(A:A,POAI!A:H,8,0)</f>
        <v>01010207|12</v>
      </c>
      <c r="C509" s="67" t="str">
        <f t="shared" si="2"/>
        <v>450107720245400102751.2.3.2.062.3.2.02.02.0061.2.3.2.0601010207|12</v>
      </c>
      <c r="D509" s="68" t="s">
        <v>2401</v>
      </c>
      <c r="E509" s="68" t="s">
        <v>184</v>
      </c>
      <c r="F509" s="68" t="s">
        <v>186</v>
      </c>
      <c r="G509" s="68" t="s">
        <v>1333</v>
      </c>
      <c r="H509" s="68" t="s">
        <v>1330</v>
      </c>
      <c r="I509" s="68" t="s">
        <v>1307</v>
      </c>
      <c r="J509" s="68" t="s">
        <v>3116</v>
      </c>
      <c r="K509" s="68" t="s">
        <v>1296</v>
      </c>
      <c r="L509" s="68" t="s">
        <v>1297</v>
      </c>
      <c r="M509" s="68" t="s">
        <v>582</v>
      </c>
      <c r="N509" s="68" t="s">
        <v>583</v>
      </c>
      <c r="O509" s="68" t="s">
        <v>1296</v>
      </c>
      <c r="P509" s="68" t="s">
        <v>2269</v>
      </c>
      <c r="Q509" s="69">
        <v>6.0E8</v>
      </c>
      <c r="R509" s="69">
        <v>0.0</v>
      </c>
      <c r="S509" s="69">
        <v>0.0</v>
      </c>
      <c r="T509" s="69">
        <v>0.0</v>
      </c>
      <c r="U509" s="69">
        <v>6.0E8</v>
      </c>
      <c r="V509" s="69">
        <v>0.0</v>
      </c>
      <c r="W509" s="69">
        <v>0.0</v>
      </c>
      <c r="X509" s="69">
        <v>0.0</v>
      </c>
      <c r="Y509" s="69">
        <v>0.0</v>
      </c>
      <c r="Z509" s="69">
        <v>0.0</v>
      </c>
      <c r="AA509" s="69">
        <v>0.0</v>
      </c>
      <c r="AB509" s="69">
        <v>0.0</v>
      </c>
      <c r="AC509" s="69">
        <v>0.0</v>
      </c>
      <c r="AD509" s="68" t="s">
        <v>2415</v>
      </c>
      <c r="AE509" s="68" t="str">
        <f>VLOOKUP(I:I,'TOTAL POR PROYECTOS'!B:I,8,0)</f>
        <v>Secretaría de Seguridad Ciudadana</v>
      </c>
    </row>
    <row r="510" hidden="1">
      <c r="A510" s="67" t="str">
        <f t="shared" si="1"/>
        <v>450102820245400102751.2.3.2.062.3.2.02.02.0091.2.3.2.06</v>
      </c>
      <c r="B510" s="67" t="str">
        <f>VLOOKUP(A:A,POAI!A:H,8,0)</f>
        <v>01010202|07</v>
      </c>
      <c r="C510" s="67" t="str">
        <f t="shared" si="2"/>
        <v>450102820245400102751.2.3.2.062.3.2.02.02.0091.2.3.2.0601010202|07</v>
      </c>
      <c r="D510" s="68" t="s">
        <v>2401</v>
      </c>
      <c r="E510" s="68" t="s">
        <v>184</v>
      </c>
      <c r="F510" s="68" t="s">
        <v>186</v>
      </c>
      <c r="G510" s="68" t="s">
        <v>1305</v>
      </c>
      <c r="H510" s="68" t="s">
        <v>2622</v>
      </c>
      <c r="I510" s="68" t="s">
        <v>1307</v>
      </c>
      <c r="J510" s="68" t="s">
        <v>3116</v>
      </c>
      <c r="K510" s="68" t="s">
        <v>1296</v>
      </c>
      <c r="L510" s="68" t="s">
        <v>1297</v>
      </c>
      <c r="M510" s="68" t="s">
        <v>66</v>
      </c>
      <c r="N510" s="68" t="s">
        <v>67</v>
      </c>
      <c r="O510" s="68" t="s">
        <v>1296</v>
      </c>
      <c r="P510" s="68" t="s">
        <v>2269</v>
      </c>
      <c r="Q510" s="69">
        <v>5.33326151E8</v>
      </c>
      <c r="R510" s="69">
        <v>0.0</v>
      </c>
      <c r="S510" s="69">
        <v>0.0</v>
      </c>
      <c r="T510" s="69">
        <v>0.0</v>
      </c>
      <c r="U510" s="69">
        <v>5.33326151E8</v>
      </c>
      <c r="V510" s="69">
        <v>0.0</v>
      </c>
      <c r="W510" s="69">
        <v>0.0</v>
      </c>
      <c r="X510" s="69">
        <v>0.0</v>
      </c>
      <c r="Y510" s="69">
        <v>0.0</v>
      </c>
      <c r="Z510" s="69">
        <v>0.0</v>
      </c>
      <c r="AA510" s="69">
        <v>0.0</v>
      </c>
      <c r="AB510" s="69">
        <v>0.0</v>
      </c>
      <c r="AC510" s="69">
        <v>0.0</v>
      </c>
      <c r="AD510" s="68" t="s">
        <v>2415</v>
      </c>
      <c r="AE510" s="68" t="str">
        <f>VLOOKUP(I:I,'TOTAL POR PROYECTOS'!B:I,8,0)</f>
        <v>Secretaría de Seguridad Ciudadana</v>
      </c>
    </row>
    <row r="511" hidden="1">
      <c r="A511" s="67" t="str">
        <f t="shared" si="1"/>
        <v>450102920245400100171.2.3.2.062.3.2.02.02.0091.2.3.2.06</v>
      </c>
      <c r="B511" s="67" t="str">
        <f>VLOOKUP(A:A,POAI!A:H,8,0)</f>
        <v>01010201|06</v>
      </c>
      <c r="C511" s="67" t="str">
        <f t="shared" si="2"/>
        <v>450102920245400100171.2.3.2.062.3.2.02.02.0091.2.3.2.0601010201|06</v>
      </c>
      <c r="D511" s="68" t="s">
        <v>2401</v>
      </c>
      <c r="E511" s="68" t="s">
        <v>184</v>
      </c>
      <c r="F511" s="68" t="s">
        <v>186</v>
      </c>
      <c r="G511" s="68" t="s">
        <v>1294</v>
      </c>
      <c r="H511" s="68" t="s">
        <v>2979</v>
      </c>
      <c r="I511" s="68" t="s">
        <v>1290</v>
      </c>
      <c r="J511" s="68" t="s">
        <v>2974</v>
      </c>
      <c r="K511" s="68" t="s">
        <v>1296</v>
      </c>
      <c r="L511" s="68" t="s">
        <v>1297</v>
      </c>
      <c r="M511" s="68" t="s">
        <v>66</v>
      </c>
      <c r="N511" s="68" t="s">
        <v>67</v>
      </c>
      <c r="O511" s="68" t="s">
        <v>1296</v>
      </c>
      <c r="P511" s="68" t="s">
        <v>2269</v>
      </c>
      <c r="Q511" s="69">
        <v>1.75E8</v>
      </c>
      <c r="R511" s="69">
        <v>0.0</v>
      </c>
      <c r="S511" s="69">
        <v>0.0</v>
      </c>
      <c r="T511" s="69">
        <v>0.0</v>
      </c>
      <c r="U511" s="69">
        <v>1.08E7</v>
      </c>
      <c r="V511" s="69">
        <v>0.0</v>
      </c>
      <c r="W511" s="69">
        <v>0.0</v>
      </c>
      <c r="X511" s="69">
        <v>1.642E8</v>
      </c>
      <c r="Y511" s="69">
        <v>9.72E7</v>
      </c>
      <c r="Z511" s="69">
        <v>9.72E7</v>
      </c>
      <c r="AA511" s="69">
        <v>4.68E7</v>
      </c>
      <c r="AB511" s="69">
        <v>2.88E7</v>
      </c>
      <c r="AC511" s="69">
        <v>6.7E7</v>
      </c>
      <c r="AD511" s="68" t="s">
        <v>3117</v>
      </c>
      <c r="AE511" s="68" t="str">
        <f>VLOOKUP(I:I,'TOTAL POR PROYECTOS'!B:I,8,0)</f>
        <v>Secretaría de Seguridad Ciudadana</v>
      </c>
    </row>
    <row r="512" hidden="1">
      <c r="A512" s="67" t="str">
        <f t="shared" si="1"/>
        <v>450105220245400102751.2.3.2.062.3.2.02.02.0091.2.3.2.06</v>
      </c>
      <c r="B512" s="67" t="str">
        <f>VLOOKUP(A:A,POAI!A:H,8,0)</f>
        <v>01010208|13</v>
      </c>
      <c r="C512" s="67" t="str">
        <f t="shared" si="2"/>
        <v>450105220245400102751.2.3.2.062.3.2.02.02.0091.2.3.2.0601010208|13</v>
      </c>
      <c r="D512" s="68" t="s">
        <v>2401</v>
      </c>
      <c r="E512" s="68" t="s">
        <v>184</v>
      </c>
      <c r="F512" s="68" t="s">
        <v>186</v>
      </c>
      <c r="G512" s="68" t="s">
        <v>1319</v>
      </c>
      <c r="H512" s="68" t="s">
        <v>2990</v>
      </c>
      <c r="I512" s="68" t="s">
        <v>1307</v>
      </c>
      <c r="J512" s="68" t="s">
        <v>3116</v>
      </c>
      <c r="K512" s="68" t="s">
        <v>1296</v>
      </c>
      <c r="L512" s="68" t="s">
        <v>1297</v>
      </c>
      <c r="M512" s="68" t="s">
        <v>66</v>
      </c>
      <c r="N512" s="68" t="s">
        <v>67</v>
      </c>
      <c r="O512" s="68" t="s">
        <v>1296</v>
      </c>
      <c r="P512" s="68" t="s">
        <v>2269</v>
      </c>
      <c r="Q512" s="69">
        <v>5.0E8</v>
      </c>
      <c r="R512" s="69">
        <v>0.0</v>
      </c>
      <c r="S512" s="69">
        <v>0.0</v>
      </c>
      <c r="T512" s="69">
        <v>0.0</v>
      </c>
      <c r="U512" s="69">
        <v>5.0E8</v>
      </c>
      <c r="V512" s="69">
        <v>0.0</v>
      </c>
      <c r="W512" s="69">
        <v>0.0</v>
      </c>
      <c r="X512" s="69">
        <v>0.0</v>
      </c>
      <c r="Y512" s="69">
        <v>0.0</v>
      </c>
      <c r="Z512" s="69">
        <v>0.0</v>
      </c>
      <c r="AA512" s="69">
        <v>0.0</v>
      </c>
      <c r="AB512" s="69">
        <v>0.0</v>
      </c>
      <c r="AC512" s="69">
        <v>0.0</v>
      </c>
      <c r="AD512" s="68" t="s">
        <v>2415</v>
      </c>
      <c r="AE512" s="68" t="str">
        <f>VLOOKUP(I:I,'TOTAL POR PROYECTOS'!B:I,8,0)</f>
        <v>Secretaría de Seguridad Ciudadana</v>
      </c>
    </row>
    <row r="513" hidden="1">
      <c r="A513" s="67" t="str">
        <f t="shared" si="1"/>
        <v>450105620245400102751.2.3.2.062.3.2.02.02.0091.2.3.2.06</v>
      </c>
      <c r="B513" s="67" t="str">
        <f>VLOOKUP(A:A,POAI!A:H,8,0)</f>
        <v>01010214|19</v>
      </c>
      <c r="C513" s="67" t="str">
        <f t="shared" si="2"/>
        <v>450105620245400102751.2.3.2.062.3.2.02.02.0091.2.3.2.0601010214|19</v>
      </c>
      <c r="D513" s="68" t="s">
        <v>2401</v>
      </c>
      <c r="E513" s="68" t="s">
        <v>184</v>
      </c>
      <c r="F513" s="68" t="s">
        <v>186</v>
      </c>
      <c r="G513" s="68" t="s">
        <v>1328</v>
      </c>
      <c r="H513" s="68" t="s">
        <v>2991</v>
      </c>
      <c r="I513" s="68" t="s">
        <v>1307</v>
      </c>
      <c r="J513" s="68" t="s">
        <v>3116</v>
      </c>
      <c r="K513" s="68" t="s">
        <v>1296</v>
      </c>
      <c r="L513" s="68" t="s">
        <v>1297</v>
      </c>
      <c r="M513" s="68" t="s">
        <v>66</v>
      </c>
      <c r="N513" s="68" t="s">
        <v>67</v>
      </c>
      <c r="O513" s="68" t="s">
        <v>1296</v>
      </c>
      <c r="P513" s="68" t="s">
        <v>2269</v>
      </c>
      <c r="Q513" s="69">
        <v>2.0E8</v>
      </c>
      <c r="R513" s="69">
        <v>0.0</v>
      </c>
      <c r="S513" s="69">
        <v>0.0</v>
      </c>
      <c r="T513" s="69">
        <v>0.0</v>
      </c>
      <c r="U513" s="69">
        <v>2.0E8</v>
      </c>
      <c r="V513" s="69">
        <v>0.0</v>
      </c>
      <c r="W513" s="69">
        <v>0.0</v>
      </c>
      <c r="X513" s="69">
        <v>0.0</v>
      </c>
      <c r="Y513" s="69">
        <v>0.0</v>
      </c>
      <c r="Z513" s="69">
        <v>0.0</v>
      </c>
      <c r="AA513" s="69">
        <v>0.0</v>
      </c>
      <c r="AB513" s="69">
        <v>0.0</v>
      </c>
      <c r="AC513" s="69">
        <v>0.0</v>
      </c>
      <c r="AD513" s="68" t="s">
        <v>2415</v>
      </c>
      <c r="AE513" s="68" t="str">
        <f>VLOOKUP(I:I,'TOTAL POR PROYECTOS'!B:I,8,0)</f>
        <v>Secretaría de Seguridad Ciudadana</v>
      </c>
    </row>
    <row r="514" hidden="1">
      <c r="A514" s="67" t="str">
        <f t="shared" si="1"/>
        <v>450105720245400102751.2.3.2.062.3.2.02.02.0091.2.3.2.06</v>
      </c>
      <c r="B514" s="67" t="str">
        <f>VLOOKUP(A:A,POAI!A:H,8,0)</f>
        <v>01010206|11</v>
      </c>
      <c r="C514" s="67" t="str">
        <f t="shared" si="2"/>
        <v>450105720245400102751.2.3.2.062.3.2.02.02.0091.2.3.2.0601010206|11</v>
      </c>
      <c r="D514" s="68" t="s">
        <v>2401</v>
      </c>
      <c r="E514" s="68" t="s">
        <v>184</v>
      </c>
      <c r="F514" s="68" t="s">
        <v>186</v>
      </c>
      <c r="G514" s="68" t="s">
        <v>1313</v>
      </c>
      <c r="H514" s="68" t="s">
        <v>2992</v>
      </c>
      <c r="I514" s="68" t="s">
        <v>1307</v>
      </c>
      <c r="J514" s="68" t="s">
        <v>3116</v>
      </c>
      <c r="K514" s="68" t="s">
        <v>1296</v>
      </c>
      <c r="L514" s="68" t="s">
        <v>1297</v>
      </c>
      <c r="M514" s="68" t="s">
        <v>66</v>
      </c>
      <c r="N514" s="68" t="s">
        <v>67</v>
      </c>
      <c r="O514" s="68" t="s">
        <v>1296</v>
      </c>
      <c r="P514" s="68" t="s">
        <v>2269</v>
      </c>
      <c r="Q514" s="69">
        <v>3.0E8</v>
      </c>
      <c r="R514" s="69">
        <v>0.0</v>
      </c>
      <c r="S514" s="69">
        <v>0.0</v>
      </c>
      <c r="T514" s="69">
        <v>0.0</v>
      </c>
      <c r="U514" s="69">
        <v>3.0E8</v>
      </c>
      <c r="V514" s="69">
        <v>0.0</v>
      </c>
      <c r="W514" s="69">
        <v>0.0</v>
      </c>
      <c r="X514" s="69">
        <v>0.0</v>
      </c>
      <c r="Y514" s="69">
        <v>0.0</v>
      </c>
      <c r="Z514" s="69">
        <v>0.0</v>
      </c>
      <c r="AA514" s="69">
        <v>0.0</v>
      </c>
      <c r="AB514" s="69">
        <v>0.0</v>
      </c>
      <c r="AC514" s="69">
        <v>0.0</v>
      </c>
      <c r="AD514" s="68" t="s">
        <v>2415</v>
      </c>
      <c r="AE514" s="68" t="str">
        <f>VLOOKUP(I:I,'TOTAL POR PROYECTOS'!B:I,8,0)</f>
        <v>Secretaría de Seguridad Ciudadana</v>
      </c>
    </row>
    <row r="515" hidden="1">
      <c r="A515" s="67" t="str">
        <f t="shared" si="1"/>
        <v>450106720245400102751.2.3.2.062.3.2.02.02.0091.2.3.2.06</v>
      </c>
      <c r="B515" s="67" t="str">
        <f>VLOOKUP(A:A,POAI!A:H,8,0)</f>
        <v>01010209|14</v>
      </c>
      <c r="C515" s="67" t="str">
        <f t="shared" si="2"/>
        <v>450106720245400102751.2.3.2.062.3.2.02.02.0091.2.3.2.0601010209|14</v>
      </c>
      <c r="D515" s="68" t="s">
        <v>2401</v>
      </c>
      <c r="E515" s="68" t="s">
        <v>184</v>
      </c>
      <c r="F515" s="68" t="s">
        <v>186</v>
      </c>
      <c r="G515" s="68" t="s">
        <v>1323</v>
      </c>
      <c r="H515" s="68" t="s">
        <v>2993</v>
      </c>
      <c r="I515" s="68" t="s">
        <v>1307</v>
      </c>
      <c r="J515" s="68" t="s">
        <v>3116</v>
      </c>
      <c r="K515" s="68" t="s">
        <v>1296</v>
      </c>
      <c r="L515" s="68" t="s">
        <v>1297</v>
      </c>
      <c r="M515" s="68" t="s">
        <v>66</v>
      </c>
      <c r="N515" s="68" t="s">
        <v>67</v>
      </c>
      <c r="O515" s="68" t="s">
        <v>1296</v>
      </c>
      <c r="P515" s="68" t="s">
        <v>2269</v>
      </c>
      <c r="Q515" s="69">
        <v>3.0000000007E8</v>
      </c>
      <c r="R515" s="69">
        <v>0.0</v>
      </c>
      <c r="S515" s="69">
        <v>0.0</v>
      </c>
      <c r="T515" s="69">
        <v>0.0</v>
      </c>
      <c r="U515" s="69">
        <v>3.0000000007E8</v>
      </c>
      <c r="V515" s="69">
        <v>0.0</v>
      </c>
      <c r="W515" s="69">
        <v>0.0</v>
      </c>
      <c r="X515" s="69">
        <v>0.0</v>
      </c>
      <c r="Y515" s="69">
        <v>0.0</v>
      </c>
      <c r="Z515" s="69">
        <v>0.0</v>
      </c>
      <c r="AA515" s="69">
        <v>0.0</v>
      </c>
      <c r="AB515" s="69">
        <v>0.0</v>
      </c>
      <c r="AC515" s="69">
        <v>0.0</v>
      </c>
      <c r="AD515" s="68" t="s">
        <v>2415</v>
      </c>
      <c r="AE515" s="68" t="str">
        <f>VLOOKUP(I:I,'TOTAL POR PROYECTOS'!B:I,8,0)</f>
        <v>Secretaría de Seguridad Ciudadana</v>
      </c>
    </row>
    <row r="516" hidden="1">
      <c r="A516" s="67" t="str">
        <f t="shared" si="1"/>
        <v>400304720245400102211.2.4.6.00.32.3.3.01.02.004.011.2.4.6.00</v>
      </c>
      <c r="B516" s="67" t="str">
        <f>VLOOKUP(A:A,POAI!A:H,8,0)</f>
        <v>04040105|388</v>
      </c>
      <c r="C516" s="67" t="str">
        <f t="shared" si="2"/>
        <v>400304720245400102211.2.4.6.00.32.3.3.01.02.004.011.2.4.6.0004040105|388</v>
      </c>
      <c r="D516" s="68" t="s">
        <v>2454</v>
      </c>
      <c r="E516" s="68" t="s">
        <v>143</v>
      </c>
      <c r="F516" s="68" t="s">
        <v>1674</v>
      </c>
      <c r="G516" s="68" t="s">
        <v>2067</v>
      </c>
      <c r="H516" s="68" t="s">
        <v>3118</v>
      </c>
      <c r="I516" s="68" t="s">
        <v>2071</v>
      </c>
      <c r="J516" s="68" t="s">
        <v>3119</v>
      </c>
      <c r="K516" s="68" t="s">
        <v>2072</v>
      </c>
      <c r="L516" s="68" t="s">
        <v>3120</v>
      </c>
      <c r="M516" s="68" t="s">
        <v>2074</v>
      </c>
      <c r="N516" s="68" t="s">
        <v>2075</v>
      </c>
      <c r="O516" s="68" t="s">
        <v>1682</v>
      </c>
      <c r="P516" s="68" t="s">
        <v>2267</v>
      </c>
      <c r="Q516" s="69">
        <v>1.5292323105E10</v>
      </c>
      <c r="R516" s="69">
        <v>0.0</v>
      </c>
      <c r="S516" s="69">
        <v>0.0</v>
      </c>
      <c r="T516" s="69">
        <v>0.0</v>
      </c>
      <c r="U516" s="69">
        <v>0.0</v>
      </c>
      <c r="V516" s="69">
        <v>0.0</v>
      </c>
      <c r="W516" s="69">
        <v>0.0</v>
      </c>
      <c r="X516" s="69">
        <v>1.5292323105E10</v>
      </c>
      <c r="Y516" s="69">
        <v>3.64704835E9</v>
      </c>
      <c r="Z516" s="69">
        <v>3.64704835E9</v>
      </c>
      <c r="AA516" s="69">
        <v>3.64704835E9</v>
      </c>
      <c r="AB516" s="69">
        <v>2.470236987E9</v>
      </c>
      <c r="AC516" s="69">
        <v>1.1645274755E10</v>
      </c>
      <c r="AD516" s="68" t="s">
        <v>3121</v>
      </c>
      <c r="AE516" s="68" t="str">
        <f>VLOOKUP(I:I,'TOTAL POR PROYECTOS'!B:I,8,0)</f>
        <v>Secretaría de Planeación y Desarrollo Teritorial</v>
      </c>
    </row>
    <row r="517" hidden="1">
      <c r="A517" s="67" t="str">
        <f t="shared" si="1"/>
        <v>400304720245400102211.2.3.1.17.12.3.3.01.02.004.011.2.3.1.17</v>
      </c>
      <c r="B517" s="67" t="str">
        <f>VLOOKUP(A:A,POAI!A:H,8,0)</f>
        <v>04040105|388</v>
      </c>
      <c r="C517" s="67" t="str">
        <f t="shared" si="2"/>
        <v>400304720245400102211.2.3.1.17.12.3.3.01.02.004.011.2.3.1.1704040105|388</v>
      </c>
      <c r="D517" s="68" t="s">
        <v>2454</v>
      </c>
      <c r="E517" s="68" t="s">
        <v>143</v>
      </c>
      <c r="F517" s="68" t="s">
        <v>1674</v>
      </c>
      <c r="G517" s="68" t="s">
        <v>2067</v>
      </c>
      <c r="H517" s="68" t="s">
        <v>3118</v>
      </c>
      <c r="I517" s="68" t="s">
        <v>2071</v>
      </c>
      <c r="J517" s="68" t="s">
        <v>3119</v>
      </c>
      <c r="K517" s="68" t="s">
        <v>2076</v>
      </c>
      <c r="L517" s="68" t="s">
        <v>2077</v>
      </c>
      <c r="M517" s="68" t="s">
        <v>2074</v>
      </c>
      <c r="N517" s="68" t="s">
        <v>2075</v>
      </c>
      <c r="O517" s="68" t="s">
        <v>2078</v>
      </c>
      <c r="P517" s="68" t="s">
        <v>3122</v>
      </c>
      <c r="Q517" s="69">
        <v>1.0094275161E10</v>
      </c>
      <c r="R517" s="69">
        <v>0.0</v>
      </c>
      <c r="S517" s="69">
        <v>0.0</v>
      </c>
      <c r="T517" s="69">
        <v>0.0</v>
      </c>
      <c r="U517" s="69">
        <v>0.0</v>
      </c>
      <c r="V517" s="69">
        <v>0.0</v>
      </c>
      <c r="W517" s="69">
        <v>0.0</v>
      </c>
      <c r="X517" s="69">
        <v>1.0094275161E10</v>
      </c>
      <c r="Y517" s="69">
        <v>7.34681975E8</v>
      </c>
      <c r="Z517" s="69">
        <v>7.34681975E8</v>
      </c>
      <c r="AA517" s="69">
        <v>7.34681975E8</v>
      </c>
      <c r="AB517" s="69">
        <v>0.0</v>
      </c>
      <c r="AC517" s="69">
        <v>9.359593186E9</v>
      </c>
      <c r="AD517" s="68" t="s">
        <v>3123</v>
      </c>
      <c r="AE517" s="68" t="str">
        <f>VLOOKUP(I:I,'TOTAL POR PROYECTOS'!B:I,8,0)</f>
        <v>Secretaría de Planeación y Desarrollo Teritorial</v>
      </c>
    </row>
    <row r="518" hidden="1">
      <c r="A518" s="67" t="str">
        <f t="shared" si="1"/>
        <v>400304720245400102221.2.4.6.00.12.3.3.01.02.004.021.2.4.6.00</v>
      </c>
      <c r="B518" s="67" t="str">
        <f>VLOOKUP(A:A,POAI!A:H,8,0)</f>
        <v>04040106|389</v>
      </c>
      <c r="C518" s="67" t="str">
        <f t="shared" si="2"/>
        <v>400304720245400102221.2.4.6.00.12.3.3.01.02.004.021.2.4.6.0004040106|389</v>
      </c>
      <c r="D518" s="68" t="s">
        <v>2454</v>
      </c>
      <c r="E518" s="68" t="s">
        <v>143</v>
      </c>
      <c r="F518" s="68" t="s">
        <v>1674</v>
      </c>
      <c r="G518" s="68" t="s">
        <v>2067</v>
      </c>
      <c r="H518" s="68" t="s">
        <v>3118</v>
      </c>
      <c r="I518" s="68" t="s">
        <v>2082</v>
      </c>
      <c r="J518" s="68" t="s">
        <v>3124</v>
      </c>
      <c r="K518" s="68" t="s">
        <v>2083</v>
      </c>
      <c r="L518" s="68" t="s">
        <v>3125</v>
      </c>
      <c r="M518" s="68" t="s">
        <v>2085</v>
      </c>
      <c r="N518" s="68" t="s">
        <v>2086</v>
      </c>
      <c r="O518" s="68" t="s">
        <v>1682</v>
      </c>
      <c r="P518" s="68" t="s">
        <v>2267</v>
      </c>
      <c r="Q518" s="69">
        <v>2.811596261E9</v>
      </c>
      <c r="R518" s="69">
        <v>0.0</v>
      </c>
      <c r="S518" s="69">
        <v>0.0</v>
      </c>
      <c r="T518" s="69">
        <v>0.0</v>
      </c>
      <c r="U518" s="69">
        <v>0.0</v>
      </c>
      <c r="V518" s="69">
        <v>0.0</v>
      </c>
      <c r="W518" s="69">
        <v>0.0</v>
      </c>
      <c r="X518" s="69">
        <v>2.811596261E9</v>
      </c>
      <c r="Y518" s="69">
        <v>6.97178651E8</v>
      </c>
      <c r="Z518" s="69">
        <v>6.97178651E8</v>
      </c>
      <c r="AA518" s="69">
        <v>6.97178651E8</v>
      </c>
      <c r="AB518" s="69">
        <v>4.80876013E8</v>
      </c>
      <c r="AC518" s="69">
        <v>2.11441761E9</v>
      </c>
      <c r="AD518" s="68" t="s">
        <v>3126</v>
      </c>
      <c r="AE518" s="68" t="str">
        <f>VLOOKUP(I:I,'TOTAL POR PROYECTOS'!B:I,8,0)</f>
        <v>Secretaría de Planeación y Desarrollo Teritorial</v>
      </c>
    </row>
    <row r="519" hidden="1">
      <c r="A519" s="67" t="str">
        <f t="shared" si="1"/>
        <v>400304720245400102221.2.3.1.17.32.3.3.01.02.004.021.2.3.1.17</v>
      </c>
      <c r="B519" s="67" t="str">
        <f>VLOOKUP(A:A,POAI!A:H,8,0)</f>
        <v>04040106|389</v>
      </c>
      <c r="C519" s="67" t="str">
        <f t="shared" si="2"/>
        <v>400304720245400102221.2.3.1.17.32.3.3.01.02.004.021.2.3.1.1704040106|389</v>
      </c>
      <c r="D519" s="68" t="s">
        <v>2454</v>
      </c>
      <c r="E519" s="68" t="s">
        <v>143</v>
      </c>
      <c r="F519" s="68" t="s">
        <v>1674</v>
      </c>
      <c r="G519" s="68" t="s">
        <v>2067</v>
      </c>
      <c r="H519" s="68" t="s">
        <v>3118</v>
      </c>
      <c r="I519" s="68" t="s">
        <v>2082</v>
      </c>
      <c r="J519" s="68" t="s">
        <v>3124</v>
      </c>
      <c r="K519" s="68" t="s">
        <v>2087</v>
      </c>
      <c r="L519" s="68" t="s">
        <v>2088</v>
      </c>
      <c r="M519" s="68" t="s">
        <v>2085</v>
      </c>
      <c r="N519" s="68" t="s">
        <v>2086</v>
      </c>
      <c r="O519" s="68" t="s">
        <v>2078</v>
      </c>
      <c r="P519" s="68" t="s">
        <v>3122</v>
      </c>
      <c r="Q519" s="69">
        <v>1.042601756E10</v>
      </c>
      <c r="R519" s="69">
        <v>0.0</v>
      </c>
      <c r="S519" s="69">
        <v>0.0</v>
      </c>
      <c r="T519" s="69">
        <v>0.0</v>
      </c>
      <c r="U519" s="69">
        <v>0.0</v>
      </c>
      <c r="V519" s="69">
        <v>0.0</v>
      </c>
      <c r="W519" s="69">
        <v>0.0</v>
      </c>
      <c r="X519" s="69">
        <v>1.042601756E10</v>
      </c>
      <c r="Y519" s="69">
        <v>7.79385839E8</v>
      </c>
      <c r="Z519" s="69">
        <v>7.79385839E8</v>
      </c>
      <c r="AA519" s="69">
        <v>7.79385839E8</v>
      </c>
      <c r="AB519" s="69">
        <v>0.0</v>
      </c>
      <c r="AC519" s="69">
        <v>9.646631721E9</v>
      </c>
      <c r="AD519" s="68" t="s">
        <v>3127</v>
      </c>
      <c r="AE519" s="68" t="str">
        <f>VLOOKUP(I:I,'TOTAL POR PROYECTOS'!B:I,8,0)</f>
        <v>Secretaría de Planeación y Desarrollo Teritorial</v>
      </c>
    </row>
    <row r="520" hidden="1">
      <c r="A520" s="67" t="str">
        <f t="shared" si="1"/>
        <v>400304720245400102231.2.4.6.00.22.3.3.01.02.004.031.2.4.6.00</v>
      </c>
      <c r="B520" s="67" t="str">
        <f>VLOOKUP(A:A,POAI!A:H,8,0)</f>
        <v>04040107|390</v>
      </c>
      <c r="C520" s="67" t="str">
        <f t="shared" si="2"/>
        <v>400304720245400102231.2.4.6.00.22.3.3.01.02.004.031.2.4.6.0004040107|390</v>
      </c>
      <c r="D520" s="68" t="s">
        <v>2454</v>
      </c>
      <c r="E520" s="68" t="s">
        <v>143</v>
      </c>
      <c r="F520" s="68" t="s">
        <v>1674</v>
      </c>
      <c r="G520" s="68" t="s">
        <v>2067</v>
      </c>
      <c r="H520" s="68" t="s">
        <v>3118</v>
      </c>
      <c r="I520" s="68" t="s">
        <v>2091</v>
      </c>
      <c r="J520" s="68" t="s">
        <v>3128</v>
      </c>
      <c r="K520" s="68" t="s">
        <v>2092</v>
      </c>
      <c r="L520" s="68" t="s">
        <v>3129</v>
      </c>
      <c r="M520" s="68" t="s">
        <v>2094</v>
      </c>
      <c r="N520" s="68" t="s">
        <v>2095</v>
      </c>
      <c r="O520" s="68" t="s">
        <v>1682</v>
      </c>
      <c r="P520" s="68" t="s">
        <v>2267</v>
      </c>
      <c r="Q520" s="69">
        <v>6.265520701E9</v>
      </c>
      <c r="R520" s="69">
        <v>0.0</v>
      </c>
      <c r="S520" s="69">
        <v>0.0</v>
      </c>
      <c r="T520" s="69">
        <v>0.0</v>
      </c>
      <c r="U520" s="69">
        <v>0.0</v>
      </c>
      <c r="V520" s="69">
        <v>0.0</v>
      </c>
      <c r="W520" s="69">
        <v>0.0</v>
      </c>
      <c r="X520" s="69">
        <v>6.265520701E9</v>
      </c>
      <c r="Y520" s="69">
        <v>7.89705752E8</v>
      </c>
      <c r="Z520" s="69">
        <v>7.89705752E8</v>
      </c>
      <c r="AA520" s="69">
        <v>7.89705752E8</v>
      </c>
      <c r="AB520" s="69">
        <v>7.89705752E8</v>
      </c>
      <c r="AC520" s="69">
        <v>5.475814949E9</v>
      </c>
      <c r="AD520" s="68" t="s">
        <v>3130</v>
      </c>
      <c r="AE520" s="68" t="str">
        <f>VLOOKUP(I:I,'TOTAL POR PROYECTOS'!B:I,8,0)</f>
        <v>Secretaría de Planeación y Desarrollo Teritorial</v>
      </c>
    </row>
    <row r="521" hidden="1">
      <c r="A521" s="67" t="str">
        <f t="shared" si="1"/>
        <v>400304720245400102231.2.3.1.17.22.3.3.01.02.004.031.2.3.1.17</v>
      </c>
      <c r="B521" s="67" t="str">
        <f>VLOOKUP(A:A,POAI!A:H,8,0)</f>
        <v>04040107|390</v>
      </c>
      <c r="C521" s="67" t="str">
        <f t="shared" si="2"/>
        <v>400304720245400102231.2.3.1.17.22.3.3.01.02.004.031.2.3.1.1704040107|390</v>
      </c>
      <c r="D521" s="68" t="s">
        <v>2454</v>
      </c>
      <c r="E521" s="68" t="s">
        <v>143</v>
      </c>
      <c r="F521" s="68" t="s">
        <v>1674</v>
      </c>
      <c r="G521" s="68" t="s">
        <v>2067</v>
      </c>
      <c r="H521" s="68" t="s">
        <v>3118</v>
      </c>
      <c r="I521" s="68" t="s">
        <v>2091</v>
      </c>
      <c r="J521" s="68" t="s">
        <v>3128</v>
      </c>
      <c r="K521" s="68" t="s">
        <v>2096</v>
      </c>
      <c r="L521" s="68" t="s">
        <v>2097</v>
      </c>
      <c r="M521" s="68" t="s">
        <v>2094</v>
      </c>
      <c r="N521" s="68" t="s">
        <v>2095</v>
      </c>
      <c r="O521" s="68" t="s">
        <v>2078</v>
      </c>
      <c r="P521" s="68" t="s">
        <v>3122</v>
      </c>
      <c r="Q521" s="69">
        <v>8.508454364E9</v>
      </c>
      <c r="R521" s="69">
        <v>0.0</v>
      </c>
      <c r="S521" s="69">
        <v>0.0</v>
      </c>
      <c r="T521" s="69">
        <v>0.0</v>
      </c>
      <c r="U521" s="69">
        <v>0.0</v>
      </c>
      <c r="V521" s="69">
        <v>0.0</v>
      </c>
      <c r="W521" s="69">
        <v>0.0</v>
      </c>
      <c r="X521" s="69">
        <v>8.508454364E9</v>
      </c>
      <c r="Y521" s="69">
        <v>0.0</v>
      </c>
      <c r="Z521" s="69">
        <v>0.0</v>
      </c>
      <c r="AA521" s="69">
        <v>0.0</v>
      </c>
      <c r="AB521" s="69">
        <v>0.0</v>
      </c>
      <c r="AC521" s="69">
        <v>8.508454364E9</v>
      </c>
      <c r="AD521" s="68" t="s">
        <v>2415</v>
      </c>
      <c r="AE521" s="68" t="str">
        <f>VLOOKUP(I:I,'TOTAL POR PROYECTOS'!B:I,8,0)</f>
        <v>Secretaría de Planeación y Desarrollo Teritorial</v>
      </c>
    </row>
    <row r="522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</row>
    <row r="523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65" t="s">
        <v>3131</v>
      </c>
      <c r="Q523" s="71">
        <f t="shared" ref="Q523:AC523" si="3">SUBTOTAL(9,Q2:Q521)</f>
        <v>247200000</v>
      </c>
      <c r="R523" s="71">
        <f t="shared" si="3"/>
        <v>0</v>
      </c>
      <c r="S523" s="71">
        <f t="shared" si="3"/>
        <v>0</v>
      </c>
      <c r="T523" s="71">
        <f t="shared" si="3"/>
        <v>0</v>
      </c>
      <c r="U523" s="71">
        <f t="shared" si="3"/>
        <v>0</v>
      </c>
      <c r="V523" s="71">
        <f t="shared" si="3"/>
        <v>0</v>
      </c>
      <c r="W523" s="71">
        <f t="shared" si="3"/>
        <v>0</v>
      </c>
      <c r="X523" s="71">
        <f t="shared" si="3"/>
        <v>247200000</v>
      </c>
      <c r="Y523" s="71">
        <f t="shared" si="3"/>
        <v>119100000</v>
      </c>
      <c r="Z523" s="71">
        <f t="shared" si="3"/>
        <v>119100000</v>
      </c>
      <c r="AA523" s="71">
        <f t="shared" si="3"/>
        <v>70600000</v>
      </c>
      <c r="AB523" s="71">
        <f t="shared" si="3"/>
        <v>34000000</v>
      </c>
      <c r="AC523" s="71">
        <f t="shared" si="3"/>
        <v>128100000</v>
      </c>
      <c r="AD523" s="70"/>
      <c r="AE523" s="70"/>
    </row>
    <row r="524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2" t="s">
        <v>3132</v>
      </c>
      <c r="Q524" s="73">
        <f t="shared" ref="Q524:AC524" si="4">SUM(Q2:Q521)</f>
        <v>2145852778586</v>
      </c>
      <c r="R524" s="73">
        <f t="shared" si="4"/>
        <v>89210408361</v>
      </c>
      <c r="S524" s="73">
        <f t="shared" si="4"/>
        <v>0</v>
      </c>
      <c r="T524" s="73">
        <f t="shared" si="4"/>
        <v>24972846328</v>
      </c>
      <c r="U524" s="73">
        <f t="shared" si="4"/>
        <v>24972846328</v>
      </c>
      <c r="V524" s="73">
        <f t="shared" si="4"/>
        <v>0</v>
      </c>
      <c r="W524" s="73">
        <f t="shared" si="4"/>
        <v>0</v>
      </c>
      <c r="X524" s="73">
        <f t="shared" si="4"/>
        <v>2235063186947</v>
      </c>
      <c r="Y524" s="73">
        <f t="shared" si="4"/>
        <v>1585411112257</v>
      </c>
      <c r="Z524" s="73">
        <f t="shared" si="4"/>
        <v>726190425554</v>
      </c>
      <c r="AA524" s="73">
        <f t="shared" si="4"/>
        <v>508008789303</v>
      </c>
      <c r="AB524" s="73">
        <f t="shared" si="4"/>
        <v>490256797455</v>
      </c>
      <c r="AC524" s="73">
        <f t="shared" si="4"/>
        <v>1508872761392</v>
      </c>
      <c r="AD524" s="70"/>
      <c r="AE524" s="70"/>
    </row>
    <row r="525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</row>
    <row r="526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4" t="s">
        <v>3133</v>
      </c>
      <c r="R526" s="74" t="s">
        <v>3134</v>
      </c>
      <c r="S526" s="74" t="s">
        <v>2415</v>
      </c>
      <c r="T526" s="74" t="s">
        <v>3135</v>
      </c>
      <c r="U526" s="74" t="s">
        <v>3135</v>
      </c>
      <c r="V526" s="74" t="s">
        <v>2415</v>
      </c>
      <c r="W526" s="74" t="s">
        <v>2415</v>
      </c>
      <c r="X526" s="75">
        <v>2.2350631869466E12</v>
      </c>
      <c r="Y526" s="74" t="s">
        <v>3136</v>
      </c>
      <c r="Z526" s="74" t="s">
        <v>3137</v>
      </c>
      <c r="AA526" s="74" t="s">
        <v>3138</v>
      </c>
      <c r="AB526" s="74" t="s">
        <v>3139</v>
      </c>
      <c r="AC526" s="74" t="s">
        <v>3140</v>
      </c>
      <c r="AD526" s="70"/>
      <c r="AE526" s="70"/>
    </row>
    <row r="527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</row>
    <row r="528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</row>
    <row r="529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</row>
    <row r="530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</row>
    <row r="53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</row>
    <row r="532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</row>
    <row r="533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</row>
    <row r="534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</row>
    <row r="535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</row>
    <row r="536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</row>
    <row r="537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</row>
    <row r="538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</row>
    <row r="539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</row>
    <row r="540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</row>
    <row r="54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</row>
    <row r="542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</row>
    <row r="543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</row>
    <row r="544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</row>
    <row r="545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</row>
    <row r="546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</row>
    <row r="547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</row>
    <row r="548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</row>
    <row r="549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</row>
    <row r="550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</row>
    <row r="55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</row>
    <row r="552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</row>
    <row r="553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</row>
    <row r="554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</row>
    <row r="555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</row>
    <row r="556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</row>
    <row r="557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</row>
    <row r="558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</row>
    <row r="559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</row>
    <row r="560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</row>
    <row r="56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</row>
    <row r="562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</row>
    <row r="563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</row>
    <row r="564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</row>
    <row r="565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</row>
    <row r="566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</row>
    <row r="567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</row>
    <row r="568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</row>
    <row r="569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</row>
    <row r="570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</row>
    <row r="57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</row>
    <row r="572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</row>
    <row r="573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</row>
    <row r="574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</row>
    <row r="575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</row>
    <row r="576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</row>
    <row r="577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</row>
    <row r="578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</row>
    <row r="579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</row>
    <row r="580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</row>
    <row r="58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</row>
    <row r="582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</row>
    <row r="583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</row>
    <row r="584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</row>
    <row r="585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</row>
    <row r="586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</row>
    <row r="587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</row>
    <row r="588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</row>
    <row r="589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</row>
    <row r="590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</row>
    <row r="59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</row>
    <row r="592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</row>
    <row r="593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</row>
    <row r="594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</row>
    <row r="595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</row>
    <row r="596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</row>
    <row r="597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</row>
    <row r="598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</row>
    <row r="599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</row>
    <row r="600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</row>
    <row r="60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</row>
    <row r="602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</row>
    <row r="603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</row>
    <row r="604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</row>
    <row r="605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</row>
    <row r="606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</row>
    <row r="607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</row>
    <row r="608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</row>
    <row r="609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</row>
    <row r="610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</row>
    <row r="61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</row>
    <row r="612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</row>
    <row r="613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</row>
    <row r="614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</row>
    <row r="615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</row>
    <row r="616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</row>
    <row r="617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</row>
    <row r="618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</row>
    <row r="619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</row>
    <row r="620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</row>
    <row r="62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</row>
    <row r="622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</row>
    <row r="623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</row>
    <row r="624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</row>
    <row r="625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</row>
    <row r="626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</row>
    <row r="627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</row>
    <row r="628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</row>
    <row r="629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</row>
    <row r="630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</row>
    <row r="63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</row>
    <row r="632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</row>
    <row r="633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</row>
    <row r="634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</row>
    <row r="635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</row>
    <row r="636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</row>
    <row r="637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</row>
    <row r="638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</row>
    <row r="639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</row>
    <row r="640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</row>
    <row r="64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</row>
    <row r="642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</row>
    <row r="643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</row>
    <row r="644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</row>
    <row r="645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</row>
    <row r="646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</row>
    <row r="647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</row>
    <row r="648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</row>
    <row r="649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</row>
    <row r="650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</row>
    <row r="65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</row>
    <row r="652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</row>
    <row r="653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</row>
    <row r="654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</row>
    <row r="655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</row>
    <row r="656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</row>
    <row r="657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</row>
    <row r="658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</row>
    <row r="659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</row>
    <row r="660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</row>
    <row r="66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</row>
    <row r="662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</row>
    <row r="663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</row>
    <row r="664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</row>
    <row r="665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</row>
    <row r="666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</row>
    <row r="667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</row>
    <row r="668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</row>
    <row r="669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</row>
    <row r="670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</row>
    <row r="67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</row>
    <row r="672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</row>
    <row r="673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</row>
    <row r="674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</row>
    <row r="675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</row>
    <row r="676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</row>
    <row r="677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</row>
    <row r="678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</row>
    <row r="679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</row>
    <row r="680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</row>
    <row r="68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</row>
    <row r="682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</row>
    <row r="683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</row>
    <row r="684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</row>
    <row r="685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</row>
    <row r="686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</row>
    <row r="687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</row>
    <row r="688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</row>
    <row r="689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</row>
    <row r="690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</row>
    <row r="69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</row>
    <row r="692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</row>
    <row r="693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</row>
    <row r="694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</row>
    <row r="695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</row>
    <row r="696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</row>
    <row r="697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</row>
    <row r="698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</row>
    <row r="699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</row>
    <row r="700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</row>
    <row r="70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</row>
    <row r="702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</row>
    <row r="703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</row>
    <row r="704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</row>
    <row r="705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</row>
    <row r="706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</row>
    <row r="707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</row>
    <row r="708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</row>
    <row r="709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</row>
    <row r="710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</row>
    <row r="71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</row>
    <row r="712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</row>
    <row r="713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</row>
    <row r="714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</row>
    <row r="715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</row>
    <row r="716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</row>
    <row r="717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</row>
    <row r="718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</row>
    <row r="719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</row>
    <row r="720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</row>
    <row r="72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</row>
    <row r="722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</row>
    <row r="723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</row>
    <row r="724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</row>
    <row r="725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</row>
    <row r="726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</row>
    <row r="727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</row>
    <row r="728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</row>
    <row r="729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</row>
    <row r="730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</row>
    <row r="73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</row>
    <row r="732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</row>
    <row r="733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</row>
    <row r="734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</row>
    <row r="735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</row>
    <row r="736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</row>
    <row r="737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</row>
    <row r="738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</row>
    <row r="739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</row>
    <row r="740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</row>
    <row r="74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</row>
    <row r="742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</row>
    <row r="743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</row>
    <row r="744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</row>
    <row r="745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</row>
    <row r="746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</row>
    <row r="747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</row>
    <row r="748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</row>
    <row r="749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</row>
    <row r="750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</row>
    <row r="75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</row>
    <row r="752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</row>
    <row r="753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</row>
    <row r="754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</row>
    <row r="755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</row>
    <row r="756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</row>
    <row r="757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</row>
    <row r="758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</row>
    <row r="759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</row>
    <row r="760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</row>
    <row r="76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</row>
    <row r="762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</row>
    <row r="763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</row>
    <row r="764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</row>
    <row r="765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</row>
    <row r="766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</row>
    <row r="767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</row>
    <row r="768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</row>
    <row r="769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/>
      <c r="AD769" s="70"/>
      <c r="AE769" s="70"/>
    </row>
    <row r="770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</row>
    <row r="77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</row>
    <row r="772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</row>
    <row r="773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</row>
    <row r="774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</row>
    <row r="775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</row>
    <row r="776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</row>
    <row r="777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</row>
    <row r="778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</row>
    <row r="779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</row>
    <row r="780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</row>
    <row r="78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</row>
    <row r="782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</row>
    <row r="783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</row>
    <row r="784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</row>
    <row r="785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</row>
    <row r="786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</row>
    <row r="787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</row>
    <row r="788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</row>
    <row r="789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</row>
    <row r="790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</row>
    <row r="79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</row>
    <row r="792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</row>
    <row r="793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</row>
    <row r="794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  <c r="AC794" s="70"/>
      <c r="AD794" s="70"/>
      <c r="AE794" s="70"/>
    </row>
    <row r="795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</row>
    <row r="796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  <c r="AC796" s="70"/>
      <c r="AD796" s="70"/>
      <c r="AE796" s="70"/>
    </row>
    <row r="797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  <c r="AC797" s="70"/>
      <c r="AD797" s="70"/>
      <c r="AE797" s="70"/>
    </row>
    <row r="798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  <c r="AC798" s="70"/>
      <c r="AD798" s="70"/>
      <c r="AE798" s="70"/>
    </row>
    <row r="799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  <c r="AC799" s="70"/>
      <c r="AD799" s="70"/>
      <c r="AE799" s="70"/>
    </row>
    <row r="800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  <c r="AC800" s="70"/>
      <c r="AD800" s="70"/>
      <c r="AE800" s="70"/>
    </row>
    <row r="80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  <c r="AC801" s="70"/>
      <c r="AD801" s="70"/>
      <c r="AE801" s="70"/>
    </row>
    <row r="802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</row>
    <row r="803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</row>
    <row r="804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</row>
    <row r="805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</row>
    <row r="806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</row>
    <row r="807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</row>
    <row r="808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</row>
    <row r="809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</row>
    <row r="810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</row>
    <row r="81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</row>
    <row r="812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</row>
    <row r="813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</row>
    <row r="814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</row>
    <row r="815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</row>
    <row r="816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</row>
    <row r="817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</row>
    <row r="818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</row>
    <row r="819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</row>
    <row r="820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</row>
    <row r="82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</row>
    <row r="822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</row>
    <row r="823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</row>
    <row r="824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  <c r="AC824" s="70"/>
      <c r="AD824" s="70"/>
      <c r="AE824" s="70"/>
    </row>
    <row r="825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  <c r="AC825" s="70"/>
      <c r="AD825" s="70"/>
      <c r="AE825" s="70"/>
    </row>
    <row r="826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</row>
    <row r="827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  <c r="AC827" s="70"/>
      <c r="AD827" s="70"/>
      <c r="AE827" s="70"/>
    </row>
    <row r="828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  <c r="AC828" s="70"/>
      <c r="AD828" s="70"/>
      <c r="AE828" s="70"/>
    </row>
    <row r="829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  <c r="AC829" s="70"/>
      <c r="AD829" s="70"/>
      <c r="AE829" s="70"/>
    </row>
    <row r="830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</row>
    <row r="83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  <c r="AC831" s="70"/>
      <c r="AD831" s="70"/>
      <c r="AE831" s="70"/>
    </row>
    <row r="832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  <c r="AC832" s="70"/>
      <c r="AD832" s="70"/>
      <c r="AE832" s="70"/>
    </row>
    <row r="833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  <c r="AC833" s="70"/>
      <c r="AD833" s="70"/>
      <c r="AE833" s="70"/>
    </row>
    <row r="834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</row>
    <row r="835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</row>
    <row r="836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</row>
    <row r="837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</row>
    <row r="838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  <c r="AC838" s="70"/>
      <c r="AD838" s="70"/>
      <c r="AE838" s="70"/>
    </row>
    <row r="839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</row>
    <row r="840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</row>
    <row r="84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</row>
    <row r="842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  <c r="AC842" s="70"/>
      <c r="AD842" s="70"/>
      <c r="AE842" s="70"/>
    </row>
    <row r="843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</row>
    <row r="844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  <c r="AC844" s="70"/>
      <c r="AD844" s="70"/>
      <c r="AE844" s="70"/>
    </row>
    <row r="845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  <c r="AC845" s="70"/>
      <c r="AD845" s="70"/>
      <c r="AE845" s="70"/>
    </row>
    <row r="846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</row>
    <row r="847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</row>
    <row r="848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  <c r="AC848" s="70"/>
      <c r="AD848" s="70"/>
      <c r="AE848" s="70"/>
    </row>
    <row r="849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</row>
    <row r="850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  <c r="AC850" s="70"/>
      <c r="AD850" s="70"/>
      <c r="AE850" s="70"/>
    </row>
    <row r="85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</row>
    <row r="852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</row>
    <row r="853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</row>
    <row r="854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</row>
    <row r="855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</row>
    <row r="856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</row>
    <row r="857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</row>
    <row r="858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  <c r="AC858" s="70"/>
      <c r="AD858" s="70"/>
      <c r="AE858" s="70"/>
    </row>
    <row r="859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  <c r="AC859" s="70"/>
      <c r="AD859" s="70"/>
      <c r="AE859" s="70"/>
    </row>
    <row r="860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</row>
    <row r="86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</row>
    <row r="862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  <c r="AC862" s="70"/>
      <c r="AD862" s="70"/>
      <c r="AE862" s="70"/>
    </row>
    <row r="863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  <c r="AC863" s="70"/>
      <c r="AD863" s="70"/>
      <c r="AE863" s="70"/>
    </row>
    <row r="864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  <c r="AC864" s="70"/>
      <c r="AD864" s="70"/>
      <c r="AE864" s="70"/>
    </row>
    <row r="865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  <c r="AC865" s="70"/>
      <c r="AD865" s="70"/>
      <c r="AE865" s="70"/>
    </row>
    <row r="866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</row>
    <row r="867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</row>
    <row r="868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</row>
    <row r="869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</row>
    <row r="870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  <c r="AC870" s="70"/>
      <c r="AD870" s="70"/>
      <c r="AE870" s="70"/>
    </row>
    <row r="87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  <c r="AC871" s="70"/>
      <c r="AD871" s="70"/>
      <c r="AE871" s="70"/>
    </row>
    <row r="872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  <c r="AC872" s="70"/>
      <c r="AD872" s="70"/>
      <c r="AE872" s="70"/>
    </row>
    <row r="873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  <c r="AC873" s="70"/>
      <c r="AD873" s="70"/>
      <c r="AE873" s="70"/>
    </row>
    <row r="874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</row>
    <row r="875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</row>
    <row r="876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  <c r="AC876" s="70"/>
      <c r="AD876" s="70"/>
      <c r="AE876" s="70"/>
    </row>
    <row r="877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</row>
    <row r="878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  <c r="AC878" s="70"/>
      <c r="AD878" s="70"/>
      <c r="AE878" s="70"/>
    </row>
    <row r="879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</row>
    <row r="880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  <c r="AC880" s="70"/>
      <c r="AD880" s="70"/>
      <c r="AE880" s="70"/>
    </row>
    <row r="88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  <c r="AC881" s="70"/>
      <c r="AD881" s="70"/>
      <c r="AE881" s="70"/>
    </row>
    <row r="882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</row>
    <row r="883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</row>
    <row r="884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</row>
    <row r="885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</row>
    <row r="886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</row>
    <row r="887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  <c r="AC887" s="70"/>
      <c r="AD887" s="70"/>
      <c r="AE887" s="70"/>
    </row>
    <row r="888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  <c r="AC888" s="70"/>
      <c r="AD888" s="70"/>
      <c r="AE888" s="70"/>
    </row>
    <row r="889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  <c r="AC889" s="70"/>
      <c r="AD889" s="70"/>
      <c r="AE889" s="70"/>
    </row>
    <row r="890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</row>
    <row r="89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</row>
    <row r="892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  <c r="AC892" s="70"/>
      <c r="AD892" s="70"/>
      <c r="AE892" s="70"/>
    </row>
    <row r="893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  <c r="AC893" s="70"/>
      <c r="AD893" s="70"/>
      <c r="AE893" s="70"/>
    </row>
    <row r="894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</row>
    <row r="895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  <c r="AC895" s="70"/>
      <c r="AD895" s="70"/>
      <c r="AE895" s="70"/>
    </row>
    <row r="896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</row>
    <row r="897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</row>
    <row r="898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</row>
    <row r="899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</row>
    <row r="900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</row>
    <row r="90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</row>
    <row r="902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  <c r="AC902" s="70"/>
      <c r="AD902" s="70"/>
      <c r="AE902" s="70"/>
    </row>
    <row r="903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  <c r="AC903" s="70"/>
      <c r="AD903" s="70"/>
      <c r="AE903" s="70"/>
    </row>
    <row r="904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</row>
    <row r="905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</row>
    <row r="906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</row>
    <row r="907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</row>
    <row r="908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</row>
    <row r="909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</row>
    <row r="910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</row>
    <row r="91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  <c r="AC911" s="70"/>
      <c r="AD911" s="70"/>
      <c r="AE911" s="70"/>
    </row>
    <row r="912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  <c r="AC912" s="70"/>
      <c r="AD912" s="70"/>
      <c r="AE912" s="70"/>
    </row>
    <row r="913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  <c r="AC913" s="70"/>
      <c r="AD913" s="70"/>
      <c r="AE913" s="70"/>
    </row>
    <row r="914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</row>
    <row r="915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/>
      <c r="AD915" s="70"/>
      <c r="AE915" s="70"/>
    </row>
    <row r="916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</row>
    <row r="917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</row>
    <row r="918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</row>
    <row r="919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</row>
    <row r="920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</row>
    <row r="92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</row>
    <row r="922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</row>
    <row r="923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</row>
    <row r="924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</row>
    <row r="925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  <c r="AC925" s="70"/>
      <c r="AD925" s="70"/>
      <c r="AE925" s="70"/>
    </row>
    <row r="926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  <c r="AC926" s="70"/>
      <c r="AD926" s="70"/>
      <c r="AE926" s="70"/>
    </row>
    <row r="927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</row>
    <row r="928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  <c r="AC928" s="70"/>
      <c r="AD928" s="70"/>
      <c r="AE928" s="70"/>
    </row>
    <row r="929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  <c r="AC929" s="70"/>
      <c r="AD929" s="70"/>
      <c r="AE929" s="70"/>
    </row>
    <row r="930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</row>
    <row r="93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</row>
    <row r="932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</row>
    <row r="933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</row>
    <row r="934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</row>
    <row r="935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</row>
    <row r="936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</row>
    <row r="937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  <c r="AC937" s="70"/>
      <c r="AD937" s="70"/>
      <c r="AE937" s="70"/>
    </row>
    <row r="938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  <c r="AC938" s="70"/>
      <c r="AD938" s="70"/>
      <c r="AE938" s="70"/>
    </row>
    <row r="939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  <c r="AC939" s="70"/>
      <c r="AD939" s="70"/>
      <c r="AE939" s="70"/>
    </row>
    <row r="940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  <c r="AC940" s="70"/>
      <c r="AD940" s="70"/>
      <c r="AE940" s="70"/>
    </row>
    <row r="94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  <c r="AC941" s="70"/>
      <c r="AD941" s="70"/>
      <c r="AE941" s="70"/>
    </row>
    <row r="942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</row>
    <row r="943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</row>
    <row r="944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  <c r="AC944" s="70"/>
      <c r="AD944" s="70"/>
      <c r="AE944" s="70"/>
    </row>
    <row r="945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  <c r="AC945" s="70"/>
      <c r="AD945" s="70"/>
      <c r="AE945" s="70"/>
    </row>
    <row r="946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</row>
    <row r="947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</row>
    <row r="948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</row>
    <row r="949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</row>
    <row r="950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</row>
    <row r="95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  <c r="AC951" s="70"/>
      <c r="AD951" s="70"/>
      <c r="AE951" s="70"/>
    </row>
    <row r="952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</row>
    <row r="953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</row>
    <row r="954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  <c r="AC954" s="70"/>
      <c r="AD954" s="70"/>
      <c r="AE954" s="70"/>
    </row>
    <row r="955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  <c r="AC955" s="70"/>
      <c r="AD955" s="70"/>
      <c r="AE955" s="70"/>
    </row>
    <row r="956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</row>
    <row r="957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  <c r="AC957" s="70"/>
      <c r="AD957" s="70"/>
      <c r="AE957" s="70"/>
    </row>
    <row r="958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  <c r="AC958" s="70"/>
      <c r="AD958" s="70"/>
      <c r="AE958" s="70"/>
    </row>
    <row r="959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</row>
    <row r="960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  <c r="AC960" s="70"/>
      <c r="AD960" s="70"/>
      <c r="AE960" s="70"/>
    </row>
    <row r="96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  <c r="AC961" s="70"/>
      <c r="AD961" s="70"/>
      <c r="AE961" s="70"/>
    </row>
    <row r="962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</row>
    <row r="963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</row>
    <row r="964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</row>
    <row r="965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</row>
    <row r="966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  <c r="AC966" s="70"/>
      <c r="AD966" s="70"/>
      <c r="AE966" s="70"/>
    </row>
    <row r="967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  <c r="AC967" s="70"/>
      <c r="AD967" s="70"/>
      <c r="AE967" s="70"/>
    </row>
    <row r="968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  <c r="AC968" s="70"/>
      <c r="AD968" s="70"/>
      <c r="AE968" s="70"/>
    </row>
    <row r="969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</row>
    <row r="970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  <c r="AC970" s="70"/>
      <c r="AD970" s="70"/>
      <c r="AE970" s="70"/>
    </row>
    <row r="97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</row>
    <row r="972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  <c r="AC972" s="70"/>
      <c r="AD972" s="70"/>
      <c r="AE972" s="70"/>
    </row>
    <row r="973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  <c r="AC973" s="70"/>
      <c r="AD973" s="70"/>
      <c r="AE973" s="70"/>
    </row>
    <row r="974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  <c r="AC974" s="70"/>
      <c r="AD974" s="70"/>
      <c r="AE974" s="70"/>
    </row>
    <row r="975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  <c r="AC975" s="70"/>
      <c r="AD975" s="70"/>
      <c r="AE975" s="70"/>
    </row>
    <row r="976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  <c r="AC976" s="70"/>
      <c r="AD976" s="70"/>
      <c r="AE976" s="70"/>
    </row>
    <row r="977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  <c r="AC977" s="70"/>
      <c r="AD977" s="70"/>
      <c r="AE977" s="70"/>
    </row>
    <row r="978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</row>
    <row r="979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  <c r="AC979" s="70"/>
      <c r="AD979" s="70"/>
      <c r="AE979" s="70"/>
    </row>
    <row r="980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  <c r="AC980" s="70"/>
      <c r="AD980" s="70"/>
      <c r="AE980" s="70"/>
    </row>
    <row r="98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</row>
    <row r="982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  <c r="AC982" s="70"/>
      <c r="AD982" s="70"/>
      <c r="AE982" s="70"/>
    </row>
    <row r="983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  <c r="AC983" s="70"/>
      <c r="AD983" s="70"/>
      <c r="AE983" s="70"/>
    </row>
    <row r="984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  <c r="AC984" s="70"/>
      <c r="AD984" s="70"/>
      <c r="AE984" s="70"/>
    </row>
    <row r="985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  <c r="AC985" s="70"/>
      <c r="AD985" s="70"/>
      <c r="AE985" s="70"/>
    </row>
    <row r="986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  <c r="AC986" s="70"/>
      <c r="AD986" s="70"/>
      <c r="AE986" s="70"/>
    </row>
    <row r="987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  <c r="AC987" s="70"/>
      <c r="AD987" s="70"/>
      <c r="AE987" s="70"/>
    </row>
    <row r="988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  <c r="AC988" s="70"/>
      <c r="AD988" s="70"/>
      <c r="AE988" s="70"/>
    </row>
    <row r="989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  <c r="AC989" s="70"/>
      <c r="AD989" s="70"/>
      <c r="AE989" s="70"/>
    </row>
    <row r="990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  <c r="AC990" s="70"/>
      <c r="AD990" s="70"/>
      <c r="AE990" s="70"/>
    </row>
    <row r="99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  <c r="AC991" s="70"/>
      <c r="AD991" s="70"/>
      <c r="AE991" s="70"/>
    </row>
    <row r="992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  <c r="AC992" s="70"/>
      <c r="AD992" s="70"/>
      <c r="AE992" s="70"/>
    </row>
    <row r="993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  <c r="AC993" s="70"/>
      <c r="AD993" s="70"/>
      <c r="AE993" s="70"/>
    </row>
    <row r="994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  <c r="AC994" s="70"/>
      <c r="AD994" s="70"/>
      <c r="AE994" s="70"/>
    </row>
    <row r="995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</row>
    <row r="996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</row>
    <row r="997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  <c r="AB997" s="70"/>
      <c r="AC997" s="70"/>
      <c r="AD997" s="70"/>
      <c r="AE997" s="70"/>
    </row>
    <row r="998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  <c r="AA998" s="70"/>
      <c r="AB998" s="70"/>
      <c r="AC998" s="70"/>
      <c r="AD998" s="70"/>
      <c r="AE998" s="70"/>
    </row>
    <row r="999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  <c r="AA999" s="70"/>
      <c r="AB999" s="70"/>
      <c r="AC999" s="70"/>
      <c r="AD999" s="70"/>
      <c r="AE999" s="70"/>
    </row>
    <row r="1000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70"/>
      <c r="AC1000" s="70"/>
      <c r="AD1000" s="70"/>
      <c r="AE1000" s="70"/>
    </row>
    <row r="1001">
      <c r="A1001" s="70"/>
      <c r="B1001" s="70"/>
      <c r="C1001" s="70"/>
      <c r="D1001" s="70"/>
      <c r="E1001" s="70"/>
      <c r="F1001" s="70"/>
      <c r="G1001" s="70"/>
      <c r="H1001" s="70"/>
      <c r="I1001" s="70"/>
      <c r="J1001" s="70"/>
      <c r="K1001" s="70"/>
      <c r="L1001" s="70"/>
      <c r="M1001" s="70"/>
      <c r="N1001" s="70"/>
      <c r="O1001" s="70"/>
      <c r="P1001" s="70"/>
      <c r="Q1001" s="70"/>
      <c r="R1001" s="70"/>
      <c r="S1001" s="70"/>
      <c r="T1001" s="70"/>
      <c r="U1001" s="70"/>
      <c r="V1001" s="70"/>
      <c r="W1001" s="70"/>
      <c r="X1001" s="70"/>
      <c r="Y1001" s="70"/>
      <c r="Z1001" s="70"/>
      <c r="AA1001" s="70"/>
      <c r="AB1001" s="70"/>
      <c r="AC1001" s="70"/>
      <c r="AD1001" s="70"/>
      <c r="AE1001" s="70"/>
    </row>
    <row r="1002">
      <c r="A1002" s="70"/>
      <c r="B1002" s="70"/>
      <c r="C1002" s="70"/>
      <c r="D1002" s="70"/>
      <c r="E1002" s="70"/>
      <c r="F1002" s="70"/>
      <c r="G1002" s="70"/>
      <c r="H1002" s="70"/>
      <c r="I1002" s="70"/>
      <c r="J1002" s="70"/>
      <c r="K1002" s="70"/>
      <c r="L1002" s="70"/>
      <c r="M1002" s="70"/>
      <c r="N1002" s="70"/>
      <c r="O1002" s="70"/>
      <c r="P1002" s="70"/>
      <c r="Q1002" s="70"/>
      <c r="R1002" s="70"/>
      <c r="S1002" s="70"/>
      <c r="T1002" s="70"/>
      <c r="U1002" s="70"/>
      <c r="V1002" s="70"/>
      <c r="W1002" s="70"/>
      <c r="X1002" s="70"/>
      <c r="Y1002" s="70"/>
      <c r="Z1002" s="70"/>
      <c r="AA1002" s="70"/>
      <c r="AB1002" s="70"/>
      <c r="AC1002" s="70"/>
      <c r="AD1002" s="70"/>
      <c r="AE1002" s="70"/>
    </row>
    <row r="1003">
      <c r="A1003" s="70"/>
      <c r="B1003" s="70"/>
      <c r="C1003" s="70"/>
      <c r="D1003" s="70"/>
      <c r="E1003" s="70"/>
      <c r="F1003" s="70"/>
      <c r="G1003" s="70"/>
      <c r="H1003" s="70"/>
      <c r="I1003" s="70"/>
      <c r="J1003" s="70"/>
      <c r="K1003" s="70"/>
      <c r="L1003" s="70"/>
      <c r="M1003" s="70"/>
      <c r="N1003" s="70"/>
      <c r="O1003" s="70"/>
      <c r="P1003" s="70"/>
      <c r="Q1003" s="70"/>
      <c r="R1003" s="70"/>
      <c r="S1003" s="70"/>
      <c r="T1003" s="70"/>
      <c r="U1003" s="70"/>
      <c r="V1003" s="70"/>
      <c r="W1003" s="70"/>
      <c r="X1003" s="70"/>
      <c r="Y1003" s="70"/>
      <c r="Z1003" s="70"/>
      <c r="AA1003" s="70"/>
      <c r="AB1003" s="70"/>
      <c r="AC1003" s="70"/>
      <c r="AD1003" s="70"/>
      <c r="AE1003" s="70"/>
    </row>
    <row r="1004">
      <c r="A1004" s="70"/>
      <c r="B1004" s="70"/>
      <c r="C1004" s="70"/>
      <c r="D1004" s="70"/>
      <c r="E1004" s="70"/>
      <c r="F1004" s="70"/>
      <c r="G1004" s="70"/>
      <c r="H1004" s="70"/>
      <c r="I1004" s="70"/>
      <c r="J1004" s="70"/>
      <c r="K1004" s="70"/>
      <c r="L1004" s="70"/>
      <c r="M1004" s="70"/>
      <c r="N1004" s="70"/>
      <c r="O1004" s="70"/>
      <c r="P1004" s="70"/>
      <c r="Q1004" s="70"/>
      <c r="R1004" s="70"/>
      <c r="S1004" s="70"/>
      <c r="T1004" s="70"/>
      <c r="U1004" s="70"/>
      <c r="V1004" s="70"/>
      <c r="W1004" s="70"/>
      <c r="X1004" s="70"/>
      <c r="Y1004" s="70"/>
      <c r="Z1004" s="70"/>
      <c r="AA1004" s="70"/>
      <c r="AB1004" s="70"/>
      <c r="AC1004" s="70"/>
      <c r="AD1004" s="70"/>
      <c r="AE1004" s="70"/>
    </row>
    <row r="1005">
      <c r="A1005" s="70"/>
      <c r="B1005" s="70"/>
      <c r="C1005" s="70"/>
      <c r="D1005" s="70"/>
      <c r="E1005" s="70"/>
      <c r="F1005" s="70"/>
      <c r="G1005" s="70"/>
      <c r="H1005" s="70"/>
      <c r="I1005" s="70"/>
      <c r="J1005" s="70"/>
      <c r="K1005" s="70"/>
      <c r="L1005" s="70"/>
      <c r="M1005" s="70"/>
      <c r="N1005" s="70"/>
      <c r="O1005" s="70"/>
      <c r="P1005" s="70"/>
      <c r="Q1005" s="70"/>
      <c r="R1005" s="70"/>
      <c r="S1005" s="70"/>
      <c r="T1005" s="70"/>
      <c r="U1005" s="70"/>
      <c r="V1005" s="70"/>
      <c r="W1005" s="70"/>
      <c r="X1005" s="70"/>
      <c r="Y1005" s="70"/>
      <c r="Z1005" s="70"/>
      <c r="AA1005" s="70"/>
      <c r="AB1005" s="70"/>
      <c r="AC1005" s="70"/>
      <c r="AD1005" s="70"/>
      <c r="AE1005" s="70"/>
    </row>
    <row r="1006">
      <c r="A1006" s="70"/>
      <c r="B1006" s="70"/>
      <c r="C1006" s="70"/>
      <c r="D1006" s="70"/>
      <c r="E1006" s="70"/>
      <c r="F1006" s="70"/>
      <c r="G1006" s="70"/>
      <c r="H1006" s="70"/>
      <c r="I1006" s="70"/>
      <c r="J1006" s="70"/>
      <c r="K1006" s="70"/>
      <c r="L1006" s="70"/>
      <c r="M1006" s="70"/>
      <c r="N1006" s="70"/>
      <c r="O1006" s="70"/>
      <c r="P1006" s="70"/>
      <c r="Q1006" s="70"/>
      <c r="R1006" s="70"/>
      <c r="S1006" s="70"/>
      <c r="T1006" s="70"/>
      <c r="U1006" s="70"/>
      <c r="V1006" s="70"/>
      <c r="W1006" s="70"/>
      <c r="X1006" s="70"/>
      <c r="Y1006" s="70"/>
      <c r="Z1006" s="70"/>
      <c r="AA1006" s="70"/>
      <c r="AB1006" s="70"/>
      <c r="AC1006" s="70"/>
      <c r="AD1006" s="70"/>
      <c r="AE1006" s="70"/>
    </row>
    <row r="1007">
      <c r="A1007" s="70"/>
      <c r="B1007" s="70"/>
      <c r="C1007" s="70"/>
      <c r="D1007" s="70"/>
      <c r="E1007" s="70"/>
      <c r="F1007" s="70"/>
      <c r="G1007" s="70"/>
      <c r="H1007" s="70"/>
      <c r="I1007" s="70"/>
      <c r="J1007" s="70"/>
      <c r="K1007" s="70"/>
      <c r="L1007" s="70"/>
      <c r="M1007" s="70"/>
      <c r="N1007" s="70"/>
      <c r="O1007" s="70"/>
      <c r="P1007" s="70"/>
      <c r="Q1007" s="70"/>
      <c r="R1007" s="70"/>
      <c r="S1007" s="70"/>
      <c r="T1007" s="70"/>
      <c r="U1007" s="70"/>
      <c r="V1007" s="70"/>
      <c r="W1007" s="70"/>
      <c r="X1007" s="70"/>
      <c r="Y1007" s="70"/>
      <c r="Z1007" s="70"/>
      <c r="AA1007" s="70"/>
      <c r="AB1007" s="70"/>
      <c r="AC1007" s="70"/>
      <c r="AD1007" s="70"/>
      <c r="AE1007" s="70"/>
    </row>
    <row r="1008">
      <c r="A1008" s="70"/>
      <c r="B1008" s="70"/>
      <c r="C1008" s="70"/>
      <c r="D1008" s="70"/>
      <c r="E1008" s="70"/>
      <c r="F1008" s="70"/>
      <c r="G1008" s="70"/>
      <c r="H1008" s="70"/>
      <c r="I1008" s="70"/>
      <c r="J1008" s="70"/>
      <c r="K1008" s="70"/>
      <c r="L1008" s="70"/>
      <c r="M1008" s="70"/>
      <c r="N1008" s="70"/>
      <c r="O1008" s="70"/>
      <c r="P1008" s="70"/>
      <c r="Q1008" s="70"/>
      <c r="R1008" s="70"/>
      <c r="S1008" s="70"/>
      <c r="T1008" s="70"/>
      <c r="U1008" s="70"/>
      <c r="V1008" s="70"/>
      <c r="W1008" s="70"/>
      <c r="X1008" s="70"/>
      <c r="Y1008" s="70"/>
      <c r="Z1008" s="70"/>
      <c r="AA1008" s="70"/>
      <c r="AB1008" s="70"/>
      <c r="AC1008" s="70"/>
      <c r="AD1008" s="70"/>
      <c r="AE1008" s="70"/>
    </row>
    <row r="1009">
      <c r="A1009" s="70"/>
      <c r="B1009" s="70"/>
      <c r="C1009" s="70"/>
      <c r="D1009" s="70"/>
      <c r="E1009" s="70"/>
      <c r="F1009" s="70"/>
      <c r="G1009" s="70"/>
      <c r="H1009" s="70"/>
      <c r="I1009" s="70"/>
      <c r="J1009" s="70"/>
      <c r="K1009" s="70"/>
      <c r="L1009" s="70"/>
      <c r="M1009" s="70"/>
      <c r="N1009" s="70"/>
      <c r="O1009" s="70"/>
      <c r="P1009" s="70"/>
      <c r="Q1009" s="70"/>
      <c r="R1009" s="70"/>
      <c r="S1009" s="70"/>
      <c r="T1009" s="70"/>
      <c r="U1009" s="70"/>
      <c r="V1009" s="70"/>
      <c r="W1009" s="70"/>
      <c r="X1009" s="70"/>
      <c r="Y1009" s="70"/>
      <c r="Z1009" s="70"/>
      <c r="AA1009" s="70"/>
      <c r="AB1009" s="70"/>
      <c r="AC1009" s="70"/>
      <c r="AD1009" s="70"/>
      <c r="AE1009" s="70"/>
    </row>
    <row r="1010">
      <c r="A1010" s="70"/>
      <c r="B1010" s="70"/>
      <c r="C1010" s="70"/>
      <c r="D1010" s="70"/>
      <c r="E1010" s="70"/>
      <c r="F1010" s="70"/>
      <c r="G1010" s="70"/>
      <c r="H1010" s="70"/>
      <c r="I1010" s="70"/>
      <c r="J1010" s="70"/>
      <c r="K1010" s="70"/>
      <c r="L1010" s="70"/>
      <c r="M1010" s="70"/>
      <c r="N1010" s="70"/>
      <c r="O1010" s="70"/>
      <c r="P1010" s="70"/>
      <c r="Q1010" s="70"/>
      <c r="R1010" s="70"/>
      <c r="S1010" s="70"/>
      <c r="T1010" s="70"/>
      <c r="U1010" s="70"/>
      <c r="V1010" s="70"/>
      <c r="W1010" s="70"/>
      <c r="X1010" s="70"/>
      <c r="Y1010" s="70"/>
      <c r="Z1010" s="70"/>
      <c r="AA1010" s="70"/>
      <c r="AB1010" s="70"/>
      <c r="AC1010" s="70"/>
      <c r="AD1010" s="70"/>
      <c r="AE1010" s="70"/>
    </row>
    <row r="1011">
      <c r="A1011" s="70"/>
      <c r="B1011" s="70"/>
      <c r="C1011" s="70"/>
      <c r="D1011" s="70"/>
      <c r="E1011" s="70"/>
      <c r="F1011" s="70"/>
      <c r="G1011" s="70"/>
      <c r="H1011" s="70"/>
      <c r="I1011" s="70"/>
      <c r="J1011" s="70"/>
      <c r="K1011" s="70"/>
      <c r="L1011" s="70"/>
      <c r="M1011" s="70"/>
      <c r="N1011" s="70"/>
      <c r="O1011" s="70"/>
      <c r="P1011" s="70"/>
      <c r="Q1011" s="70"/>
      <c r="R1011" s="70"/>
      <c r="S1011" s="70"/>
      <c r="T1011" s="70"/>
      <c r="U1011" s="70"/>
      <c r="V1011" s="70"/>
      <c r="W1011" s="70"/>
      <c r="X1011" s="70"/>
      <c r="Y1011" s="70"/>
      <c r="Z1011" s="70"/>
      <c r="AA1011" s="70"/>
      <c r="AB1011" s="70"/>
      <c r="AC1011" s="70"/>
      <c r="AD1011" s="70"/>
      <c r="AE1011" s="70"/>
    </row>
    <row r="1012">
      <c r="A1012" s="70"/>
      <c r="B1012" s="70"/>
      <c r="C1012" s="70"/>
      <c r="D1012" s="70"/>
      <c r="E1012" s="70"/>
      <c r="F1012" s="70"/>
      <c r="G1012" s="70"/>
      <c r="H1012" s="70"/>
      <c r="I1012" s="70"/>
      <c r="J1012" s="70"/>
      <c r="K1012" s="70"/>
      <c r="L1012" s="70"/>
      <c r="M1012" s="70"/>
      <c r="N1012" s="70"/>
      <c r="O1012" s="70"/>
      <c r="P1012" s="70"/>
      <c r="Q1012" s="70"/>
      <c r="R1012" s="70"/>
      <c r="S1012" s="70"/>
      <c r="T1012" s="70"/>
      <c r="U1012" s="70"/>
      <c r="V1012" s="70"/>
      <c r="W1012" s="70"/>
      <c r="X1012" s="70"/>
      <c r="Y1012" s="70"/>
      <c r="Z1012" s="70"/>
      <c r="AA1012" s="70"/>
      <c r="AB1012" s="70"/>
      <c r="AC1012" s="70"/>
      <c r="AD1012" s="70"/>
      <c r="AE1012" s="70"/>
    </row>
    <row r="1013">
      <c r="A1013" s="70"/>
      <c r="B1013" s="70"/>
      <c r="C1013" s="70"/>
      <c r="D1013" s="70"/>
      <c r="E1013" s="70"/>
      <c r="F1013" s="70"/>
      <c r="G1013" s="70"/>
      <c r="H1013" s="70"/>
      <c r="I1013" s="70"/>
      <c r="J1013" s="70"/>
      <c r="K1013" s="70"/>
      <c r="L1013" s="70"/>
      <c r="M1013" s="70"/>
      <c r="N1013" s="70"/>
      <c r="O1013" s="70"/>
      <c r="P1013" s="70"/>
      <c r="Q1013" s="70"/>
      <c r="R1013" s="70"/>
      <c r="S1013" s="70"/>
      <c r="T1013" s="70"/>
      <c r="U1013" s="70"/>
      <c r="V1013" s="70"/>
      <c r="W1013" s="70"/>
      <c r="X1013" s="70"/>
      <c r="Y1013" s="70"/>
      <c r="Z1013" s="70"/>
      <c r="AA1013" s="70"/>
      <c r="AB1013" s="70"/>
      <c r="AC1013" s="70"/>
      <c r="AD1013" s="70"/>
      <c r="AE1013" s="70"/>
    </row>
    <row r="1014">
      <c r="A1014" s="70"/>
      <c r="B1014" s="70"/>
      <c r="C1014" s="70"/>
      <c r="D1014" s="70"/>
      <c r="E1014" s="70"/>
      <c r="F1014" s="70"/>
      <c r="G1014" s="70"/>
      <c r="H1014" s="70"/>
      <c r="I1014" s="70"/>
      <c r="J1014" s="70"/>
      <c r="K1014" s="70"/>
      <c r="L1014" s="70"/>
      <c r="M1014" s="70"/>
      <c r="N1014" s="70"/>
      <c r="O1014" s="70"/>
      <c r="P1014" s="70"/>
      <c r="Q1014" s="70"/>
      <c r="R1014" s="70"/>
      <c r="S1014" s="70"/>
      <c r="T1014" s="70"/>
      <c r="U1014" s="70"/>
      <c r="V1014" s="70"/>
      <c r="W1014" s="70"/>
      <c r="X1014" s="70"/>
      <c r="Y1014" s="70"/>
      <c r="Z1014" s="70"/>
      <c r="AA1014" s="70"/>
      <c r="AB1014" s="70"/>
      <c r="AC1014" s="70"/>
      <c r="AD1014" s="70"/>
      <c r="AE1014" s="70"/>
    </row>
    <row r="1015">
      <c r="A1015" s="70"/>
      <c r="B1015" s="70"/>
      <c r="C1015" s="70"/>
      <c r="D1015" s="70"/>
      <c r="E1015" s="70"/>
      <c r="F1015" s="70"/>
      <c r="G1015" s="70"/>
      <c r="H1015" s="70"/>
      <c r="I1015" s="70"/>
      <c r="J1015" s="70"/>
      <c r="K1015" s="70"/>
      <c r="L1015" s="70"/>
      <c r="M1015" s="70"/>
      <c r="N1015" s="70"/>
      <c r="O1015" s="70"/>
      <c r="P1015" s="70"/>
      <c r="Q1015" s="70"/>
      <c r="R1015" s="70"/>
      <c r="S1015" s="70"/>
      <c r="T1015" s="70"/>
      <c r="U1015" s="70"/>
      <c r="V1015" s="70"/>
      <c r="W1015" s="70"/>
      <c r="X1015" s="70"/>
      <c r="Y1015" s="70"/>
      <c r="Z1015" s="70"/>
      <c r="AA1015" s="70"/>
      <c r="AB1015" s="70"/>
      <c r="AC1015" s="70"/>
      <c r="AD1015" s="70"/>
      <c r="AE1015" s="70"/>
    </row>
    <row r="1016">
      <c r="A1016" s="70"/>
      <c r="B1016" s="70"/>
      <c r="C1016" s="70"/>
      <c r="D1016" s="70"/>
      <c r="E1016" s="70"/>
      <c r="F1016" s="70"/>
      <c r="G1016" s="70"/>
      <c r="H1016" s="70"/>
      <c r="I1016" s="70"/>
      <c r="J1016" s="70"/>
      <c r="K1016" s="70"/>
      <c r="L1016" s="70"/>
      <c r="M1016" s="70"/>
      <c r="N1016" s="70"/>
      <c r="O1016" s="70"/>
      <c r="P1016" s="70"/>
      <c r="Q1016" s="70"/>
      <c r="R1016" s="70"/>
      <c r="S1016" s="70"/>
      <c r="T1016" s="70"/>
      <c r="U1016" s="70"/>
      <c r="V1016" s="70"/>
      <c r="W1016" s="70"/>
      <c r="X1016" s="70"/>
      <c r="Y1016" s="70"/>
      <c r="Z1016" s="70"/>
      <c r="AA1016" s="70"/>
      <c r="AB1016" s="70"/>
      <c r="AC1016" s="70"/>
      <c r="AD1016" s="70"/>
      <c r="AE1016" s="70"/>
    </row>
    <row r="1017">
      <c r="A1017" s="70"/>
      <c r="B1017" s="70"/>
      <c r="C1017" s="70"/>
      <c r="D1017" s="70"/>
      <c r="E1017" s="70"/>
      <c r="F1017" s="70"/>
      <c r="G1017" s="70"/>
      <c r="H1017" s="70"/>
      <c r="I1017" s="70"/>
      <c r="J1017" s="70"/>
      <c r="K1017" s="70"/>
      <c r="L1017" s="70"/>
      <c r="M1017" s="70"/>
      <c r="N1017" s="70"/>
      <c r="O1017" s="70"/>
      <c r="P1017" s="70"/>
      <c r="Q1017" s="70"/>
      <c r="R1017" s="70"/>
      <c r="S1017" s="70"/>
      <c r="T1017" s="70"/>
      <c r="U1017" s="70"/>
      <c r="V1017" s="70"/>
      <c r="W1017" s="70"/>
      <c r="X1017" s="70"/>
      <c r="Y1017" s="70"/>
      <c r="Z1017" s="70"/>
      <c r="AA1017" s="70"/>
      <c r="AB1017" s="70"/>
      <c r="AC1017" s="70"/>
      <c r="AD1017" s="70"/>
      <c r="AE1017" s="70"/>
    </row>
    <row r="1018">
      <c r="A1018" s="70"/>
      <c r="B1018" s="70"/>
      <c r="C1018" s="70"/>
      <c r="D1018" s="70"/>
      <c r="E1018" s="70"/>
      <c r="F1018" s="70"/>
      <c r="G1018" s="70"/>
      <c r="H1018" s="70"/>
      <c r="I1018" s="70"/>
      <c r="J1018" s="70"/>
      <c r="K1018" s="70"/>
      <c r="L1018" s="70"/>
      <c r="M1018" s="70"/>
      <c r="N1018" s="70"/>
      <c r="O1018" s="70"/>
      <c r="P1018" s="70"/>
      <c r="Q1018" s="70"/>
      <c r="R1018" s="70"/>
      <c r="S1018" s="70"/>
      <c r="T1018" s="70"/>
      <c r="U1018" s="70"/>
      <c r="V1018" s="70"/>
      <c r="W1018" s="70"/>
      <c r="X1018" s="70"/>
      <c r="Y1018" s="70"/>
      <c r="Z1018" s="70"/>
      <c r="AA1018" s="70"/>
      <c r="AB1018" s="70"/>
      <c r="AC1018" s="70"/>
      <c r="AD1018" s="70"/>
      <c r="AE1018" s="70"/>
    </row>
    <row r="1019">
      <c r="A1019" s="70"/>
      <c r="B1019" s="70"/>
      <c r="C1019" s="70"/>
      <c r="D1019" s="70"/>
      <c r="E1019" s="70"/>
      <c r="F1019" s="70"/>
      <c r="G1019" s="70"/>
      <c r="H1019" s="70"/>
      <c r="I1019" s="70"/>
      <c r="J1019" s="70"/>
      <c r="K1019" s="70"/>
      <c r="L1019" s="70"/>
      <c r="M1019" s="70"/>
      <c r="N1019" s="70"/>
      <c r="O1019" s="70"/>
      <c r="P1019" s="70"/>
      <c r="Q1019" s="70"/>
      <c r="R1019" s="70"/>
      <c r="S1019" s="70"/>
      <c r="T1019" s="70"/>
      <c r="U1019" s="70"/>
      <c r="V1019" s="70"/>
      <c r="W1019" s="70"/>
      <c r="X1019" s="70"/>
      <c r="Y1019" s="70"/>
      <c r="Z1019" s="70"/>
      <c r="AA1019" s="70"/>
      <c r="AB1019" s="70"/>
      <c r="AC1019" s="70"/>
      <c r="AD1019" s="70"/>
      <c r="AE1019" s="70"/>
    </row>
    <row r="1020">
      <c r="A1020" s="70"/>
      <c r="B1020" s="70"/>
      <c r="C1020" s="70"/>
      <c r="D1020" s="70"/>
      <c r="E1020" s="70"/>
      <c r="F1020" s="70"/>
      <c r="G1020" s="70"/>
      <c r="H1020" s="70"/>
      <c r="I1020" s="70"/>
      <c r="J1020" s="70"/>
      <c r="K1020" s="70"/>
      <c r="L1020" s="70"/>
      <c r="M1020" s="70"/>
      <c r="N1020" s="70"/>
      <c r="O1020" s="70"/>
      <c r="P1020" s="70"/>
      <c r="Q1020" s="70"/>
      <c r="R1020" s="70"/>
      <c r="S1020" s="70"/>
      <c r="T1020" s="70"/>
      <c r="U1020" s="70"/>
      <c r="V1020" s="70"/>
      <c r="W1020" s="70"/>
      <c r="X1020" s="70"/>
      <c r="Y1020" s="70"/>
      <c r="Z1020" s="70"/>
      <c r="AA1020" s="70"/>
      <c r="AB1020" s="70"/>
      <c r="AC1020" s="70"/>
      <c r="AD1020" s="70"/>
      <c r="AE1020" s="70"/>
    </row>
    <row r="1021">
      <c r="A1021" s="70"/>
      <c r="B1021" s="70"/>
      <c r="C1021" s="70"/>
      <c r="D1021" s="70"/>
      <c r="E1021" s="70"/>
      <c r="F1021" s="70"/>
      <c r="G1021" s="70"/>
      <c r="H1021" s="70"/>
      <c r="I1021" s="70"/>
      <c r="J1021" s="70"/>
      <c r="K1021" s="70"/>
      <c r="L1021" s="70"/>
      <c r="M1021" s="70"/>
      <c r="N1021" s="70"/>
      <c r="O1021" s="70"/>
      <c r="P1021" s="70"/>
      <c r="Q1021" s="70"/>
      <c r="R1021" s="70"/>
      <c r="S1021" s="70"/>
      <c r="T1021" s="70"/>
      <c r="U1021" s="70"/>
      <c r="V1021" s="70"/>
      <c r="W1021" s="70"/>
      <c r="X1021" s="70"/>
      <c r="Y1021" s="70"/>
      <c r="Z1021" s="70"/>
      <c r="AA1021" s="70"/>
      <c r="AB1021" s="70"/>
      <c r="AC1021" s="70"/>
      <c r="AD1021" s="70"/>
      <c r="AE1021" s="70"/>
    </row>
    <row r="1022">
      <c r="A1022" s="70"/>
      <c r="B1022" s="70"/>
      <c r="C1022" s="70"/>
      <c r="D1022" s="70"/>
      <c r="E1022" s="70"/>
      <c r="F1022" s="70"/>
      <c r="G1022" s="70"/>
      <c r="H1022" s="70"/>
      <c r="I1022" s="70"/>
      <c r="J1022" s="70"/>
      <c r="K1022" s="70"/>
      <c r="L1022" s="70"/>
      <c r="M1022" s="70"/>
      <c r="N1022" s="70"/>
      <c r="O1022" s="70"/>
      <c r="P1022" s="70"/>
      <c r="Q1022" s="70"/>
      <c r="R1022" s="70"/>
      <c r="S1022" s="70"/>
      <c r="T1022" s="70"/>
      <c r="U1022" s="70"/>
      <c r="V1022" s="70"/>
      <c r="W1022" s="70"/>
      <c r="X1022" s="70"/>
      <c r="Y1022" s="70"/>
      <c r="Z1022" s="70"/>
      <c r="AA1022" s="70"/>
      <c r="AB1022" s="70"/>
      <c r="AC1022" s="70"/>
      <c r="AD1022" s="70"/>
      <c r="AE1022" s="70"/>
    </row>
    <row r="1023">
      <c r="A1023" s="70"/>
      <c r="B1023" s="70"/>
      <c r="C1023" s="70"/>
      <c r="D1023" s="70"/>
      <c r="E1023" s="70"/>
      <c r="F1023" s="70"/>
      <c r="G1023" s="70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/>
      <c r="R1023" s="70"/>
      <c r="S1023" s="70"/>
      <c r="T1023" s="70"/>
      <c r="U1023" s="70"/>
      <c r="V1023" s="70"/>
      <c r="W1023" s="70"/>
      <c r="X1023" s="70"/>
      <c r="Y1023" s="70"/>
      <c r="Z1023" s="70"/>
      <c r="AA1023" s="70"/>
      <c r="AB1023" s="70"/>
      <c r="AC1023" s="70"/>
      <c r="AD1023" s="70"/>
      <c r="AE1023" s="70"/>
    </row>
    <row r="1024">
      <c r="A1024" s="70"/>
      <c r="B1024" s="70"/>
      <c r="C1024" s="70"/>
      <c r="D1024" s="70"/>
      <c r="E1024" s="70"/>
      <c r="F1024" s="70"/>
      <c r="G1024" s="70"/>
      <c r="H1024" s="70"/>
      <c r="I1024" s="70"/>
      <c r="J1024" s="70"/>
      <c r="K1024" s="70"/>
      <c r="L1024" s="70"/>
      <c r="M1024" s="70"/>
      <c r="N1024" s="70"/>
      <c r="O1024" s="70"/>
      <c r="P1024" s="70"/>
      <c r="Q1024" s="70"/>
      <c r="R1024" s="70"/>
      <c r="S1024" s="70"/>
      <c r="T1024" s="70"/>
      <c r="U1024" s="70"/>
      <c r="V1024" s="70"/>
      <c r="W1024" s="70"/>
      <c r="X1024" s="70"/>
      <c r="Y1024" s="70"/>
      <c r="Z1024" s="70"/>
      <c r="AA1024" s="70"/>
      <c r="AB1024" s="70"/>
      <c r="AC1024" s="70"/>
      <c r="AD1024" s="70"/>
      <c r="AE1024" s="70"/>
    </row>
    <row r="1025">
      <c r="A1025" s="70"/>
      <c r="B1025" s="70"/>
      <c r="C1025" s="70"/>
      <c r="D1025" s="70"/>
      <c r="E1025" s="70"/>
      <c r="F1025" s="70"/>
      <c r="G1025" s="70"/>
      <c r="H1025" s="70"/>
      <c r="I1025" s="70"/>
      <c r="J1025" s="70"/>
      <c r="K1025" s="70"/>
      <c r="L1025" s="70"/>
      <c r="M1025" s="70"/>
      <c r="N1025" s="70"/>
      <c r="O1025" s="70"/>
      <c r="P1025" s="70"/>
      <c r="Q1025" s="70"/>
      <c r="R1025" s="70"/>
      <c r="S1025" s="70"/>
      <c r="T1025" s="70"/>
      <c r="U1025" s="70"/>
      <c r="V1025" s="70"/>
      <c r="W1025" s="70"/>
      <c r="X1025" s="70"/>
      <c r="Y1025" s="70"/>
      <c r="Z1025" s="70"/>
      <c r="AA1025" s="70"/>
      <c r="AB1025" s="70"/>
      <c r="AC1025" s="70"/>
      <c r="AD1025" s="70"/>
      <c r="AE1025" s="70"/>
    </row>
    <row r="1026">
      <c r="A1026" s="70"/>
      <c r="B1026" s="70"/>
      <c r="C1026" s="70"/>
      <c r="D1026" s="70"/>
      <c r="E1026" s="70"/>
      <c r="F1026" s="70"/>
      <c r="G1026" s="70"/>
      <c r="H1026" s="70"/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</row>
    <row r="1027">
      <c r="A1027" s="70"/>
      <c r="B1027" s="70"/>
      <c r="C1027" s="70"/>
      <c r="D1027" s="70"/>
      <c r="E1027" s="70"/>
      <c r="F1027" s="70"/>
      <c r="G1027" s="70"/>
      <c r="H1027" s="70"/>
      <c r="I1027" s="70"/>
      <c r="J1027" s="70"/>
      <c r="K1027" s="70"/>
      <c r="L1027" s="70"/>
      <c r="M1027" s="70"/>
      <c r="N1027" s="70"/>
      <c r="O1027" s="70"/>
      <c r="P1027" s="70"/>
      <c r="Q1027" s="70"/>
      <c r="R1027" s="70"/>
      <c r="S1027" s="70"/>
      <c r="T1027" s="70"/>
      <c r="U1027" s="70"/>
      <c r="V1027" s="70"/>
      <c r="W1027" s="70"/>
      <c r="X1027" s="70"/>
      <c r="Y1027" s="70"/>
      <c r="Z1027" s="70"/>
      <c r="AA1027" s="70"/>
      <c r="AB1027" s="70"/>
      <c r="AC1027" s="70"/>
      <c r="AD1027" s="70"/>
      <c r="AE1027" s="70"/>
    </row>
    <row r="1028">
      <c r="A1028" s="70"/>
      <c r="B1028" s="70"/>
      <c r="C1028" s="70"/>
      <c r="D1028" s="70"/>
      <c r="E1028" s="70"/>
      <c r="F1028" s="70"/>
      <c r="G1028" s="70"/>
      <c r="H1028" s="70"/>
      <c r="I1028" s="70"/>
      <c r="J1028" s="70"/>
      <c r="K1028" s="70"/>
      <c r="L1028" s="70"/>
      <c r="M1028" s="70"/>
      <c r="N1028" s="70"/>
      <c r="O1028" s="70"/>
      <c r="P1028" s="70"/>
      <c r="Q1028" s="70"/>
      <c r="R1028" s="70"/>
      <c r="S1028" s="70"/>
      <c r="T1028" s="70"/>
      <c r="U1028" s="70"/>
      <c r="V1028" s="70"/>
      <c r="W1028" s="70"/>
      <c r="X1028" s="70"/>
      <c r="Y1028" s="70"/>
      <c r="Z1028" s="70"/>
      <c r="AA1028" s="70"/>
      <c r="AB1028" s="70"/>
      <c r="AC1028" s="70"/>
      <c r="AD1028" s="70"/>
      <c r="AE1028" s="70"/>
    </row>
    <row r="1029">
      <c r="A1029" s="70"/>
      <c r="B1029" s="70"/>
      <c r="C1029" s="70"/>
      <c r="D1029" s="70"/>
      <c r="E1029" s="70"/>
      <c r="F1029" s="70"/>
      <c r="G1029" s="70"/>
      <c r="H1029" s="70"/>
      <c r="I1029" s="70"/>
      <c r="J1029" s="70"/>
      <c r="K1029" s="70"/>
      <c r="L1029" s="70"/>
      <c r="M1029" s="70"/>
      <c r="N1029" s="70"/>
      <c r="O1029" s="70"/>
      <c r="P1029" s="70"/>
      <c r="Q1029" s="70"/>
      <c r="R1029" s="70"/>
      <c r="S1029" s="70"/>
      <c r="T1029" s="70"/>
      <c r="U1029" s="70"/>
      <c r="V1029" s="70"/>
      <c r="W1029" s="70"/>
      <c r="X1029" s="70"/>
      <c r="Y1029" s="70"/>
      <c r="Z1029" s="70"/>
      <c r="AA1029" s="70"/>
      <c r="AB1029" s="70"/>
      <c r="AC1029" s="70"/>
      <c r="AD1029" s="70"/>
      <c r="AE1029" s="70"/>
    </row>
    <row r="1030">
      <c r="A1030" s="70"/>
      <c r="B1030" s="70"/>
      <c r="C1030" s="70"/>
      <c r="D1030" s="70"/>
      <c r="E1030" s="70"/>
      <c r="F1030" s="70"/>
      <c r="G1030" s="70"/>
      <c r="H1030" s="70"/>
      <c r="I1030" s="70"/>
      <c r="J1030" s="70"/>
      <c r="K1030" s="70"/>
      <c r="L1030" s="70"/>
      <c r="M1030" s="70"/>
      <c r="N1030" s="70"/>
      <c r="O1030" s="70"/>
      <c r="P1030" s="70"/>
      <c r="Q1030" s="70"/>
      <c r="R1030" s="70"/>
      <c r="S1030" s="70"/>
      <c r="T1030" s="70"/>
      <c r="U1030" s="70"/>
      <c r="V1030" s="70"/>
      <c r="W1030" s="70"/>
      <c r="X1030" s="70"/>
      <c r="Y1030" s="70"/>
      <c r="Z1030" s="70"/>
      <c r="AA1030" s="70"/>
      <c r="AB1030" s="70"/>
      <c r="AC1030" s="70"/>
      <c r="AD1030" s="70"/>
      <c r="AE1030" s="70"/>
    </row>
    <row r="1031">
      <c r="A1031" s="70"/>
      <c r="B1031" s="70"/>
      <c r="C1031" s="70"/>
      <c r="D1031" s="70"/>
      <c r="E1031" s="70"/>
      <c r="F1031" s="70"/>
      <c r="G1031" s="70"/>
      <c r="H1031" s="70"/>
      <c r="I1031" s="70"/>
      <c r="J1031" s="70"/>
      <c r="K1031" s="70"/>
      <c r="L1031" s="70"/>
      <c r="M1031" s="70"/>
      <c r="N1031" s="70"/>
      <c r="O1031" s="70"/>
      <c r="P1031" s="70"/>
      <c r="Q1031" s="70"/>
      <c r="R1031" s="70"/>
      <c r="S1031" s="70"/>
      <c r="T1031" s="70"/>
      <c r="U1031" s="70"/>
      <c r="V1031" s="70"/>
      <c r="W1031" s="70"/>
      <c r="X1031" s="70"/>
      <c r="Y1031" s="70"/>
      <c r="Z1031" s="70"/>
      <c r="AA1031" s="70"/>
      <c r="AB1031" s="70"/>
      <c r="AC1031" s="70"/>
      <c r="AD1031" s="70"/>
      <c r="AE1031" s="70"/>
    </row>
    <row r="1032">
      <c r="A1032" s="70"/>
      <c r="B1032" s="70"/>
      <c r="C1032" s="70"/>
      <c r="D1032" s="70"/>
      <c r="E1032" s="70"/>
      <c r="F1032" s="70"/>
      <c r="G1032" s="70"/>
      <c r="H1032" s="70"/>
      <c r="I1032" s="70"/>
      <c r="J1032" s="70"/>
      <c r="K1032" s="70"/>
      <c r="L1032" s="70"/>
      <c r="M1032" s="70"/>
      <c r="N1032" s="70"/>
      <c r="O1032" s="70"/>
      <c r="P1032" s="70"/>
      <c r="Q1032" s="70"/>
      <c r="R1032" s="70"/>
      <c r="S1032" s="70"/>
      <c r="T1032" s="70"/>
      <c r="U1032" s="70"/>
      <c r="V1032" s="70"/>
      <c r="W1032" s="70"/>
      <c r="X1032" s="70"/>
      <c r="Y1032" s="70"/>
      <c r="Z1032" s="70"/>
      <c r="AA1032" s="70"/>
      <c r="AB1032" s="70"/>
      <c r="AC1032" s="70"/>
      <c r="AD1032" s="70"/>
      <c r="AE1032" s="70"/>
    </row>
  </sheetData>
  <autoFilter ref="$A$1:$AE$521">
    <filterColumn colId="8">
      <filters>
        <filter val="2024540010277"/>
      </filters>
    </filterColumn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2" max="2" width="27.57"/>
    <col customWidth="1" min="3" max="3" width="58.86"/>
    <col customWidth="1" min="4" max="4" width="28.86"/>
    <col customWidth="1" min="5" max="5" width="20.0"/>
    <col customWidth="1" min="6" max="6" width="19.71"/>
    <col customWidth="1" min="7" max="7" width="18.57"/>
    <col customWidth="1" min="8" max="8" width="20.29"/>
    <col customWidth="1" min="9" max="9" width="22.57"/>
    <col customWidth="1" hidden="1" min="10" max="10" width="23.43"/>
    <col customWidth="1" hidden="1" min="11" max="11" width="22.71"/>
    <col customWidth="1" hidden="1" min="12" max="17" width="17.43"/>
    <col customWidth="1" hidden="1" min="18" max="19" width="42.0"/>
  </cols>
  <sheetData>
    <row r="1">
      <c r="A1" s="76" t="s">
        <v>3141</v>
      </c>
      <c r="B1" s="77" t="s">
        <v>26</v>
      </c>
      <c r="C1" s="77" t="s">
        <v>27</v>
      </c>
      <c r="D1" s="78" t="s">
        <v>34</v>
      </c>
      <c r="E1" s="78" t="s">
        <v>3142</v>
      </c>
      <c r="F1" s="78" t="s">
        <v>3143</v>
      </c>
      <c r="G1" s="78" t="s">
        <v>3144</v>
      </c>
      <c r="H1" s="79" t="s">
        <v>3145</v>
      </c>
      <c r="I1" s="80" t="s">
        <v>3146</v>
      </c>
      <c r="J1" s="81" t="s">
        <v>3147</v>
      </c>
      <c r="K1" s="82" t="s">
        <v>3148</v>
      </c>
      <c r="L1" s="83" t="s">
        <v>2365</v>
      </c>
      <c r="M1" s="82" t="s">
        <v>3148</v>
      </c>
      <c r="N1" s="83" t="s">
        <v>3149</v>
      </c>
      <c r="O1" s="83" t="s">
        <v>3150</v>
      </c>
      <c r="P1" s="84" t="s">
        <v>3148</v>
      </c>
      <c r="Q1" s="83" t="s">
        <v>3151</v>
      </c>
      <c r="R1" s="81" t="s">
        <v>3148</v>
      </c>
      <c r="S1" s="81" t="s">
        <v>3152</v>
      </c>
      <c r="T1" s="85"/>
      <c r="U1" s="85"/>
      <c r="V1" s="85"/>
      <c r="W1" s="85"/>
      <c r="X1" s="85"/>
      <c r="Y1" s="85"/>
      <c r="Z1" s="85"/>
      <c r="AA1" s="85"/>
      <c r="AB1" s="85"/>
    </row>
    <row r="2">
      <c r="A2" s="86" t="s">
        <v>3153</v>
      </c>
      <c r="B2" s="87" t="s">
        <v>63</v>
      </c>
      <c r="C2" s="87" t="s">
        <v>3154</v>
      </c>
      <c r="D2" s="88">
        <f>SUMIF('EJECUCION 24 DE ABRIL DEL 2026'!I:I,B:B,'EJECUCION 24 DE ABRIL DEL 2026'!Q:Q)</f>
        <v>42276859131</v>
      </c>
      <c r="E2" s="89">
        <f>SUMIF('EJECUCION 24 DE ABRIL DEL 2026'!I:I,B:B,'EJECUCION 24 DE ABRIL DEL 2026'!X:X)</f>
        <v>83409792852</v>
      </c>
      <c r="F2" s="89">
        <f>SUMIF('EJECUCION 24 DE ABRIL DEL 2026'!I:I,B:B,'EJECUCION 24 DE ABRIL DEL 2026'!Z:Z)</f>
        <v>42099917852</v>
      </c>
      <c r="G2" s="89">
        <f>SUMIF('EJECUCION 24 DE ABRIL DEL 2026'!I:I,B:B,'EJECUCION 24 DE ABRIL DEL 2026'!AA:AA)</f>
        <v>19148553011</v>
      </c>
      <c r="H2" s="90">
        <f t="shared" ref="H2:H210" si="1">G2/E2</f>
        <v>0.2295720006</v>
      </c>
      <c r="I2" s="91" t="s">
        <v>3155</v>
      </c>
      <c r="J2" s="92">
        <f>SUMIF(POAI!T:T,B:B,POAI!AB:AB)</f>
        <v>42276859131</v>
      </c>
      <c r="K2" s="85">
        <f t="shared" ref="K2:K210" si="2">J2-D2</f>
        <v>0</v>
      </c>
      <c r="L2" s="93">
        <f>SUMIF(POAI!T:T,B:B,POAI!AI:AI)</f>
        <v>83409792852</v>
      </c>
      <c r="M2" s="93">
        <f t="shared" ref="M2:M210" si="3">L2-E2</f>
        <v>0</v>
      </c>
      <c r="N2" s="93">
        <f>SUMIF('EJECUCION 24 DE ABRIL DEL 2026'!I:I,B:B,'EJECUCION 24 DE ABRIL DEL 2026'!Y:Y)</f>
        <v>83332226125</v>
      </c>
      <c r="O2" s="93">
        <f>SUMIF(POAI!T:T,B:B,POAI!AJ:AJ)</f>
        <v>83332226125</v>
      </c>
      <c r="P2" s="93">
        <f t="shared" ref="P2:P210" si="4">N2-O2</f>
        <v>0</v>
      </c>
      <c r="Q2" s="93">
        <f>SUMIF(POAI!T:T,B:B,POAI!AL:AL)</f>
        <v>19148553011</v>
      </c>
      <c r="R2" s="94">
        <f t="shared" ref="R2:R207" si="5">Q2-G2</f>
        <v>0</v>
      </c>
      <c r="S2" s="94"/>
      <c r="T2" s="94"/>
      <c r="U2" s="94"/>
      <c r="V2" s="94"/>
      <c r="W2" s="94"/>
      <c r="X2" s="94"/>
      <c r="Y2" s="94"/>
      <c r="Z2" s="94"/>
      <c r="AA2" s="94"/>
      <c r="AB2" s="94"/>
    </row>
    <row r="3">
      <c r="A3" s="86" t="s">
        <v>3156</v>
      </c>
      <c r="B3" s="87" t="s">
        <v>83</v>
      </c>
      <c r="C3" s="87" t="s">
        <v>3157</v>
      </c>
      <c r="D3" s="88">
        <f>SUMIF('EJECUCION 24 DE ABRIL DEL 2026'!I:I,B:B,'EJECUCION 24 DE ABRIL DEL 2026'!Q:Q)</f>
        <v>4214922767</v>
      </c>
      <c r="E3" s="89">
        <f>SUMIF('EJECUCION 24 DE ABRIL DEL 2026'!I:I,B:B,'EJECUCION 24 DE ABRIL DEL 2026'!X:X)</f>
        <v>4038372767</v>
      </c>
      <c r="F3" s="89">
        <f>SUMIF('EJECUCION 24 DE ABRIL DEL 2026'!I:I,B:B,'EJECUCION 24 DE ABRIL DEL 2026'!Z:Z)</f>
        <v>3295271193</v>
      </c>
      <c r="G3" s="89">
        <f>SUMIF('EJECUCION 24 DE ABRIL DEL 2026'!I:I,B:B,'EJECUCION 24 DE ABRIL DEL 2026'!AA:AA)</f>
        <v>761309350</v>
      </c>
      <c r="H3" s="90">
        <f t="shared" si="1"/>
        <v>0.1885188401</v>
      </c>
      <c r="I3" s="95" t="s">
        <v>3158</v>
      </c>
      <c r="J3" s="92">
        <f>SUMIF(POAI!T:T,B:B,POAI!AB:AB)</f>
        <v>4214922767</v>
      </c>
      <c r="K3" s="85">
        <f t="shared" si="2"/>
        <v>0</v>
      </c>
      <c r="L3" s="93">
        <f>SUMIF(POAI!T:T,B:B,POAI!AI:AI)</f>
        <v>4038372767</v>
      </c>
      <c r="M3" s="93">
        <f t="shared" si="3"/>
        <v>0</v>
      </c>
      <c r="N3" s="93">
        <f>SUMIF('EJECUCION 24 DE ABRIL DEL 2026'!I:I,B:B,'EJECUCION 24 DE ABRIL DEL 2026'!Y:Y)</f>
        <v>4038372465</v>
      </c>
      <c r="O3" s="93">
        <f>SUMIF(POAI!T:T,B:B,POAI!AJ:AJ)</f>
        <v>4038372465</v>
      </c>
      <c r="P3" s="93">
        <f t="shared" si="4"/>
        <v>0</v>
      </c>
      <c r="Q3" s="93">
        <f>SUMIF(POAI!T:T,B:B,POAI!AL:AL)</f>
        <v>761309350</v>
      </c>
      <c r="R3" s="94">
        <f t="shared" si="5"/>
        <v>0</v>
      </c>
      <c r="S3" s="96" t="s">
        <v>3159</v>
      </c>
      <c r="T3" s="94"/>
      <c r="U3" s="94"/>
      <c r="V3" s="94"/>
      <c r="W3" s="94"/>
      <c r="X3" s="94"/>
      <c r="Y3" s="94"/>
      <c r="Z3" s="94"/>
      <c r="AA3" s="94"/>
      <c r="AB3" s="94"/>
    </row>
    <row r="4">
      <c r="A4" s="86" t="s">
        <v>3160</v>
      </c>
      <c r="B4" s="87" t="s">
        <v>95</v>
      </c>
      <c r="C4" s="87" t="s">
        <v>3161</v>
      </c>
      <c r="D4" s="88">
        <f>SUMIF('EJECUCION 24 DE ABRIL DEL 2026'!I:I,B:B,'EJECUCION 24 DE ABRIL DEL 2026'!Q:Q)</f>
        <v>14039155064</v>
      </c>
      <c r="E4" s="89">
        <f>SUMIF('EJECUCION 24 DE ABRIL DEL 2026'!I:I,B:B,'EJECUCION 24 DE ABRIL DEL 2026'!X:X)</f>
        <v>14104605064</v>
      </c>
      <c r="F4" s="89">
        <f>SUMIF('EJECUCION 24 DE ABRIL DEL 2026'!I:I,B:B,'EJECUCION 24 DE ABRIL DEL 2026'!Z:Z)</f>
        <v>954025000</v>
      </c>
      <c r="G4" s="89">
        <f>SUMIF('EJECUCION 24 DE ABRIL DEL 2026'!I:I,B:B,'EJECUCION 24 DE ABRIL DEL 2026'!AA:AA)</f>
        <v>456280000</v>
      </c>
      <c r="H4" s="90">
        <f t="shared" si="1"/>
        <v>0.03234971826</v>
      </c>
      <c r="I4" s="91" t="s">
        <v>3155</v>
      </c>
      <c r="J4" s="92">
        <f>SUMIF(POAI!T:T,B:B,POAI!AB:AB)</f>
        <v>14039155064</v>
      </c>
      <c r="K4" s="85">
        <f t="shared" si="2"/>
        <v>0</v>
      </c>
      <c r="L4" s="93">
        <f>SUMIF(POAI!T:T,B:B,POAI!AI:AI)</f>
        <v>14104605064</v>
      </c>
      <c r="M4" s="93">
        <f t="shared" si="3"/>
        <v>0</v>
      </c>
      <c r="N4" s="93">
        <f>SUMIF('EJECUCION 24 DE ABRIL DEL 2026'!I:I,B:B,'EJECUCION 24 DE ABRIL DEL 2026'!Y:Y)</f>
        <v>2388105360</v>
      </c>
      <c r="O4" s="93">
        <f>SUMIF(POAI!T:T,B:B,POAI!AJ:AJ)</f>
        <v>2388105360</v>
      </c>
      <c r="P4" s="93">
        <f t="shared" si="4"/>
        <v>0</v>
      </c>
      <c r="Q4" s="93">
        <f>SUMIF(POAI!T:T,B:B,POAI!AL:AL)</f>
        <v>456280000</v>
      </c>
      <c r="R4" s="94">
        <f t="shared" si="5"/>
        <v>0</v>
      </c>
      <c r="S4" s="94"/>
      <c r="T4" s="94"/>
      <c r="U4" s="94"/>
      <c r="V4" s="94"/>
      <c r="W4" s="94"/>
      <c r="X4" s="94"/>
      <c r="Y4" s="94"/>
      <c r="Z4" s="94"/>
      <c r="AA4" s="94"/>
      <c r="AB4" s="94"/>
    </row>
    <row r="5">
      <c r="A5" s="86" t="s">
        <v>3162</v>
      </c>
      <c r="B5" s="87" t="s">
        <v>105</v>
      </c>
      <c r="C5" s="87" t="s">
        <v>3163</v>
      </c>
      <c r="D5" s="88">
        <f>SUMIF('EJECUCION 24 DE ABRIL DEL 2026'!I:I,B:B,'EJECUCION 24 DE ABRIL DEL 2026'!Q:Q)</f>
        <v>2014227810</v>
      </c>
      <c r="E5" s="89">
        <f>SUMIF('EJECUCION 24 DE ABRIL DEL 2026'!I:I,B:B,'EJECUCION 24 DE ABRIL DEL 2026'!X:X)</f>
        <v>2181127810</v>
      </c>
      <c r="F5" s="89">
        <f>SUMIF('EJECUCION 24 DE ABRIL DEL 2026'!I:I,B:B,'EJECUCION 24 DE ABRIL DEL 2026'!Z:Z)</f>
        <v>574676666.7</v>
      </c>
      <c r="G5" s="89">
        <f>SUMIF('EJECUCION 24 DE ABRIL DEL 2026'!I:I,B:B,'EJECUCION 24 DE ABRIL DEL 2026'!AA:AA)</f>
        <v>269000000</v>
      </c>
      <c r="H5" s="90">
        <f t="shared" si="1"/>
        <v>0.123330691</v>
      </c>
      <c r="I5" s="91" t="s">
        <v>3155</v>
      </c>
      <c r="J5" s="92">
        <f>SUMIF(POAI!T:T,B:B,POAI!AB:AB)</f>
        <v>2014227810</v>
      </c>
      <c r="K5" s="85">
        <f t="shared" si="2"/>
        <v>0</v>
      </c>
      <c r="L5" s="93">
        <f>SUMIF(POAI!T:T,B:B,POAI!AI:AI)</f>
        <v>2181127810</v>
      </c>
      <c r="M5" s="93">
        <f t="shared" si="3"/>
        <v>0</v>
      </c>
      <c r="N5" s="93">
        <f>SUMIF('EJECUCION 24 DE ABRIL DEL 2026'!I:I,B:B,'EJECUCION 24 DE ABRIL DEL 2026'!Y:Y)</f>
        <v>1951176667</v>
      </c>
      <c r="O5" s="93">
        <f>SUMIF(POAI!T:T,B:B,POAI!AJ:AJ)</f>
        <v>1951176667</v>
      </c>
      <c r="P5" s="93">
        <f t="shared" si="4"/>
        <v>0</v>
      </c>
      <c r="Q5" s="93">
        <f>SUMIF(POAI!T:T,B:B,POAI!AL:AL)</f>
        <v>269000000</v>
      </c>
      <c r="R5" s="94">
        <f t="shared" si="5"/>
        <v>0</v>
      </c>
      <c r="S5" s="94"/>
      <c r="T5" s="94"/>
      <c r="U5" s="94"/>
      <c r="V5" s="94"/>
      <c r="W5" s="94"/>
      <c r="X5" s="94"/>
      <c r="Y5" s="94"/>
      <c r="Z5" s="94"/>
      <c r="AA5" s="94"/>
      <c r="AB5" s="94"/>
    </row>
    <row r="6">
      <c r="A6" s="86" t="s">
        <v>3164</v>
      </c>
      <c r="B6" s="87" t="s">
        <v>128</v>
      </c>
      <c r="C6" s="87" t="s">
        <v>3165</v>
      </c>
      <c r="D6" s="88">
        <f>SUMIF('EJECUCION 24 DE ABRIL DEL 2026'!I:I,B:B,'EJECUCION 24 DE ABRIL DEL 2026'!Q:Q)</f>
        <v>8176150000</v>
      </c>
      <c r="E6" s="89">
        <f>SUMIF('EJECUCION 24 DE ABRIL DEL 2026'!I:I,B:B,'EJECUCION 24 DE ABRIL DEL 2026'!X:X)</f>
        <v>8176150000</v>
      </c>
      <c r="F6" s="89">
        <f>SUMIF('EJECUCION 24 DE ABRIL DEL 2026'!I:I,B:B,'EJECUCION 24 DE ABRIL DEL 2026'!Z:Z)</f>
        <v>5180137850</v>
      </c>
      <c r="G6" s="89">
        <f>SUMIF('EJECUCION 24 DE ABRIL DEL 2026'!I:I,B:B,'EJECUCION 24 DE ABRIL DEL 2026'!AA:AA)</f>
        <v>1447777103</v>
      </c>
      <c r="H6" s="90">
        <f t="shared" si="1"/>
        <v>0.1770732072</v>
      </c>
      <c r="I6" s="91" t="s">
        <v>3166</v>
      </c>
      <c r="J6" s="92">
        <f>SUMIF(POAI!T:T,B:B,POAI!AB:AB)</f>
        <v>8176150000</v>
      </c>
      <c r="K6" s="85">
        <f t="shared" si="2"/>
        <v>0</v>
      </c>
      <c r="L6" s="93">
        <f>SUMIF(POAI!T:T,B:B,POAI!AI:AI)</f>
        <v>8176150000</v>
      </c>
      <c r="M6" s="93">
        <f t="shared" si="3"/>
        <v>0</v>
      </c>
      <c r="N6" s="93">
        <f>SUMIF('EJECUCION 24 DE ABRIL DEL 2026'!I:I,B:B,'EJECUCION 24 DE ABRIL DEL 2026'!Y:Y)</f>
        <v>6764970514</v>
      </c>
      <c r="O6" s="93">
        <f>SUMIF(POAI!T:T,B:B,POAI!AJ:AJ)</f>
        <v>6764970514</v>
      </c>
      <c r="P6" s="93">
        <f t="shared" si="4"/>
        <v>0</v>
      </c>
      <c r="Q6" s="93">
        <f>SUMIF(POAI!T:T,B:B,POAI!AL:AL)</f>
        <v>1447777103</v>
      </c>
      <c r="R6" s="94">
        <f t="shared" si="5"/>
        <v>0</v>
      </c>
      <c r="S6" s="94"/>
      <c r="T6" s="94"/>
      <c r="U6" s="94"/>
      <c r="V6" s="94"/>
      <c r="W6" s="94"/>
      <c r="X6" s="94"/>
      <c r="Y6" s="94"/>
      <c r="Z6" s="94"/>
      <c r="AA6" s="94"/>
      <c r="AB6" s="94"/>
    </row>
    <row r="7">
      <c r="A7" s="86" t="s">
        <v>3167</v>
      </c>
      <c r="B7" s="87" t="s">
        <v>149</v>
      </c>
      <c r="C7" s="87" t="s">
        <v>3168</v>
      </c>
      <c r="D7" s="88">
        <f>SUMIF('EJECUCION 24 DE ABRIL DEL 2026'!I:I,B:B,'EJECUCION 24 DE ABRIL DEL 2026'!Q:Q)</f>
        <v>1316400000</v>
      </c>
      <c r="E7" s="89">
        <f>SUMIF('EJECUCION 24 DE ABRIL DEL 2026'!I:I,B:B,'EJECUCION 24 DE ABRIL DEL 2026'!X:X)</f>
        <v>1325750000</v>
      </c>
      <c r="F7" s="89">
        <f>SUMIF('EJECUCION 24 DE ABRIL DEL 2026'!I:I,B:B,'EJECUCION 24 DE ABRIL DEL 2026'!Z:Z)</f>
        <v>1167038461</v>
      </c>
      <c r="G7" s="89">
        <f>SUMIF('EJECUCION 24 DE ABRIL DEL 2026'!I:I,B:B,'EJECUCION 24 DE ABRIL DEL 2026'!AA:AA)</f>
        <v>540135714.2</v>
      </c>
      <c r="H7" s="90">
        <f t="shared" si="1"/>
        <v>0.4074189811</v>
      </c>
      <c r="I7" s="91" t="s">
        <v>3169</v>
      </c>
      <c r="J7" s="92">
        <f>SUMIF(POAI!T:T,B:B,POAI!AB:AB)</f>
        <v>1316400000</v>
      </c>
      <c r="K7" s="85">
        <f t="shared" si="2"/>
        <v>0</v>
      </c>
      <c r="L7" s="93">
        <f>SUMIF(POAI!T:T,B:B,POAI!AI:AI)</f>
        <v>1325750000</v>
      </c>
      <c r="M7" s="93">
        <f t="shared" si="3"/>
        <v>0</v>
      </c>
      <c r="N7" s="93">
        <f>SUMIF('EJECUCION 24 DE ABRIL DEL 2026'!I:I,B:B,'EJECUCION 24 DE ABRIL DEL 2026'!Y:Y)</f>
        <v>1167038461</v>
      </c>
      <c r="O7" s="93">
        <f>SUMIF(POAI!T:T,B:B,POAI!AJ:AJ)</f>
        <v>1167038461</v>
      </c>
      <c r="P7" s="93">
        <f t="shared" si="4"/>
        <v>0</v>
      </c>
      <c r="Q7" s="93">
        <f>SUMIF(POAI!T:T,B:B,POAI!AL:AL)</f>
        <v>540135714.2</v>
      </c>
      <c r="R7" s="94">
        <f t="shared" si="5"/>
        <v>0</v>
      </c>
      <c r="S7" s="94"/>
      <c r="T7" s="94"/>
      <c r="U7" s="94"/>
      <c r="V7" s="94"/>
      <c r="W7" s="94"/>
      <c r="X7" s="94"/>
      <c r="Y7" s="94"/>
      <c r="Z7" s="94"/>
      <c r="AA7" s="94"/>
      <c r="AB7" s="94"/>
    </row>
    <row r="8">
      <c r="A8" s="86" t="s">
        <v>3170</v>
      </c>
      <c r="B8" s="87" t="s">
        <v>176</v>
      </c>
      <c r="C8" s="87" t="s">
        <v>3171</v>
      </c>
      <c r="D8" s="88">
        <f>SUMIF('EJECUCION 24 DE ABRIL DEL 2026'!I:I,B:B,'EJECUCION 24 DE ABRIL DEL 2026'!Q:Q)</f>
        <v>3671884128</v>
      </c>
      <c r="E8" s="89">
        <f>SUMIF('EJECUCION 24 DE ABRIL DEL 2026'!I:I,B:B,'EJECUCION 24 DE ABRIL DEL 2026'!X:X)</f>
        <v>3236884128</v>
      </c>
      <c r="F8" s="89">
        <f>SUMIF('EJECUCION 24 DE ABRIL DEL 2026'!I:I,B:B,'EJECUCION 24 DE ABRIL DEL 2026'!Z:Z)</f>
        <v>3014237500</v>
      </c>
      <c r="G8" s="89">
        <f>SUMIF('EJECUCION 24 DE ABRIL DEL 2026'!I:I,B:B,'EJECUCION 24 DE ABRIL DEL 2026'!AA:AA)</f>
        <v>207400000</v>
      </c>
      <c r="H8" s="90">
        <f t="shared" si="1"/>
        <v>0.0640739649</v>
      </c>
      <c r="I8" s="91" t="s">
        <v>3172</v>
      </c>
      <c r="J8" s="92">
        <f>SUMIF(POAI!T:T,B:B,POAI!AB:AB)</f>
        <v>3671884128</v>
      </c>
      <c r="K8" s="85">
        <f t="shared" si="2"/>
        <v>0</v>
      </c>
      <c r="L8" s="93">
        <f>SUMIF(POAI!T:T,B:B,POAI!AI:AI)</f>
        <v>3236884128</v>
      </c>
      <c r="M8" s="93">
        <f t="shared" si="3"/>
        <v>0</v>
      </c>
      <c r="N8" s="93">
        <f>SUMIF('EJECUCION 24 DE ABRIL DEL 2026'!I:I,B:B,'EJECUCION 24 DE ABRIL DEL 2026'!Y:Y)</f>
        <v>3034250000</v>
      </c>
      <c r="O8" s="93">
        <f>SUMIF(POAI!T:T,B:B,POAI!AJ:AJ)</f>
        <v>3034250000</v>
      </c>
      <c r="P8" s="93">
        <f t="shared" si="4"/>
        <v>0</v>
      </c>
      <c r="Q8" s="93">
        <f>SUMIF(POAI!T:T,B:B,POAI!AL:AL)</f>
        <v>207400000</v>
      </c>
      <c r="R8" s="94">
        <f t="shared" si="5"/>
        <v>0</v>
      </c>
      <c r="S8" s="94"/>
      <c r="T8" s="94"/>
      <c r="U8" s="94"/>
      <c r="V8" s="94"/>
      <c r="W8" s="94"/>
      <c r="X8" s="94"/>
      <c r="Y8" s="94"/>
      <c r="Z8" s="94"/>
      <c r="AA8" s="94"/>
      <c r="AB8" s="94"/>
    </row>
    <row r="9">
      <c r="A9" s="86" t="s">
        <v>3173</v>
      </c>
      <c r="B9" s="87" t="s">
        <v>190</v>
      </c>
      <c r="C9" s="87" t="s">
        <v>3174</v>
      </c>
      <c r="D9" s="88">
        <f>SUMIF('EJECUCION 24 DE ABRIL DEL 2026'!I:I,B:B,'EJECUCION 24 DE ABRIL DEL 2026'!Q:Q)</f>
        <v>1018400000</v>
      </c>
      <c r="E9" s="89">
        <f>SUMIF('EJECUCION 24 DE ABRIL DEL 2026'!I:I,B:B,'EJECUCION 24 DE ABRIL DEL 2026'!X:X)</f>
        <v>1018400000</v>
      </c>
      <c r="F9" s="89">
        <f>SUMIF('EJECUCION 24 DE ABRIL DEL 2026'!I:I,B:B,'EJECUCION 24 DE ABRIL DEL 2026'!Z:Z)</f>
        <v>166350000</v>
      </c>
      <c r="G9" s="89">
        <f>SUMIF('EJECUCION 24 DE ABRIL DEL 2026'!I:I,B:B,'EJECUCION 24 DE ABRIL DEL 2026'!AA:AA)</f>
        <v>72300000</v>
      </c>
      <c r="H9" s="90">
        <f t="shared" si="1"/>
        <v>0.07099371563</v>
      </c>
      <c r="I9" s="91" t="s">
        <v>3175</v>
      </c>
      <c r="J9" s="92">
        <f>SUMIF(POAI!T:T,B:B,POAI!AB:AB)</f>
        <v>1018400000</v>
      </c>
      <c r="K9" s="85">
        <f t="shared" si="2"/>
        <v>0</v>
      </c>
      <c r="L9" s="93">
        <f>SUMIF(POAI!T:T,B:B,POAI!AI:AI)</f>
        <v>1018400000</v>
      </c>
      <c r="M9" s="93">
        <f t="shared" si="3"/>
        <v>0</v>
      </c>
      <c r="N9" s="93">
        <f>SUMIF('EJECUCION 24 DE ABRIL DEL 2026'!I:I,B:B,'EJECUCION 24 DE ABRIL DEL 2026'!Y:Y)</f>
        <v>979850000</v>
      </c>
      <c r="O9" s="93">
        <f>SUMIF(POAI!T:T,B:B,POAI!AJ:AJ)</f>
        <v>979850000</v>
      </c>
      <c r="P9" s="93">
        <f t="shared" si="4"/>
        <v>0</v>
      </c>
      <c r="Q9" s="93">
        <f>SUMIF(POAI!T:T,B:B,POAI!AL:AL)</f>
        <v>72300000</v>
      </c>
      <c r="R9" s="94">
        <f t="shared" si="5"/>
        <v>0</v>
      </c>
      <c r="S9" s="94"/>
      <c r="T9" s="94"/>
      <c r="U9" s="94"/>
      <c r="V9" s="94"/>
      <c r="W9" s="94"/>
      <c r="X9" s="94"/>
      <c r="Y9" s="94"/>
      <c r="Z9" s="94"/>
      <c r="AA9" s="94"/>
      <c r="AB9" s="94"/>
    </row>
    <row r="10">
      <c r="A10" s="86" t="s">
        <v>3176</v>
      </c>
      <c r="B10" s="87" t="s">
        <v>196</v>
      </c>
      <c r="C10" s="87" t="s">
        <v>3177</v>
      </c>
      <c r="D10" s="88">
        <f>SUMIF('EJECUCION 24 DE ABRIL DEL 2026'!I:I,B:B,'EJECUCION 24 DE ABRIL DEL 2026'!Q:Q)</f>
        <v>902326774.3</v>
      </c>
      <c r="E10" s="89">
        <f>SUMIF('EJECUCION 24 DE ABRIL DEL 2026'!I:I,B:B,'EJECUCION 24 DE ABRIL DEL 2026'!X:X)</f>
        <v>902326774.3</v>
      </c>
      <c r="F10" s="89">
        <f>SUMIF('EJECUCION 24 DE ABRIL DEL 2026'!I:I,B:B,'EJECUCION 24 DE ABRIL DEL 2026'!Z:Z)</f>
        <v>899335000</v>
      </c>
      <c r="G10" s="89">
        <f>SUMIF('EJECUCION 24 DE ABRIL DEL 2026'!I:I,B:B,'EJECUCION 24 DE ABRIL DEL 2026'!AA:AA)</f>
        <v>160290000</v>
      </c>
      <c r="H10" s="90">
        <f t="shared" si="1"/>
        <v>0.1776407445</v>
      </c>
      <c r="I10" s="91" t="s">
        <v>3178</v>
      </c>
      <c r="J10" s="92">
        <f>SUMIF(POAI!T:T,B:B,POAI!AB:AB)</f>
        <v>902326774.3</v>
      </c>
      <c r="K10" s="85">
        <f t="shared" si="2"/>
        <v>0</v>
      </c>
      <c r="L10" s="93">
        <f>SUMIF(POAI!T:T,B:B,POAI!AI:AI)</f>
        <v>902326774.3</v>
      </c>
      <c r="M10" s="93">
        <f t="shared" si="3"/>
        <v>0</v>
      </c>
      <c r="N10" s="93">
        <f>SUMIF('EJECUCION 24 DE ABRIL DEL 2026'!I:I,B:B,'EJECUCION 24 DE ABRIL DEL 2026'!Y:Y)</f>
        <v>899335000</v>
      </c>
      <c r="O10" s="93">
        <f>SUMIF(POAI!T:T,B:B,POAI!AJ:AJ)</f>
        <v>899335000</v>
      </c>
      <c r="P10" s="93">
        <f t="shared" si="4"/>
        <v>-0.0000001192092896</v>
      </c>
      <c r="Q10" s="93">
        <f>SUMIF(POAI!T:T,B:B,POAI!AL:AL)</f>
        <v>160290000</v>
      </c>
      <c r="R10" s="94">
        <f t="shared" si="5"/>
        <v>0</v>
      </c>
      <c r="S10" s="94"/>
      <c r="T10" s="94"/>
      <c r="U10" s="94"/>
      <c r="V10" s="94"/>
      <c r="W10" s="94"/>
      <c r="X10" s="94"/>
      <c r="Y10" s="94"/>
      <c r="Z10" s="94"/>
      <c r="AA10" s="94"/>
      <c r="AB10" s="94"/>
    </row>
    <row r="11">
      <c r="A11" s="86" t="s">
        <v>3179</v>
      </c>
      <c r="B11" s="87" t="s">
        <v>206</v>
      </c>
      <c r="C11" s="87" t="s">
        <v>3180</v>
      </c>
      <c r="D11" s="88">
        <f>SUMIF('EJECUCION 24 DE ABRIL DEL 2026'!I:I,B:B,'EJECUCION 24 DE ABRIL DEL 2026'!Q:Q)</f>
        <v>295600000</v>
      </c>
      <c r="E11" s="89">
        <f>SUMIF('EJECUCION 24 DE ABRIL DEL 2026'!I:I,B:B,'EJECUCION 24 DE ABRIL DEL 2026'!X:X)</f>
        <v>388600000</v>
      </c>
      <c r="F11" s="89">
        <f>SUMIF('EJECUCION 24 DE ABRIL DEL 2026'!I:I,B:B,'EJECUCION 24 DE ABRIL DEL 2026'!Z:Z)</f>
        <v>213475000</v>
      </c>
      <c r="G11" s="89">
        <f>SUMIF('EJECUCION 24 DE ABRIL DEL 2026'!I:I,B:B,'EJECUCION 24 DE ABRIL DEL 2026'!AA:AA)</f>
        <v>95000000</v>
      </c>
      <c r="H11" s="90">
        <f t="shared" si="1"/>
        <v>0.2444673186</v>
      </c>
      <c r="I11" s="91" t="s">
        <v>3181</v>
      </c>
      <c r="J11" s="92">
        <f>SUMIF(POAI!T:T,B:B,POAI!AB:AB)</f>
        <v>295600000</v>
      </c>
      <c r="K11" s="85">
        <f t="shared" si="2"/>
        <v>0</v>
      </c>
      <c r="L11" s="93">
        <f>SUMIF(POAI!T:T,B:B,POAI!AI:AI)</f>
        <v>388600000</v>
      </c>
      <c r="M11" s="93">
        <f t="shared" si="3"/>
        <v>0</v>
      </c>
      <c r="N11" s="93">
        <f>SUMIF('EJECUCION 24 DE ABRIL DEL 2026'!I:I,B:B,'EJECUCION 24 DE ABRIL DEL 2026'!Y:Y)</f>
        <v>263825000</v>
      </c>
      <c r="O11" s="93">
        <f>SUMIF(POAI!T:T,B:B,POAI!AJ:AJ)</f>
        <v>263825000</v>
      </c>
      <c r="P11" s="93">
        <f t="shared" si="4"/>
        <v>0</v>
      </c>
      <c r="Q11" s="93">
        <f>SUMIF(POAI!T:T,B:B,POAI!AL:AL)</f>
        <v>95000000</v>
      </c>
      <c r="R11" s="94">
        <f t="shared" si="5"/>
        <v>0</v>
      </c>
      <c r="S11" s="94"/>
      <c r="T11" s="94"/>
      <c r="U11" s="94"/>
      <c r="V11" s="94"/>
      <c r="W11" s="94"/>
      <c r="X11" s="94"/>
      <c r="Y11" s="94"/>
      <c r="Z11" s="94"/>
      <c r="AA11" s="94"/>
      <c r="AB11" s="94"/>
    </row>
    <row r="12">
      <c r="A12" s="86" t="s">
        <v>3182</v>
      </c>
      <c r="B12" s="87" t="s">
        <v>223</v>
      </c>
      <c r="C12" s="87" t="s">
        <v>3183</v>
      </c>
      <c r="D12" s="88">
        <f>SUMIF('EJECUCION 24 DE ABRIL DEL 2026'!I:I,B:B,'EJECUCION 24 DE ABRIL DEL 2026'!Q:Q)</f>
        <v>445941928.8</v>
      </c>
      <c r="E12" s="89">
        <f>SUMIF('EJECUCION 24 DE ABRIL DEL 2026'!I:I,B:B,'EJECUCION 24 DE ABRIL DEL 2026'!X:X)</f>
        <v>445941928.8</v>
      </c>
      <c r="F12" s="89">
        <f>SUMIF('EJECUCION 24 DE ABRIL DEL 2026'!I:I,B:B,'EJECUCION 24 DE ABRIL DEL 2026'!Z:Z)</f>
        <v>0</v>
      </c>
      <c r="G12" s="89">
        <f>SUMIF('EJECUCION 24 DE ABRIL DEL 2026'!I:I,B:B,'EJECUCION 24 DE ABRIL DEL 2026'!AA:AA)</f>
        <v>0</v>
      </c>
      <c r="H12" s="90">
        <f t="shared" si="1"/>
        <v>0</v>
      </c>
      <c r="I12" s="91" t="s">
        <v>3181</v>
      </c>
      <c r="J12" s="92">
        <f>SUMIF(POAI!T:T,B:B,POAI!AB:AB)</f>
        <v>445941928.8</v>
      </c>
      <c r="K12" s="85">
        <f t="shared" si="2"/>
        <v>0</v>
      </c>
      <c r="L12" s="93">
        <f>SUMIF(POAI!T:T,B:B,POAI!AI:AI)</f>
        <v>445941928.8</v>
      </c>
      <c r="M12" s="93">
        <f t="shared" si="3"/>
        <v>0</v>
      </c>
      <c r="N12" s="93">
        <f>SUMIF('EJECUCION 24 DE ABRIL DEL 2026'!I:I,B:B,'EJECUCION 24 DE ABRIL DEL 2026'!Y:Y)</f>
        <v>0</v>
      </c>
      <c r="O12" s="93">
        <f>SUMIF(POAI!T:T,B:B,POAI!AJ:AJ)</f>
        <v>0</v>
      </c>
      <c r="P12" s="93">
        <f t="shared" si="4"/>
        <v>0</v>
      </c>
      <c r="Q12" s="93">
        <f>SUMIF(POAI!T:T,B:B,POAI!AL:AL)</f>
        <v>0</v>
      </c>
      <c r="R12" s="94">
        <f t="shared" si="5"/>
        <v>0</v>
      </c>
      <c r="S12" s="94"/>
      <c r="T12" s="94"/>
      <c r="U12" s="94"/>
      <c r="V12" s="94"/>
      <c r="W12" s="94"/>
      <c r="X12" s="94"/>
      <c r="Y12" s="94"/>
      <c r="Z12" s="94"/>
      <c r="AA12" s="94"/>
      <c r="AB12" s="94"/>
    </row>
    <row r="13">
      <c r="A13" s="86" t="s">
        <v>1362</v>
      </c>
      <c r="B13" s="87" t="s">
        <v>231</v>
      </c>
      <c r="C13" s="87" t="s">
        <v>3184</v>
      </c>
      <c r="D13" s="88">
        <f>SUMIF('EJECUCION 24 DE ABRIL DEL 2026'!I:I,B:B,'EJECUCION 24 DE ABRIL DEL 2026'!Q:Q)</f>
        <v>766600000</v>
      </c>
      <c r="E13" s="89">
        <f>SUMIF('EJECUCION 24 DE ABRIL DEL 2026'!I:I,B:B,'EJECUCION 24 DE ABRIL DEL 2026'!X:X)</f>
        <v>812500000</v>
      </c>
      <c r="F13" s="89">
        <f>SUMIF('EJECUCION 24 DE ABRIL DEL 2026'!I:I,B:B,'EJECUCION 24 DE ABRIL DEL 2026'!Z:Z)</f>
        <v>563100000</v>
      </c>
      <c r="G13" s="89">
        <f>SUMIF('EJECUCION 24 DE ABRIL DEL 2026'!I:I,B:B,'EJECUCION 24 DE ABRIL DEL 2026'!AA:AA)</f>
        <v>34700000</v>
      </c>
      <c r="H13" s="90">
        <f t="shared" si="1"/>
        <v>0.04270769231</v>
      </c>
      <c r="I13" s="91" t="s">
        <v>3181</v>
      </c>
      <c r="J13" s="92">
        <f>SUMIF(POAI!T:T,B:B,POAI!AB:AB)</f>
        <v>766600000</v>
      </c>
      <c r="K13" s="85">
        <f t="shared" si="2"/>
        <v>0</v>
      </c>
      <c r="L13" s="93">
        <f>SUMIF(POAI!T:T,B:B,POAI!AI:AI)</f>
        <v>812500000</v>
      </c>
      <c r="M13" s="93">
        <f t="shared" si="3"/>
        <v>0</v>
      </c>
      <c r="N13" s="93">
        <f>SUMIF('EJECUCION 24 DE ABRIL DEL 2026'!I:I,B:B,'EJECUCION 24 DE ABRIL DEL 2026'!Y:Y)</f>
        <v>733100000</v>
      </c>
      <c r="O13" s="93">
        <f>SUMIF(POAI!T:T,B:B,POAI!AJ:AJ)</f>
        <v>733100000</v>
      </c>
      <c r="P13" s="93">
        <f t="shared" si="4"/>
        <v>0</v>
      </c>
      <c r="Q13" s="93">
        <f>SUMIF(POAI!T:T,B:B,POAI!AL:AL)</f>
        <v>34700000</v>
      </c>
      <c r="R13" s="94">
        <f t="shared" si="5"/>
        <v>0</v>
      </c>
      <c r="S13" s="94"/>
      <c r="T13" s="94"/>
      <c r="U13" s="94"/>
      <c r="V13" s="94"/>
      <c r="W13" s="94"/>
      <c r="X13" s="94"/>
      <c r="Y13" s="94"/>
      <c r="Z13" s="94"/>
      <c r="AA13" s="94"/>
      <c r="AB13" s="94"/>
    </row>
    <row r="14">
      <c r="A14" s="86" t="s">
        <v>3185</v>
      </c>
      <c r="B14" s="87" t="s">
        <v>232</v>
      </c>
      <c r="C14" s="87" t="s">
        <v>3186</v>
      </c>
      <c r="D14" s="88">
        <f>SUMIF('EJECUCION 24 DE ABRIL DEL 2026'!I:I,B:B,'EJECUCION 24 DE ABRIL DEL 2026'!Q:Q)</f>
        <v>310938938.1</v>
      </c>
      <c r="E14" s="89">
        <f>SUMIF('EJECUCION 24 DE ABRIL DEL 2026'!I:I,B:B,'EJECUCION 24 DE ABRIL DEL 2026'!X:X)</f>
        <v>310938938.1</v>
      </c>
      <c r="F14" s="89">
        <f>SUMIF('EJECUCION 24 DE ABRIL DEL 2026'!I:I,B:B,'EJECUCION 24 DE ABRIL DEL 2026'!Z:Z)</f>
        <v>0</v>
      </c>
      <c r="G14" s="89">
        <f>SUMIF('EJECUCION 24 DE ABRIL DEL 2026'!I:I,B:B,'EJECUCION 24 DE ABRIL DEL 2026'!AA:AA)</f>
        <v>0</v>
      </c>
      <c r="H14" s="90">
        <f t="shared" si="1"/>
        <v>0</v>
      </c>
      <c r="I14" s="91" t="s">
        <v>3181</v>
      </c>
      <c r="J14" s="92">
        <f>SUMIF(POAI!T:T,B:B,POAI!AB:AB)</f>
        <v>310938938.1</v>
      </c>
      <c r="K14" s="85">
        <f t="shared" si="2"/>
        <v>0</v>
      </c>
      <c r="L14" s="93">
        <f>SUMIF(POAI!T:T,B:B,POAI!AI:AI)</f>
        <v>310938938.1</v>
      </c>
      <c r="M14" s="93">
        <f t="shared" si="3"/>
        <v>0</v>
      </c>
      <c r="N14" s="93">
        <f>SUMIF('EJECUCION 24 DE ABRIL DEL 2026'!I:I,B:B,'EJECUCION 24 DE ABRIL DEL 2026'!Y:Y)</f>
        <v>0</v>
      </c>
      <c r="O14" s="93">
        <f>SUMIF(POAI!T:T,B:B,POAI!AJ:AJ)</f>
        <v>0</v>
      </c>
      <c r="P14" s="93">
        <f t="shared" si="4"/>
        <v>0</v>
      </c>
      <c r="Q14" s="93">
        <f>SUMIF(POAI!T:T,B:B,POAI!AL:AL)</f>
        <v>0</v>
      </c>
      <c r="R14" s="94">
        <f t="shared" si="5"/>
        <v>0</v>
      </c>
      <c r="S14" s="94"/>
      <c r="T14" s="94"/>
      <c r="U14" s="94"/>
      <c r="V14" s="94"/>
      <c r="W14" s="94"/>
      <c r="X14" s="94"/>
      <c r="Y14" s="94"/>
      <c r="Z14" s="94"/>
      <c r="AA14" s="94"/>
      <c r="AB14" s="94"/>
    </row>
    <row r="15">
      <c r="A15" s="86" t="s">
        <v>3187</v>
      </c>
      <c r="B15" s="87" t="s">
        <v>251</v>
      </c>
      <c r="C15" s="87" t="s">
        <v>3188</v>
      </c>
      <c r="D15" s="88">
        <f>SUMIF('EJECUCION 24 DE ABRIL DEL 2026'!I:I,B:B,'EJECUCION 24 DE ABRIL DEL 2026'!Q:Q)</f>
        <v>628800000</v>
      </c>
      <c r="E15" s="89">
        <f>SUMIF('EJECUCION 24 DE ABRIL DEL 2026'!I:I,B:B,'EJECUCION 24 DE ABRIL DEL 2026'!X:X)</f>
        <v>728800000</v>
      </c>
      <c r="F15" s="89">
        <f>SUMIF('EJECUCION 24 DE ABRIL DEL 2026'!I:I,B:B,'EJECUCION 24 DE ABRIL DEL 2026'!Z:Z)</f>
        <v>716825000</v>
      </c>
      <c r="G15" s="89">
        <f>SUMIF('EJECUCION 24 DE ABRIL DEL 2026'!I:I,B:B,'EJECUCION 24 DE ABRIL DEL 2026'!AA:AA)</f>
        <v>96600000</v>
      </c>
      <c r="H15" s="90">
        <f t="shared" si="1"/>
        <v>0.132546652</v>
      </c>
      <c r="I15" s="91" t="s">
        <v>3189</v>
      </c>
      <c r="J15" s="92">
        <f>SUMIF(POAI!T:T,B:B,POAI!AB:AB)</f>
        <v>628800000</v>
      </c>
      <c r="K15" s="85">
        <f t="shared" si="2"/>
        <v>0</v>
      </c>
      <c r="L15" s="93">
        <f>SUMIF(POAI!T:T,B:B,POAI!AI:AI)</f>
        <v>728800000</v>
      </c>
      <c r="M15" s="93">
        <f t="shared" si="3"/>
        <v>0</v>
      </c>
      <c r="N15" s="93">
        <f>SUMIF('EJECUCION 24 DE ABRIL DEL 2026'!I:I,B:B,'EJECUCION 24 DE ABRIL DEL 2026'!Y:Y)</f>
        <v>721325000</v>
      </c>
      <c r="O15" s="93">
        <f>SUMIF(POAI!T:T,B:B,POAI!AJ:AJ)</f>
        <v>721325000</v>
      </c>
      <c r="P15" s="93">
        <f t="shared" si="4"/>
        <v>0</v>
      </c>
      <c r="Q15" s="93">
        <f>SUMIF(POAI!T:T,B:B,POAI!AL:AL)</f>
        <v>96600000</v>
      </c>
      <c r="R15" s="94">
        <f t="shared" si="5"/>
        <v>0</v>
      </c>
      <c r="S15" s="94"/>
      <c r="T15" s="94"/>
      <c r="U15" s="94"/>
      <c r="V15" s="94"/>
      <c r="W15" s="94"/>
      <c r="X15" s="94"/>
      <c r="Y15" s="94"/>
      <c r="Z15" s="94"/>
      <c r="AA15" s="94"/>
      <c r="AB15" s="94"/>
    </row>
    <row r="16">
      <c r="A16" s="86" t="s">
        <v>3190</v>
      </c>
      <c r="B16" s="87" t="s">
        <v>265</v>
      </c>
      <c r="C16" s="87" t="s">
        <v>3191</v>
      </c>
      <c r="D16" s="88">
        <f>SUMIF('EJECUCION 24 DE ABRIL DEL 2026'!I:I,B:B,'EJECUCION 24 DE ABRIL DEL 2026'!Q:Q)</f>
        <v>655600000</v>
      </c>
      <c r="E16" s="89">
        <f>SUMIF('EJECUCION 24 DE ABRIL DEL 2026'!I:I,B:B,'EJECUCION 24 DE ABRIL DEL 2026'!X:X)</f>
        <v>655600000</v>
      </c>
      <c r="F16" s="89">
        <f>SUMIF('EJECUCION 24 DE ABRIL DEL 2026'!I:I,B:B,'EJECUCION 24 DE ABRIL DEL 2026'!Z:Z)</f>
        <v>567700000</v>
      </c>
      <c r="G16" s="89">
        <f>SUMIF('EJECUCION 24 DE ABRIL DEL 2026'!I:I,B:B,'EJECUCION 24 DE ABRIL DEL 2026'!AA:AA)</f>
        <v>192800000</v>
      </c>
      <c r="H16" s="90">
        <f t="shared" si="1"/>
        <v>0.2940817572</v>
      </c>
      <c r="I16" s="91" t="s">
        <v>3192</v>
      </c>
      <c r="J16" s="92">
        <f>SUMIF(POAI!T:T,B:B,POAI!AB:AB)</f>
        <v>655600000</v>
      </c>
      <c r="K16" s="85">
        <f t="shared" si="2"/>
        <v>0</v>
      </c>
      <c r="L16" s="93">
        <f>SUMIF(POAI!T:T,B:B,POAI!AI:AI)</f>
        <v>655600000</v>
      </c>
      <c r="M16" s="93">
        <f t="shared" si="3"/>
        <v>0</v>
      </c>
      <c r="N16" s="93">
        <f>SUMIF('EJECUCION 24 DE ABRIL DEL 2026'!I:I,B:B,'EJECUCION 24 DE ABRIL DEL 2026'!Y:Y)</f>
        <v>589400000</v>
      </c>
      <c r="O16" s="93">
        <f>SUMIF(POAI!T:T,B:B,POAI!AJ:AJ)</f>
        <v>589400000</v>
      </c>
      <c r="P16" s="93">
        <f t="shared" si="4"/>
        <v>0</v>
      </c>
      <c r="Q16" s="93">
        <f>SUMIF(POAI!T:T,B:B,POAI!AL:AL)</f>
        <v>192800000</v>
      </c>
      <c r="R16" s="94">
        <f t="shared" si="5"/>
        <v>0</v>
      </c>
      <c r="S16" s="94"/>
      <c r="T16" s="94"/>
      <c r="U16" s="94"/>
      <c r="V16" s="94"/>
      <c r="W16" s="94"/>
      <c r="X16" s="94"/>
      <c r="Y16" s="94"/>
      <c r="Z16" s="94"/>
      <c r="AA16" s="94"/>
      <c r="AB16" s="94"/>
    </row>
    <row r="17">
      <c r="A17" s="86" t="s">
        <v>3193</v>
      </c>
      <c r="B17" s="87" t="s">
        <v>273</v>
      </c>
      <c r="C17" s="87" t="s">
        <v>3194</v>
      </c>
      <c r="D17" s="88">
        <f>SUMIF('EJECUCION 24 DE ABRIL DEL 2026'!I:I,B:B,'EJECUCION 24 DE ABRIL DEL 2026'!Q:Q)</f>
        <v>988480000</v>
      </c>
      <c r="E17" s="89">
        <f>SUMIF('EJECUCION 24 DE ABRIL DEL 2026'!I:I,B:B,'EJECUCION 24 DE ABRIL DEL 2026'!X:X)</f>
        <v>988480000</v>
      </c>
      <c r="F17" s="89">
        <f>SUMIF('EJECUCION 24 DE ABRIL DEL 2026'!I:I,B:B,'EJECUCION 24 DE ABRIL DEL 2026'!Z:Z)</f>
        <v>694561000</v>
      </c>
      <c r="G17" s="89">
        <f>SUMIF('EJECUCION 24 DE ABRIL DEL 2026'!I:I,B:B,'EJECUCION 24 DE ABRIL DEL 2026'!AA:AA)</f>
        <v>205992000</v>
      </c>
      <c r="H17" s="90">
        <f t="shared" si="1"/>
        <v>0.2083926837</v>
      </c>
      <c r="I17" s="91" t="s">
        <v>3192</v>
      </c>
      <c r="J17" s="92">
        <f>SUMIF(POAI!T:T,B:B,POAI!AB:AB)</f>
        <v>988480000</v>
      </c>
      <c r="K17" s="85">
        <f t="shared" si="2"/>
        <v>0</v>
      </c>
      <c r="L17" s="93">
        <f>SUMIF(POAI!T:T,B:B,POAI!AI:AI)</f>
        <v>988480000</v>
      </c>
      <c r="M17" s="93">
        <f t="shared" si="3"/>
        <v>0</v>
      </c>
      <c r="N17" s="93">
        <f>SUMIF('EJECUCION 24 DE ABRIL DEL 2026'!I:I,B:B,'EJECUCION 24 DE ABRIL DEL 2026'!Y:Y)</f>
        <v>708561000</v>
      </c>
      <c r="O17" s="93">
        <f>SUMIF(POAI!T:T,B:B,POAI!AJ:AJ)</f>
        <v>708561000</v>
      </c>
      <c r="P17" s="93">
        <f t="shared" si="4"/>
        <v>0</v>
      </c>
      <c r="Q17" s="93">
        <f>SUMIF(POAI!T:T,B:B,POAI!AL:AL)</f>
        <v>205992000</v>
      </c>
      <c r="R17" s="94">
        <f t="shared" si="5"/>
        <v>0</v>
      </c>
      <c r="S17" s="94"/>
      <c r="T17" s="94"/>
      <c r="U17" s="94"/>
      <c r="V17" s="94"/>
      <c r="W17" s="94"/>
      <c r="X17" s="94"/>
      <c r="Y17" s="94"/>
      <c r="Z17" s="94"/>
      <c r="AA17" s="94"/>
      <c r="AB17" s="94"/>
    </row>
    <row r="18">
      <c r="A18" s="86" t="s">
        <v>257</v>
      </c>
      <c r="B18" s="87" t="s">
        <v>282</v>
      </c>
      <c r="C18" s="87" t="s">
        <v>3195</v>
      </c>
      <c r="D18" s="88">
        <f>SUMIF('EJECUCION 24 DE ABRIL DEL 2026'!I:I,B:B,'EJECUCION 24 DE ABRIL DEL 2026'!Q:Q)</f>
        <v>1323600000</v>
      </c>
      <c r="E18" s="89">
        <f>SUMIF('EJECUCION 24 DE ABRIL DEL 2026'!I:I,B:B,'EJECUCION 24 DE ABRIL DEL 2026'!X:X)</f>
        <v>1273600000</v>
      </c>
      <c r="F18" s="89">
        <f>SUMIF('EJECUCION 24 DE ABRIL DEL 2026'!I:I,B:B,'EJECUCION 24 DE ABRIL DEL 2026'!Z:Z)</f>
        <v>892496500</v>
      </c>
      <c r="G18" s="89">
        <f>SUMIF('EJECUCION 24 DE ABRIL DEL 2026'!I:I,B:B,'EJECUCION 24 DE ABRIL DEL 2026'!AA:AA)</f>
        <v>258179000</v>
      </c>
      <c r="H18" s="90">
        <f t="shared" si="1"/>
        <v>0.2027159234</v>
      </c>
      <c r="I18" s="91" t="s">
        <v>3196</v>
      </c>
      <c r="J18" s="92">
        <f>SUMIF(POAI!T:T,B:B,POAI!AB:AB)</f>
        <v>1323600000</v>
      </c>
      <c r="K18" s="85">
        <f t="shared" si="2"/>
        <v>0</v>
      </c>
      <c r="L18" s="93">
        <f>SUMIF(POAI!T:T,B:B,POAI!AI:AI)</f>
        <v>1273600000</v>
      </c>
      <c r="M18" s="93">
        <f t="shared" si="3"/>
        <v>0</v>
      </c>
      <c r="N18" s="93">
        <f>SUMIF('EJECUCION 24 DE ABRIL DEL 2026'!I:I,B:B,'EJECUCION 24 DE ABRIL DEL 2026'!Y:Y)</f>
        <v>893596500</v>
      </c>
      <c r="O18" s="93">
        <f>SUMIF(POAI!T:T,B:B,POAI!AJ:AJ)</f>
        <v>893596500</v>
      </c>
      <c r="P18" s="93">
        <f t="shared" si="4"/>
        <v>0</v>
      </c>
      <c r="Q18" s="93">
        <f>SUMIF(POAI!T:T,B:B,POAI!AL:AL)</f>
        <v>258179000</v>
      </c>
      <c r="R18" s="94">
        <f t="shared" si="5"/>
        <v>0</v>
      </c>
      <c r="S18" s="94"/>
      <c r="T18" s="94"/>
      <c r="U18" s="94"/>
      <c r="V18" s="94"/>
      <c r="W18" s="94"/>
      <c r="X18" s="94"/>
      <c r="Y18" s="94"/>
      <c r="Z18" s="94"/>
      <c r="AA18" s="94"/>
      <c r="AB18" s="94"/>
    </row>
    <row r="19">
      <c r="A19" s="86" t="s">
        <v>3197</v>
      </c>
      <c r="B19" s="87" t="s">
        <v>312</v>
      </c>
      <c r="C19" s="87" t="s">
        <v>3198</v>
      </c>
      <c r="D19" s="88">
        <f>SUMIF('EJECUCION 24 DE ABRIL DEL 2026'!I:I,B:B,'EJECUCION 24 DE ABRIL DEL 2026'!Q:Q)</f>
        <v>100000000</v>
      </c>
      <c r="E19" s="89">
        <f>SUMIF('EJECUCION 24 DE ABRIL DEL 2026'!I:I,B:B,'EJECUCION 24 DE ABRIL DEL 2026'!X:X)</f>
        <v>100000000</v>
      </c>
      <c r="F19" s="89">
        <f>SUMIF('EJECUCION 24 DE ABRIL DEL 2026'!I:I,B:B,'EJECUCION 24 DE ABRIL DEL 2026'!Z:Z)</f>
        <v>96145000</v>
      </c>
      <c r="G19" s="89">
        <f>SUMIF('EJECUCION 24 DE ABRIL DEL 2026'!I:I,B:B,'EJECUCION 24 DE ABRIL DEL 2026'!AA:AA)</f>
        <v>48540000</v>
      </c>
      <c r="H19" s="90">
        <f t="shared" si="1"/>
        <v>0.4854</v>
      </c>
      <c r="I19" s="91" t="s">
        <v>3199</v>
      </c>
      <c r="J19" s="92">
        <f>SUMIF(POAI!T:T,B:B,POAI!AB:AB)</f>
        <v>100000000</v>
      </c>
      <c r="K19" s="85">
        <f t="shared" si="2"/>
        <v>0</v>
      </c>
      <c r="L19" s="93">
        <f>SUMIF(POAI!T:T,B:B,POAI!AI:AI)</f>
        <v>100000000</v>
      </c>
      <c r="M19" s="93">
        <f t="shared" si="3"/>
        <v>0</v>
      </c>
      <c r="N19" s="93">
        <f>SUMIF('EJECUCION 24 DE ABRIL DEL 2026'!I:I,B:B,'EJECUCION 24 DE ABRIL DEL 2026'!Y:Y)</f>
        <v>99925000</v>
      </c>
      <c r="O19" s="93">
        <f>SUMIF(POAI!T:T,B:B,POAI!AJ:AJ)</f>
        <v>99925000</v>
      </c>
      <c r="P19" s="93">
        <f t="shared" si="4"/>
        <v>0</v>
      </c>
      <c r="Q19" s="93">
        <f>SUMIF(POAI!T:T,B:B,POAI!AL:AL)</f>
        <v>48540000</v>
      </c>
      <c r="R19" s="94">
        <f t="shared" si="5"/>
        <v>0</v>
      </c>
      <c r="S19" s="94"/>
      <c r="T19" s="94"/>
      <c r="U19" s="94"/>
      <c r="V19" s="94"/>
      <c r="W19" s="94"/>
      <c r="X19" s="94"/>
      <c r="Y19" s="94"/>
      <c r="Z19" s="94"/>
      <c r="AA19" s="94"/>
      <c r="AB19" s="94"/>
    </row>
    <row r="20">
      <c r="A20" s="86" t="s">
        <v>119</v>
      </c>
      <c r="B20" s="87" t="s">
        <v>322</v>
      </c>
      <c r="C20" s="87" t="s">
        <v>3200</v>
      </c>
      <c r="D20" s="88">
        <f>SUMIF('EJECUCION 24 DE ABRIL DEL 2026'!I:I,B:B,'EJECUCION 24 DE ABRIL DEL 2026'!Q:Q)</f>
        <v>146800000</v>
      </c>
      <c r="E20" s="89">
        <f>SUMIF('EJECUCION 24 DE ABRIL DEL 2026'!I:I,B:B,'EJECUCION 24 DE ABRIL DEL 2026'!X:X)</f>
        <v>146800000</v>
      </c>
      <c r="F20" s="89">
        <f>SUMIF('EJECUCION 24 DE ABRIL DEL 2026'!I:I,B:B,'EJECUCION 24 DE ABRIL DEL 2026'!Z:Z)</f>
        <v>129917000</v>
      </c>
      <c r="G20" s="89">
        <f>SUMIF('EJECUCION 24 DE ABRIL DEL 2026'!I:I,B:B,'EJECUCION 24 DE ABRIL DEL 2026'!AA:AA)</f>
        <v>68804000</v>
      </c>
      <c r="H20" s="90">
        <f t="shared" si="1"/>
        <v>0.4686920981</v>
      </c>
      <c r="I20" s="91" t="s">
        <v>3199</v>
      </c>
      <c r="J20" s="92">
        <f>SUMIF(POAI!T:T,B:B,POAI!AB:AB)</f>
        <v>146800000</v>
      </c>
      <c r="K20" s="85">
        <f t="shared" si="2"/>
        <v>0</v>
      </c>
      <c r="L20" s="93">
        <f>SUMIF(POAI!T:T,B:B,POAI!AI:AI)</f>
        <v>146800000</v>
      </c>
      <c r="M20" s="93">
        <f t="shared" si="3"/>
        <v>0</v>
      </c>
      <c r="N20" s="93">
        <f>SUMIF('EJECUCION 24 DE ABRIL DEL 2026'!I:I,B:B,'EJECUCION 24 DE ABRIL DEL 2026'!Y:Y)</f>
        <v>146700333</v>
      </c>
      <c r="O20" s="93">
        <f>SUMIF(POAI!T:T,B:B,POAI!AJ:AJ)</f>
        <v>146700333</v>
      </c>
      <c r="P20" s="93">
        <f t="shared" si="4"/>
        <v>0</v>
      </c>
      <c r="Q20" s="93">
        <f>SUMIF(POAI!T:T,B:B,POAI!AL:AL)</f>
        <v>68804000</v>
      </c>
      <c r="R20" s="94">
        <f t="shared" si="5"/>
        <v>0</v>
      </c>
      <c r="S20" s="94"/>
      <c r="T20" s="94"/>
      <c r="U20" s="94"/>
      <c r="V20" s="94"/>
      <c r="W20" s="94"/>
      <c r="X20" s="94"/>
      <c r="Y20" s="94"/>
      <c r="Z20" s="94"/>
      <c r="AA20" s="94"/>
      <c r="AB20" s="94"/>
    </row>
    <row r="21">
      <c r="A21" s="86" t="s">
        <v>3201</v>
      </c>
      <c r="B21" s="87" t="s">
        <v>332</v>
      </c>
      <c r="C21" s="87" t="s">
        <v>3202</v>
      </c>
      <c r="D21" s="88">
        <f>SUMIF('EJECUCION 24 DE ABRIL DEL 2026'!I:I,B:B,'EJECUCION 24 DE ABRIL DEL 2026'!Q:Q)</f>
        <v>1169200000</v>
      </c>
      <c r="E21" s="89">
        <f>SUMIF('EJECUCION 24 DE ABRIL DEL 2026'!I:I,B:B,'EJECUCION 24 DE ABRIL DEL 2026'!X:X)</f>
        <v>1169200000</v>
      </c>
      <c r="F21" s="89">
        <f>SUMIF('EJECUCION 24 DE ABRIL DEL 2026'!I:I,B:B,'EJECUCION 24 DE ABRIL DEL 2026'!Z:Z)</f>
        <v>789300000</v>
      </c>
      <c r="G21" s="89">
        <f>SUMIF('EJECUCION 24 DE ABRIL DEL 2026'!I:I,B:B,'EJECUCION 24 DE ABRIL DEL 2026'!AA:AA)</f>
        <v>440400000</v>
      </c>
      <c r="H21" s="90">
        <f t="shared" si="1"/>
        <v>0.376667807</v>
      </c>
      <c r="I21" s="91" t="s">
        <v>3203</v>
      </c>
      <c r="J21" s="92">
        <f>SUMIF(POAI!T:T,B:B,POAI!AB:AB)</f>
        <v>1169200000</v>
      </c>
      <c r="K21" s="85">
        <f t="shared" si="2"/>
        <v>0</v>
      </c>
      <c r="L21" s="93">
        <f>SUMIF(POAI!T:T,B:B,POAI!AI:AI)</f>
        <v>1169200000</v>
      </c>
      <c r="M21" s="93">
        <f t="shared" si="3"/>
        <v>0</v>
      </c>
      <c r="N21" s="93">
        <f>SUMIF('EJECUCION 24 DE ABRIL DEL 2026'!I:I,B:B,'EJECUCION 24 DE ABRIL DEL 2026'!Y:Y)</f>
        <v>797400000</v>
      </c>
      <c r="O21" s="93">
        <f>SUMIF(POAI!T:T,B:B,POAI!AJ:AJ)</f>
        <v>797400000</v>
      </c>
      <c r="P21" s="93">
        <f t="shared" si="4"/>
        <v>0</v>
      </c>
      <c r="Q21" s="93">
        <f>SUMIF(POAI!T:T,B:B,POAI!AL:AL)</f>
        <v>440400000</v>
      </c>
      <c r="R21" s="94">
        <f t="shared" si="5"/>
        <v>0</v>
      </c>
      <c r="S21" s="94"/>
      <c r="T21" s="94"/>
      <c r="U21" s="94"/>
      <c r="V21" s="94"/>
      <c r="W21" s="94"/>
      <c r="X21" s="94"/>
      <c r="Y21" s="94"/>
      <c r="Z21" s="94"/>
      <c r="AA21" s="94"/>
      <c r="AB21" s="94"/>
    </row>
    <row r="22">
      <c r="A22" s="86" t="s">
        <v>2102</v>
      </c>
      <c r="B22" s="87" t="s">
        <v>345</v>
      </c>
      <c r="C22" s="87" t="s">
        <v>3204</v>
      </c>
      <c r="D22" s="88">
        <f>SUMIF('EJECUCION 24 DE ABRIL DEL 2026'!I:I,B:B,'EJECUCION 24 DE ABRIL DEL 2026'!Q:Q)</f>
        <v>687600000</v>
      </c>
      <c r="E22" s="89">
        <f>SUMIF('EJECUCION 24 DE ABRIL DEL 2026'!I:I,B:B,'EJECUCION 24 DE ABRIL DEL 2026'!X:X)</f>
        <v>687600000</v>
      </c>
      <c r="F22" s="89">
        <f>SUMIF('EJECUCION 24 DE ABRIL DEL 2026'!I:I,B:B,'EJECUCION 24 DE ABRIL DEL 2026'!Z:Z)</f>
        <v>245750000</v>
      </c>
      <c r="G22" s="89">
        <f>SUMIF('EJECUCION 24 DE ABRIL DEL 2026'!I:I,B:B,'EJECUCION 24 DE ABRIL DEL 2026'!AA:AA)</f>
        <v>109400000</v>
      </c>
      <c r="H22" s="90">
        <f t="shared" si="1"/>
        <v>0.1591041303</v>
      </c>
      <c r="I22" s="91" t="s">
        <v>3203</v>
      </c>
      <c r="J22" s="92">
        <f>SUMIF(POAI!T:T,B:B,POAI!AB:AB)</f>
        <v>687600000</v>
      </c>
      <c r="K22" s="85">
        <f t="shared" si="2"/>
        <v>0</v>
      </c>
      <c r="L22" s="93">
        <f>SUMIF(POAI!T:T,B:B,POAI!AI:AI)</f>
        <v>687600000</v>
      </c>
      <c r="M22" s="93">
        <f t="shared" si="3"/>
        <v>0</v>
      </c>
      <c r="N22" s="93">
        <f>SUMIF('EJECUCION 24 DE ABRIL DEL 2026'!I:I,B:B,'EJECUCION 24 DE ABRIL DEL 2026'!Y:Y)</f>
        <v>520200000</v>
      </c>
      <c r="O22" s="93">
        <f>SUMIF(POAI!T:T,B:B,POAI!AJ:AJ)</f>
        <v>520200000</v>
      </c>
      <c r="P22" s="93">
        <f t="shared" si="4"/>
        <v>0</v>
      </c>
      <c r="Q22" s="93">
        <f>SUMIF(POAI!T:T,B:B,POAI!AL:AL)</f>
        <v>109400000</v>
      </c>
      <c r="R22" s="94">
        <f t="shared" si="5"/>
        <v>0</v>
      </c>
      <c r="S22" s="94"/>
      <c r="T22" s="94"/>
      <c r="U22" s="94"/>
      <c r="V22" s="94"/>
      <c r="W22" s="94"/>
      <c r="X22" s="94"/>
      <c r="Y22" s="94"/>
      <c r="Z22" s="94"/>
      <c r="AA22" s="94"/>
      <c r="AB22" s="94"/>
    </row>
    <row r="23">
      <c r="A23" s="86" t="s">
        <v>54</v>
      </c>
      <c r="B23" s="87" t="s">
        <v>351</v>
      </c>
      <c r="C23" s="87" t="s">
        <v>3205</v>
      </c>
      <c r="D23" s="88">
        <f>SUMIF('EJECUCION 24 DE ABRIL DEL 2026'!I:I,B:B,'EJECUCION 24 DE ABRIL DEL 2026'!Q:Q)</f>
        <v>8000000000</v>
      </c>
      <c r="E23" s="89">
        <f>SUMIF('EJECUCION 24 DE ABRIL DEL 2026'!I:I,B:B,'EJECUCION 24 DE ABRIL DEL 2026'!X:X)</f>
        <v>8000000000</v>
      </c>
      <c r="F23" s="89">
        <f>SUMIF('EJECUCION 24 DE ABRIL DEL 2026'!I:I,B:B,'EJECUCION 24 DE ABRIL DEL 2026'!Z:Z)</f>
        <v>7888920331</v>
      </c>
      <c r="G23" s="89">
        <f>SUMIF('EJECUCION 24 DE ABRIL DEL 2026'!I:I,B:B,'EJECUCION 24 DE ABRIL DEL 2026'!AA:AA)</f>
        <v>1088788939</v>
      </c>
      <c r="H23" s="90">
        <f t="shared" si="1"/>
        <v>0.1360986174</v>
      </c>
      <c r="I23" s="91" t="s">
        <v>3155</v>
      </c>
      <c r="J23" s="92">
        <f>SUMIF(POAI!T:T,B:B,POAI!AB:AB)</f>
        <v>8000000000</v>
      </c>
      <c r="K23" s="85">
        <f t="shared" si="2"/>
        <v>0</v>
      </c>
      <c r="L23" s="93">
        <f>SUMIF(POAI!T:T,B:B,POAI!AI:AI)</f>
        <v>8000000000</v>
      </c>
      <c r="M23" s="93">
        <f t="shared" si="3"/>
        <v>0</v>
      </c>
      <c r="N23" s="93">
        <f>SUMIF('EJECUCION 24 DE ABRIL DEL 2026'!I:I,B:B,'EJECUCION 24 DE ABRIL DEL 2026'!Y:Y)</f>
        <v>7916420400</v>
      </c>
      <c r="O23" s="93">
        <f>SUMIF(POAI!T:T,B:B,POAI!AJ:AJ)</f>
        <v>7916420400</v>
      </c>
      <c r="P23" s="93">
        <f t="shared" si="4"/>
        <v>0</v>
      </c>
      <c r="Q23" s="93">
        <f>SUMIF(POAI!T:T,B:B,POAI!AL:AL)</f>
        <v>1088788939</v>
      </c>
      <c r="R23" s="94">
        <f t="shared" si="5"/>
        <v>0</v>
      </c>
      <c r="S23" s="94"/>
      <c r="T23" s="94"/>
      <c r="U23" s="94"/>
      <c r="V23" s="94"/>
      <c r="W23" s="94"/>
      <c r="X23" s="94"/>
      <c r="Y23" s="94"/>
      <c r="Z23" s="94"/>
      <c r="AA23" s="94"/>
      <c r="AB23" s="94"/>
    </row>
    <row r="24">
      <c r="A24" s="86" t="s">
        <v>1017</v>
      </c>
      <c r="B24" s="87" t="s">
        <v>354</v>
      </c>
      <c r="C24" s="87" t="s">
        <v>3206</v>
      </c>
      <c r="D24" s="88">
        <f>SUMIF('EJECUCION 24 DE ABRIL DEL 2026'!I:I,B:B,'EJECUCION 24 DE ABRIL DEL 2026'!Q:Q)</f>
        <v>36500000000</v>
      </c>
      <c r="E24" s="89">
        <f>SUMIF('EJECUCION 24 DE ABRIL DEL 2026'!I:I,B:B,'EJECUCION 24 DE ABRIL DEL 2026'!X:X)</f>
        <v>40065000000</v>
      </c>
      <c r="F24" s="89">
        <f>SUMIF('EJECUCION 24 DE ABRIL DEL 2026'!I:I,B:B,'EJECUCION 24 DE ABRIL DEL 2026'!Z:Z)</f>
        <v>39858543453</v>
      </c>
      <c r="G24" s="89">
        <f>SUMIF('EJECUCION 24 DE ABRIL DEL 2026'!I:I,B:B,'EJECUCION 24 DE ABRIL DEL 2026'!AA:AA)</f>
        <v>10058001678</v>
      </c>
      <c r="H24" s="90">
        <f t="shared" si="1"/>
        <v>0.2510420985</v>
      </c>
      <c r="I24" s="91" t="s">
        <v>3155</v>
      </c>
      <c r="J24" s="92">
        <f>SUMIF(POAI!T:T,B:B,POAI!AB:AB)</f>
        <v>36500000000</v>
      </c>
      <c r="K24" s="85">
        <f t="shared" si="2"/>
        <v>0</v>
      </c>
      <c r="L24" s="93">
        <f>SUMIF(POAI!T:T,B:B,POAI!AI:AI)</f>
        <v>40065000000</v>
      </c>
      <c r="M24" s="93">
        <f t="shared" si="3"/>
        <v>0</v>
      </c>
      <c r="N24" s="93">
        <f>SUMIF('EJECUCION 24 DE ABRIL DEL 2026'!I:I,B:B,'EJECUCION 24 DE ABRIL DEL 2026'!Y:Y)</f>
        <v>39858543454</v>
      </c>
      <c r="O24" s="93">
        <f>SUMIF(POAI!T:T,B:B,POAI!AJ:AJ)</f>
        <v>39858543454</v>
      </c>
      <c r="P24" s="93">
        <f t="shared" si="4"/>
        <v>0</v>
      </c>
      <c r="Q24" s="93">
        <f>SUMIF(POAI!T:T,B:B,POAI!AL:AL)</f>
        <v>10058001678</v>
      </c>
      <c r="R24" s="94">
        <f t="shared" si="5"/>
        <v>0</v>
      </c>
      <c r="S24" s="94"/>
      <c r="T24" s="94"/>
      <c r="U24" s="94"/>
      <c r="V24" s="94"/>
      <c r="W24" s="94"/>
      <c r="X24" s="94"/>
      <c r="Y24" s="94"/>
      <c r="Z24" s="94"/>
      <c r="AA24" s="94"/>
      <c r="AB24" s="94"/>
    </row>
    <row r="25">
      <c r="A25" s="86" t="s">
        <v>168</v>
      </c>
      <c r="B25" s="87" t="s">
        <v>366</v>
      </c>
      <c r="C25" s="87" t="s">
        <v>3207</v>
      </c>
      <c r="D25" s="88">
        <f>SUMIF('EJECUCION 24 DE ABRIL DEL 2026'!I:I,B:B,'EJECUCION 24 DE ABRIL DEL 2026'!Q:Q)</f>
        <v>4145433463</v>
      </c>
      <c r="E25" s="89">
        <f>SUMIF('EJECUCION 24 DE ABRIL DEL 2026'!I:I,B:B,'EJECUCION 24 DE ABRIL DEL 2026'!X:X)</f>
        <v>4145433463</v>
      </c>
      <c r="F25" s="89">
        <f>SUMIF('EJECUCION 24 DE ABRIL DEL 2026'!I:I,B:B,'EJECUCION 24 DE ABRIL DEL 2026'!Z:Z)</f>
        <v>2321137326</v>
      </c>
      <c r="G25" s="89">
        <f>SUMIF('EJECUCION 24 DE ABRIL DEL 2026'!I:I,B:B,'EJECUCION 24 DE ABRIL DEL 2026'!AA:AA)</f>
        <v>377022103</v>
      </c>
      <c r="H25" s="90">
        <f t="shared" si="1"/>
        <v>0.09094877686</v>
      </c>
      <c r="I25" s="91" t="s">
        <v>3166</v>
      </c>
      <c r="J25" s="92">
        <f>SUMIF(POAI!T:T,B:B,POAI!AB:AB)</f>
        <v>4145433463</v>
      </c>
      <c r="K25" s="85">
        <f t="shared" si="2"/>
        <v>0</v>
      </c>
      <c r="L25" s="93">
        <f>SUMIF(POAI!T:T,B:B,POAI!AI:AI)</f>
        <v>4145433463</v>
      </c>
      <c r="M25" s="93">
        <f t="shared" si="3"/>
        <v>0</v>
      </c>
      <c r="N25" s="93">
        <f>SUMIF('EJECUCION 24 DE ABRIL DEL 2026'!I:I,B:B,'EJECUCION 24 DE ABRIL DEL 2026'!Y:Y)</f>
        <v>3575983463</v>
      </c>
      <c r="O25" s="93">
        <f>SUMIF(POAI!T:T,B:B,POAI!AJ:AJ)</f>
        <v>3575983463</v>
      </c>
      <c r="P25" s="93">
        <f t="shared" si="4"/>
        <v>0</v>
      </c>
      <c r="Q25" s="93">
        <f>SUMIF(POAI!T:T,B:B,POAI!AL:AL)</f>
        <v>377022103</v>
      </c>
      <c r="R25" s="94">
        <f t="shared" si="5"/>
        <v>0</v>
      </c>
      <c r="S25" s="94"/>
      <c r="T25" s="94"/>
      <c r="U25" s="94"/>
      <c r="V25" s="94"/>
      <c r="W25" s="94"/>
      <c r="X25" s="94"/>
      <c r="Y25" s="94"/>
      <c r="Z25" s="94"/>
      <c r="AA25" s="94"/>
      <c r="AB25" s="94"/>
    </row>
    <row r="26">
      <c r="A26" s="86" t="s">
        <v>1453</v>
      </c>
      <c r="B26" s="87" t="s">
        <v>424</v>
      </c>
      <c r="C26" s="87" t="s">
        <v>3208</v>
      </c>
      <c r="D26" s="88">
        <f>SUMIF('EJECUCION 24 DE ABRIL DEL 2026'!I:I,B:B,'EJECUCION 24 DE ABRIL DEL 2026'!Q:Q)</f>
        <v>2422315873</v>
      </c>
      <c r="E26" s="89">
        <f>SUMIF('EJECUCION 24 DE ABRIL DEL 2026'!I:I,B:B,'EJECUCION 24 DE ABRIL DEL 2026'!X:X)</f>
        <v>2342315873</v>
      </c>
      <c r="F26" s="89">
        <f>SUMIF('EJECUCION 24 DE ABRIL DEL 2026'!I:I,B:B,'EJECUCION 24 DE ABRIL DEL 2026'!Z:Z)</f>
        <v>1311000000</v>
      </c>
      <c r="G26" s="89">
        <f>SUMIF('EJECUCION 24 DE ABRIL DEL 2026'!I:I,B:B,'EJECUCION 24 DE ABRIL DEL 2026'!AA:AA)</f>
        <v>328000000</v>
      </c>
      <c r="H26" s="90">
        <f t="shared" si="1"/>
        <v>0.1400323516</v>
      </c>
      <c r="I26" s="91" t="s">
        <v>3172</v>
      </c>
      <c r="J26" s="92">
        <f>SUMIF(POAI!T:T,B:B,POAI!AB:AB)</f>
        <v>2422315873</v>
      </c>
      <c r="K26" s="85">
        <f t="shared" si="2"/>
        <v>0</v>
      </c>
      <c r="L26" s="93">
        <f>SUMIF(POAI!T:T,B:B,POAI!AI:AI)</f>
        <v>2342315873</v>
      </c>
      <c r="M26" s="93">
        <f t="shared" si="3"/>
        <v>0</v>
      </c>
      <c r="N26" s="93">
        <f>SUMIF('EJECUCION 24 DE ABRIL DEL 2026'!I:I,B:B,'EJECUCION 24 DE ABRIL DEL 2026'!Y:Y)</f>
        <v>1563900000</v>
      </c>
      <c r="O26" s="93">
        <f>SUMIF(POAI!T:T,B:B,POAI!AJ:AJ)</f>
        <v>1563900000</v>
      </c>
      <c r="P26" s="93">
        <f t="shared" si="4"/>
        <v>0</v>
      </c>
      <c r="Q26" s="93">
        <f>SUMIF(POAI!T:T,B:B,POAI!AL:AL)</f>
        <v>328000000</v>
      </c>
      <c r="R26" s="94">
        <f t="shared" si="5"/>
        <v>0</v>
      </c>
      <c r="S26" s="94"/>
      <c r="T26" s="94"/>
      <c r="U26" s="94"/>
      <c r="V26" s="94"/>
      <c r="W26" s="94"/>
      <c r="X26" s="94"/>
      <c r="Y26" s="94"/>
      <c r="Z26" s="94"/>
      <c r="AA26" s="94"/>
      <c r="AB26" s="94"/>
    </row>
    <row r="27">
      <c r="A27" s="86" t="s">
        <v>3209</v>
      </c>
      <c r="B27" s="87" t="s">
        <v>434</v>
      </c>
      <c r="C27" s="87" t="s">
        <v>3210</v>
      </c>
      <c r="D27" s="88">
        <f>SUMIF('EJECUCION 24 DE ABRIL DEL 2026'!I:I,B:B,'EJECUCION 24 DE ABRIL DEL 2026'!Q:Q)</f>
        <v>3780000000</v>
      </c>
      <c r="E27" s="89">
        <f>SUMIF('EJECUCION 24 DE ABRIL DEL 2026'!I:I,B:B,'EJECUCION 24 DE ABRIL DEL 2026'!X:X)</f>
        <v>3780000000</v>
      </c>
      <c r="F27" s="89">
        <f>SUMIF('EJECUCION 24 DE ABRIL DEL 2026'!I:I,B:B,'EJECUCION 24 DE ABRIL DEL 2026'!Z:Z)</f>
        <v>2890000000</v>
      </c>
      <c r="G27" s="89">
        <f>SUMIF('EJECUCION 24 DE ABRIL DEL 2026'!I:I,B:B,'EJECUCION 24 DE ABRIL DEL 2026'!AA:AA)</f>
        <v>1116415000</v>
      </c>
      <c r="H27" s="90">
        <f t="shared" si="1"/>
        <v>0.2953478836</v>
      </c>
      <c r="I27" s="91" t="s">
        <v>3211</v>
      </c>
      <c r="J27" s="92">
        <f>SUMIF(POAI!T:T,B:B,POAI!AB:AB)</f>
        <v>3780000000</v>
      </c>
      <c r="K27" s="85">
        <f t="shared" si="2"/>
        <v>0</v>
      </c>
      <c r="L27" s="93">
        <f>SUMIF(POAI!T:T,B:B,POAI!AI:AI)</f>
        <v>3780000000</v>
      </c>
      <c r="M27" s="93">
        <f t="shared" si="3"/>
        <v>0</v>
      </c>
      <c r="N27" s="93">
        <f>SUMIF('EJECUCION 24 DE ABRIL DEL 2026'!I:I,B:B,'EJECUCION 24 DE ABRIL DEL 2026'!Y:Y)</f>
        <v>2890000000</v>
      </c>
      <c r="O27" s="93">
        <f>SUMIF(POAI!T:T,B:B,POAI!AJ:AJ)</f>
        <v>2890000000</v>
      </c>
      <c r="P27" s="93">
        <f t="shared" si="4"/>
        <v>0</v>
      </c>
      <c r="Q27" s="93">
        <f>SUMIF(POAI!T:T,B:B,POAI!AL:AL)</f>
        <v>1116415000</v>
      </c>
      <c r="R27" s="94">
        <f t="shared" si="5"/>
        <v>0</v>
      </c>
      <c r="S27" s="94"/>
      <c r="T27" s="94"/>
      <c r="U27" s="94"/>
      <c r="V27" s="94"/>
      <c r="W27" s="94"/>
      <c r="X27" s="94"/>
      <c r="Y27" s="94"/>
      <c r="Z27" s="94"/>
      <c r="AA27" s="94"/>
      <c r="AB27" s="94"/>
    </row>
    <row r="28">
      <c r="A28" s="86" t="s">
        <v>3212</v>
      </c>
      <c r="B28" s="87" t="s">
        <v>442</v>
      </c>
      <c r="C28" s="87" t="s">
        <v>3213</v>
      </c>
      <c r="D28" s="88">
        <f>SUMIF('EJECUCION 24 DE ABRIL DEL 2026'!I:I,B:B,'EJECUCION 24 DE ABRIL DEL 2026'!Q:Q)</f>
        <v>728800000</v>
      </c>
      <c r="E28" s="89">
        <f>SUMIF('EJECUCION 24 DE ABRIL DEL 2026'!I:I,B:B,'EJECUCION 24 DE ABRIL DEL 2026'!X:X)</f>
        <v>728800000</v>
      </c>
      <c r="F28" s="89">
        <f>SUMIF('EJECUCION 24 DE ABRIL DEL 2026'!I:I,B:B,'EJECUCION 24 DE ABRIL DEL 2026'!Z:Z)</f>
        <v>728550000</v>
      </c>
      <c r="G28" s="89">
        <f>SUMIF('EJECUCION 24 DE ABRIL DEL 2026'!I:I,B:B,'EJECUCION 24 DE ABRIL DEL 2026'!AA:AA)</f>
        <v>110300000</v>
      </c>
      <c r="H28" s="90">
        <f t="shared" si="1"/>
        <v>0.1513446762</v>
      </c>
      <c r="I28" s="91" t="s">
        <v>3189</v>
      </c>
      <c r="J28" s="92">
        <f>SUMIF(POAI!T:T,B:B,POAI!AB:AB)</f>
        <v>728800000</v>
      </c>
      <c r="K28" s="85">
        <f t="shared" si="2"/>
        <v>0</v>
      </c>
      <c r="L28" s="93">
        <f>SUMIF(POAI!T:T,B:B,POAI!AI:AI)</f>
        <v>728800000</v>
      </c>
      <c r="M28" s="93">
        <f t="shared" si="3"/>
        <v>0</v>
      </c>
      <c r="N28" s="93">
        <f>SUMIF('EJECUCION 24 DE ABRIL DEL 2026'!I:I,B:B,'EJECUCION 24 DE ABRIL DEL 2026'!Y:Y)</f>
        <v>728550000</v>
      </c>
      <c r="O28" s="93">
        <f>SUMIF(POAI!T:T,B:B,POAI!AJ:AJ)</f>
        <v>728550000</v>
      </c>
      <c r="P28" s="93">
        <f t="shared" si="4"/>
        <v>0</v>
      </c>
      <c r="Q28" s="93">
        <f>SUMIF(POAI!T:T,B:B,POAI!AL:AL)</f>
        <v>110300000</v>
      </c>
      <c r="R28" s="94">
        <f t="shared" si="5"/>
        <v>0</v>
      </c>
      <c r="S28" s="94"/>
      <c r="T28" s="94"/>
      <c r="U28" s="94"/>
      <c r="V28" s="94"/>
      <c r="W28" s="94"/>
      <c r="X28" s="94"/>
      <c r="Y28" s="94"/>
      <c r="Z28" s="94"/>
      <c r="AA28" s="94"/>
      <c r="AB28" s="94"/>
    </row>
    <row r="29">
      <c r="A29" s="86" t="s">
        <v>3214</v>
      </c>
      <c r="B29" s="87" t="s">
        <v>452</v>
      </c>
      <c r="C29" s="87" t="s">
        <v>3215</v>
      </c>
      <c r="D29" s="88">
        <f>SUMIF('EJECUCION 24 DE ABRIL DEL 2026'!I:I,B:B,'EJECUCION 24 DE ABRIL DEL 2026'!Q:Q)</f>
        <v>2900000000</v>
      </c>
      <c r="E29" s="89">
        <f>SUMIF('EJECUCION 24 DE ABRIL DEL 2026'!I:I,B:B,'EJECUCION 24 DE ABRIL DEL 2026'!X:X)</f>
        <v>2900000000</v>
      </c>
      <c r="F29" s="89">
        <f>SUMIF('EJECUCION 24 DE ABRIL DEL 2026'!I:I,B:B,'EJECUCION 24 DE ABRIL DEL 2026'!Z:Z)</f>
        <v>2900000000</v>
      </c>
      <c r="G29" s="89">
        <f>SUMIF('EJECUCION 24 DE ABRIL DEL 2026'!I:I,B:B,'EJECUCION 24 DE ABRIL DEL 2026'!AA:AA)</f>
        <v>0</v>
      </c>
      <c r="H29" s="90">
        <f t="shared" si="1"/>
        <v>0</v>
      </c>
      <c r="I29" s="91" t="s">
        <v>3158</v>
      </c>
      <c r="J29" s="92">
        <f>SUMIF(POAI!T:T,B:B,POAI!AB:AB)</f>
        <v>2900000000</v>
      </c>
      <c r="K29" s="85">
        <f t="shared" si="2"/>
        <v>0</v>
      </c>
      <c r="L29" s="93">
        <f>SUMIF(POAI!T:T,B:B,POAI!AI:AI)</f>
        <v>2900000000</v>
      </c>
      <c r="M29" s="93">
        <f t="shared" si="3"/>
        <v>0</v>
      </c>
      <c r="N29" s="93">
        <f>SUMIF('EJECUCION 24 DE ABRIL DEL 2026'!I:I,B:B,'EJECUCION 24 DE ABRIL DEL 2026'!Y:Y)</f>
        <v>2900000000</v>
      </c>
      <c r="O29" s="93">
        <f>SUMIF(POAI!T:T,B:B,POAI!AJ:AJ)</f>
        <v>2900000000</v>
      </c>
      <c r="P29" s="93">
        <f t="shared" si="4"/>
        <v>0</v>
      </c>
      <c r="Q29" s="93">
        <f>SUMIF(POAI!T:T,B:B,POAI!AL:AL)</f>
        <v>0</v>
      </c>
      <c r="R29" s="94">
        <f t="shared" si="5"/>
        <v>0</v>
      </c>
      <c r="S29" s="94"/>
      <c r="T29" s="94"/>
      <c r="U29" s="94"/>
      <c r="V29" s="94"/>
      <c r="W29" s="94"/>
      <c r="X29" s="94"/>
      <c r="Y29" s="94"/>
      <c r="Z29" s="94"/>
      <c r="AA29" s="94"/>
      <c r="AB29" s="94"/>
    </row>
    <row r="30">
      <c r="A30" s="86" t="s">
        <v>3216</v>
      </c>
      <c r="B30" s="87" t="s">
        <v>459</v>
      </c>
      <c r="C30" s="87" t="s">
        <v>3217</v>
      </c>
      <c r="D30" s="88">
        <f>SUMIF('EJECUCION 24 DE ABRIL DEL 2026'!I:I,B:B,'EJECUCION 24 DE ABRIL DEL 2026'!Q:Q)</f>
        <v>710000000</v>
      </c>
      <c r="E30" s="89">
        <f>SUMIF('EJECUCION 24 DE ABRIL DEL 2026'!I:I,B:B,'EJECUCION 24 DE ABRIL DEL 2026'!X:X)</f>
        <v>710000000</v>
      </c>
      <c r="F30" s="89">
        <f>SUMIF('EJECUCION 24 DE ABRIL DEL 2026'!I:I,B:B,'EJECUCION 24 DE ABRIL DEL 2026'!Z:Z)</f>
        <v>709449000</v>
      </c>
      <c r="G30" s="89">
        <f>SUMIF('EJECUCION 24 DE ABRIL DEL 2026'!I:I,B:B,'EJECUCION 24 DE ABRIL DEL 2026'!AA:AA)</f>
        <v>59300000</v>
      </c>
      <c r="H30" s="90">
        <f t="shared" si="1"/>
        <v>0.08352112676</v>
      </c>
      <c r="I30" s="91" t="s">
        <v>3199</v>
      </c>
      <c r="J30" s="92">
        <f>SUMIF(POAI!T:T,B:B,POAI!AB:AB)</f>
        <v>710000000</v>
      </c>
      <c r="K30" s="85">
        <f t="shared" si="2"/>
        <v>0</v>
      </c>
      <c r="L30" s="93">
        <f>SUMIF(POAI!T:T,B:B,POAI!AI:AI)</f>
        <v>710000000</v>
      </c>
      <c r="M30" s="93">
        <f t="shared" si="3"/>
        <v>0</v>
      </c>
      <c r="N30" s="93">
        <f>SUMIF('EJECUCION 24 DE ABRIL DEL 2026'!I:I,B:B,'EJECUCION 24 DE ABRIL DEL 2026'!Y:Y)</f>
        <v>709449000</v>
      </c>
      <c r="O30" s="93">
        <f>SUMIF(POAI!T:T,B:B,POAI!AJ:AJ)</f>
        <v>709449000</v>
      </c>
      <c r="P30" s="93">
        <f t="shared" si="4"/>
        <v>0</v>
      </c>
      <c r="Q30" s="93">
        <f>SUMIF(POAI!T:T,B:B,POAI!AL:AL)</f>
        <v>59300000</v>
      </c>
      <c r="R30" s="94">
        <f t="shared" si="5"/>
        <v>0</v>
      </c>
      <c r="S30" s="94"/>
      <c r="T30" s="94"/>
      <c r="U30" s="94"/>
      <c r="V30" s="94"/>
      <c r="W30" s="94"/>
      <c r="X30" s="94"/>
      <c r="Y30" s="94"/>
      <c r="Z30" s="94"/>
      <c r="AA30" s="94"/>
      <c r="AB30" s="94"/>
    </row>
    <row r="31">
      <c r="A31" s="86" t="s">
        <v>3218</v>
      </c>
      <c r="B31" s="87" t="s">
        <v>490</v>
      </c>
      <c r="C31" s="87" t="s">
        <v>3219</v>
      </c>
      <c r="D31" s="88">
        <f>SUMIF('EJECUCION 24 DE ABRIL DEL 2026'!I:I,B:B,'EJECUCION 24 DE ABRIL DEL 2026'!Q:Q)</f>
        <v>411367457.6</v>
      </c>
      <c r="E31" s="89">
        <f>SUMIF('EJECUCION 24 DE ABRIL DEL 2026'!I:I,B:B,'EJECUCION 24 DE ABRIL DEL 2026'!X:X)</f>
        <v>411367457.6</v>
      </c>
      <c r="F31" s="89">
        <f>SUMIF('EJECUCION 24 DE ABRIL DEL 2026'!I:I,B:B,'EJECUCION 24 DE ABRIL DEL 2026'!Z:Z)</f>
        <v>400148343</v>
      </c>
      <c r="G31" s="89">
        <f>SUMIF('EJECUCION 24 DE ABRIL DEL 2026'!I:I,B:B,'EJECUCION 24 DE ABRIL DEL 2026'!AA:AA)</f>
        <v>18756902.1</v>
      </c>
      <c r="H31" s="90">
        <f t="shared" si="1"/>
        <v>0.04559646553</v>
      </c>
      <c r="I31" s="91" t="s">
        <v>3155</v>
      </c>
      <c r="J31" s="92">
        <f>SUMIF(POAI!T:T,B:B,POAI!AB:AB)</f>
        <v>411367457.6</v>
      </c>
      <c r="K31" s="85">
        <f t="shared" si="2"/>
        <v>0</v>
      </c>
      <c r="L31" s="93">
        <f>SUMIF(POAI!T:T,B:B,POAI!AI:AI)</f>
        <v>411367457.6</v>
      </c>
      <c r="M31" s="93">
        <f t="shared" si="3"/>
        <v>0</v>
      </c>
      <c r="N31" s="93">
        <f>SUMIF('EJECUCION 24 DE ABRIL DEL 2026'!I:I,B:B,'EJECUCION 24 DE ABRIL DEL 2026'!Y:Y)</f>
        <v>411367457</v>
      </c>
      <c r="O31" s="93">
        <f>SUMIF(POAI!T:T,B:B,POAI!AJ:AJ)</f>
        <v>411367457</v>
      </c>
      <c r="P31" s="93">
        <f t="shared" si="4"/>
        <v>0</v>
      </c>
      <c r="Q31" s="93">
        <f>SUMIF(POAI!T:T,B:B,POAI!AL:AL)</f>
        <v>18756902.1</v>
      </c>
      <c r="R31" s="94">
        <f t="shared" si="5"/>
        <v>0</v>
      </c>
      <c r="S31" s="94"/>
      <c r="T31" s="94"/>
      <c r="U31" s="94"/>
      <c r="V31" s="94"/>
      <c r="W31" s="94"/>
      <c r="X31" s="94"/>
      <c r="Y31" s="94"/>
      <c r="Z31" s="94"/>
      <c r="AA31" s="94"/>
      <c r="AB31" s="94"/>
    </row>
    <row r="32">
      <c r="A32" s="86" t="s">
        <v>3220</v>
      </c>
      <c r="B32" s="87" t="s">
        <v>493</v>
      </c>
      <c r="C32" s="87" t="s">
        <v>3221</v>
      </c>
      <c r="D32" s="88">
        <f>SUMIF('EJECUCION 24 DE ABRIL DEL 2026'!I:I,B:B,'EJECUCION 24 DE ABRIL DEL 2026'!Q:Q)</f>
        <v>530505532006</v>
      </c>
      <c r="E32" s="89">
        <f>SUMIF('EJECUCION 24 DE ABRIL DEL 2026'!I:I,B:B,'EJECUCION 24 DE ABRIL DEL 2026'!X:X)</f>
        <v>526940532006</v>
      </c>
      <c r="F32" s="89">
        <f>SUMIF('EJECUCION 24 DE ABRIL DEL 2026'!I:I,B:B,'EJECUCION 24 DE ABRIL DEL 2026'!Z:Z)</f>
        <v>113734961462</v>
      </c>
      <c r="G32" s="89">
        <f>SUMIF('EJECUCION 24 DE ABRIL DEL 2026'!I:I,B:B,'EJECUCION 24 DE ABRIL DEL 2026'!AA:AA)</f>
        <v>113641461462</v>
      </c>
      <c r="H32" s="90">
        <f t="shared" si="1"/>
        <v>0.2156627827</v>
      </c>
      <c r="I32" s="91" t="s">
        <v>3155</v>
      </c>
      <c r="J32" s="92">
        <f>SUMIF(POAI!T:T,B:B,POAI!AB:AB)</f>
        <v>530505532006</v>
      </c>
      <c r="K32" s="85">
        <f t="shared" si="2"/>
        <v>0</v>
      </c>
      <c r="L32" s="93">
        <f>SUMIF(POAI!T:T,B:B,POAI!AI:AI)</f>
        <v>526940532006</v>
      </c>
      <c r="M32" s="93">
        <f t="shared" si="3"/>
        <v>0</v>
      </c>
      <c r="N32" s="93">
        <f>SUMIF('EJECUCION 24 DE ABRIL DEL 2026'!I:I,B:B,'EJECUCION 24 DE ABRIL DEL 2026'!Y:Y)</f>
        <v>113734961462</v>
      </c>
      <c r="O32" s="93">
        <f>SUMIF(POAI!T:T,B:B,POAI!AJ:AJ)</f>
        <v>113734961462</v>
      </c>
      <c r="P32" s="93">
        <f t="shared" si="4"/>
        <v>0</v>
      </c>
      <c r="Q32" s="93">
        <f>SUMIF(POAI!T:T,B:B,POAI!AL:AL)</f>
        <v>113641461462</v>
      </c>
      <c r="R32" s="94">
        <f t="shared" si="5"/>
        <v>0</v>
      </c>
      <c r="S32" s="94"/>
      <c r="T32" s="94"/>
      <c r="U32" s="94"/>
      <c r="V32" s="94"/>
      <c r="W32" s="94"/>
      <c r="X32" s="94"/>
      <c r="Y32" s="94"/>
      <c r="Z32" s="94"/>
      <c r="AA32" s="94"/>
      <c r="AB32" s="94"/>
    </row>
    <row r="33">
      <c r="A33" s="86" t="s">
        <v>1808</v>
      </c>
      <c r="B33" s="87" t="s">
        <v>554</v>
      </c>
      <c r="C33" s="87" t="s">
        <v>3222</v>
      </c>
      <c r="D33" s="88">
        <f>SUMIF('EJECUCION 24 DE ABRIL DEL 2026'!I:I,B:B,'EJECUCION 24 DE ABRIL DEL 2026'!Q:Q)</f>
        <v>6890000000</v>
      </c>
      <c r="E33" s="89">
        <f>SUMIF('EJECUCION 24 DE ABRIL DEL 2026'!I:I,B:B,'EJECUCION 24 DE ABRIL DEL 2026'!X:X)</f>
        <v>11190000000</v>
      </c>
      <c r="F33" s="89">
        <f>SUMIF('EJECUCION 24 DE ABRIL DEL 2026'!I:I,B:B,'EJECUCION 24 DE ABRIL DEL 2026'!Z:Z)</f>
        <v>4976870474</v>
      </c>
      <c r="G33" s="89">
        <f>SUMIF('EJECUCION 24 DE ABRIL DEL 2026'!I:I,B:B,'EJECUCION 24 DE ABRIL DEL 2026'!AA:AA)</f>
        <v>4976870474</v>
      </c>
      <c r="H33" s="90">
        <f t="shared" si="1"/>
        <v>0.4447605428</v>
      </c>
      <c r="I33" s="91" t="s">
        <v>3155</v>
      </c>
      <c r="J33" s="92">
        <f>SUMIF(POAI!T:T,B:B,POAI!AB:AB)</f>
        <v>6890000000</v>
      </c>
      <c r="K33" s="85">
        <f t="shared" si="2"/>
        <v>0</v>
      </c>
      <c r="L33" s="93">
        <f>SUMIF(POAI!T:T,B:B,POAI!AI:AI)</f>
        <v>11190000000</v>
      </c>
      <c r="M33" s="93">
        <f t="shared" si="3"/>
        <v>0</v>
      </c>
      <c r="N33" s="93">
        <f>SUMIF('EJECUCION 24 DE ABRIL DEL 2026'!I:I,B:B,'EJECUCION 24 DE ABRIL DEL 2026'!Y:Y)</f>
        <v>4976870474</v>
      </c>
      <c r="O33" s="93">
        <f>SUMIF(POAI!T:T,B:B,POAI!AJ:AJ)</f>
        <v>4976870474</v>
      </c>
      <c r="P33" s="93">
        <f t="shared" si="4"/>
        <v>0</v>
      </c>
      <c r="Q33" s="93">
        <f>SUMIF(POAI!T:T,B:B,POAI!AL:AL)</f>
        <v>4976870474</v>
      </c>
      <c r="R33" s="94">
        <f t="shared" si="5"/>
        <v>0</v>
      </c>
      <c r="S33" s="94"/>
      <c r="T33" s="94"/>
      <c r="U33" s="94"/>
      <c r="V33" s="94"/>
      <c r="W33" s="94"/>
      <c r="X33" s="94"/>
      <c r="Y33" s="94"/>
      <c r="Z33" s="94"/>
      <c r="AA33" s="94"/>
      <c r="AB33" s="94"/>
    </row>
    <row r="34">
      <c r="A34" s="86" t="s">
        <v>74</v>
      </c>
      <c r="B34" s="87" t="s">
        <v>557</v>
      </c>
      <c r="C34" s="87" t="s">
        <v>3223</v>
      </c>
      <c r="D34" s="88">
        <f>SUMIF('EJECUCION 24 DE ABRIL DEL 2026'!I:I,B:B,'EJECUCION 24 DE ABRIL DEL 2026'!Q:Q)</f>
        <v>528800000</v>
      </c>
      <c r="E34" s="89">
        <f>SUMIF('EJECUCION 24 DE ABRIL DEL 2026'!I:I,B:B,'EJECUCION 24 DE ABRIL DEL 2026'!X:X)</f>
        <v>703800000</v>
      </c>
      <c r="F34" s="89">
        <f>SUMIF('EJECUCION 24 DE ABRIL DEL 2026'!I:I,B:B,'EJECUCION 24 DE ABRIL DEL 2026'!Z:Z)</f>
        <v>528500000</v>
      </c>
      <c r="G34" s="89">
        <f>SUMIF('EJECUCION 24 DE ABRIL DEL 2026'!I:I,B:B,'EJECUCION 24 DE ABRIL DEL 2026'!AA:AA)</f>
        <v>312400000</v>
      </c>
      <c r="H34" s="90">
        <f t="shared" si="1"/>
        <v>0.4438761012</v>
      </c>
      <c r="I34" s="91" t="s">
        <v>3155</v>
      </c>
      <c r="J34" s="92">
        <f>SUMIF(POAI!T:T,B:B,POAI!AB:AB)</f>
        <v>528800000</v>
      </c>
      <c r="K34" s="85">
        <f t="shared" si="2"/>
        <v>0</v>
      </c>
      <c r="L34" s="93">
        <f>SUMIF(POAI!T:T,B:B,POAI!AI:AI)</f>
        <v>703800000</v>
      </c>
      <c r="M34" s="93">
        <f t="shared" si="3"/>
        <v>0</v>
      </c>
      <c r="N34" s="93">
        <f>SUMIF('EJECUCION 24 DE ABRIL DEL 2026'!I:I,B:B,'EJECUCION 24 DE ABRIL DEL 2026'!Y:Y)</f>
        <v>650633333.3</v>
      </c>
      <c r="O34" s="93">
        <f>SUMIF(POAI!T:T,B:B,POAI!AJ:AJ)</f>
        <v>650633333.3</v>
      </c>
      <c r="P34" s="93">
        <f t="shared" si="4"/>
        <v>0</v>
      </c>
      <c r="Q34" s="93">
        <f>SUMIF(POAI!T:T,B:B,POAI!AL:AL)</f>
        <v>312400000</v>
      </c>
      <c r="R34" s="94">
        <f t="shared" si="5"/>
        <v>0</v>
      </c>
      <c r="S34" s="94"/>
      <c r="T34" s="94"/>
      <c r="U34" s="94"/>
      <c r="V34" s="94"/>
      <c r="W34" s="94"/>
      <c r="X34" s="94"/>
      <c r="Y34" s="94"/>
      <c r="Z34" s="94"/>
      <c r="AA34" s="94"/>
      <c r="AB34" s="94"/>
    </row>
    <row r="35">
      <c r="A35" s="86" t="s">
        <v>3224</v>
      </c>
      <c r="B35" s="87" t="s">
        <v>563</v>
      </c>
      <c r="C35" s="87" t="s">
        <v>3225</v>
      </c>
      <c r="D35" s="88">
        <f>SUMIF('EJECUCION 24 DE ABRIL DEL 2026'!I:I,B:B,'EJECUCION 24 DE ABRIL DEL 2026'!Q:Q)</f>
        <v>1000000000</v>
      </c>
      <c r="E35" s="89">
        <f>SUMIF('EJECUCION 24 DE ABRIL DEL 2026'!I:I,B:B,'EJECUCION 24 DE ABRIL DEL 2026'!X:X)</f>
        <v>954391279</v>
      </c>
      <c r="F35" s="89">
        <f>SUMIF('EJECUCION 24 DE ABRIL DEL 2026'!I:I,B:B,'EJECUCION 24 DE ABRIL DEL 2026'!Z:Z)</f>
        <v>443046069</v>
      </c>
      <c r="G35" s="89">
        <f>SUMIF('EJECUCION 24 DE ABRIL DEL 2026'!I:I,B:B,'EJECUCION 24 DE ABRIL DEL 2026'!AA:AA)</f>
        <v>0</v>
      </c>
      <c r="H35" s="90">
        <f t="shared" si="1"/>
        <v>0</v>
      </c>
      <c r="I35" s="91" t="s">
        <v>3155</v>
      </c>
      <c r="J35" s="92">
        <f>SUMIF(POAI!T:T,B:B,POAI!AB:AB)</f>
        <v>1000000000</v>
      </c>
      <c r="K35" s="85">
        <f t="shared" si="2"/>
        <v>0</v>
      </c>
      <c r="L35" s="93">
        <f>SUMIF(POAI!T:T,B:B,POAI!AI:AI)</f>
        <v>954391279</v>
      </c>
      <c r="M35" s="93">
        <f t="shared" si="3"/>
        <v>0</v>
      </c>
      <c r="N35" s="93">
        <f>SUMIF('EJECUCION 24 DE ABRIL DEL 2026'!I:I,B:B,'EJECUCION 24 DE ABRIL DEL 2026'!Y:Y)</f>
        <v>443067400</v>
      </c>
      <c r="O35" s="93">
        <f>SUMIF(POAI!T:T,B:B,POAI!AJ:AJ)</f>
        <v>443067400</v>
      </c>
      <c r="P35" s="93">
        <f t="shared" si="4"/>
        <v>0</v>
      </c>
      <c r="Q35" s="93">
        <f>SUMIF(POAI!T:T,B:B,POAI!AL:AL)</f>
        <v>0</v>
      </c>
      <c r="R35" s="94">
        <f t="shared" si="5"/>
        <v>0</v>
      </c>
      <c r="S35" s="94"/>
      <c r="T35" s="94"/>
      <c r="U35" s="94"/>
      <c r="V35" s="94"/>
      <c r="W35" s="94"/>
      <c r="X35" s="94"/>
      <c r="Y35" s="94"/>
      <c r="Z35" s="94"/>
      <c r="AA35" s="94"/>
      <c r="AB35" s="94"/>
    </row>
    <row r="36">
      <c r="A36" s="86" t="s">
        <v>243</v>
      </c>
      <c r="B36" s="87" t="s">
        <v>585</v>
      </c>
      <c r="C36" s="87" t="s">
        <v>3226</v>
      </c>
      <c r="D36" s="88">
        <f>SUMIF('EJECUCION 24 DE ABRIL DEL 2026'!I:I,B:B,'EJECUCION 24 DE ABRIL DEL 2026'!Q:Q)</f>
        <v>724540000</v>
      </c>
      <c r="E36" s="89">
        <f>SUMIF('EJECUCION 24 DE ABRIL DEL 2026'!I:I,B:B,'EJECUCION 24 DE ABRIL DEL 2026'!X:X)</f>
        <v>739540000</v>
      </c>
      <c r="F36" s="89">
        <f>SUMIF('EJECUCION 24 DE ABRIL DEL 2026'!I:I,B:B,'EJECUCION 24 DE ABRIL DEL 2026'!Z:Z)</f>
        <v>156250000</v>
      </c>
      <c r="G36" s="89">
        <f>SUMIF('EJECUCION 24 DE ABRIL DEL 2026'!I:I,B:B,'EJECUCION 24 DE ABRIL DEL 2026'!AA:AA)</f>
        <v>85200000</v>
      </c>
      <c r="H36" s="90">
        <f t="shared" si="1"/>
        <v>0.1152067501</v>
      </c>
      <c r="I36" s="91" t="s">
        <v>3155</v>
      </c>
      <c r="J36" s="92">
        <f>SUMIF(POAI!T:T,B:B,POAI!AB:AB)</f>
        <v>724540000</v>
      </c>
      <c r="K36" s="85">
        <f t="shared" si="2"/>
        <v>0</v>
      </c>
      <c r="L36" s="93">
        <f>SUMIF(POAI!T:T,B:B,POAI!AI:AI)</f>
        <v>739540000</v>
      </c>
      <c r="M36" s="93">
        <f t="shared" si="3"/>
        <v>0</v>
      </c>
      <c r="N36" s="93">
        <f>SUMIF('EJECUCION 24 DE ABRIL DEL 2026'!I:I,B:B,'EJECUCION 24 DE ABRIL DEL 2026'!Y:Y)</f>
        <v>694040500</v>
      </c>
      <c r="O36" s="93">
        <f>SUMIF(POAI!T:T,B:B,POAI!AJ:AJ)</f>
        <v>694040500</v>
      </c>
      <c r="P36" s="93">
        <f t="shared" si="4"/>
        <v>0</v>
      </c>
      <c r="Q36" s="93">
        <f>SUMIF(POAI!T:T,B:B,POAI!AL:AL)</f>
        <v>85200000</v>
      </c>
      <c r="R36" s="94">
        <f t="shared" si="5"/>
        <v>0</v>
      </c>
      <c r="S36" s="94"/>
      <c r="T36" s="94"/>
      <c r="U36" s="94"/>
      <c r="V36" s="94"/>
      <c r="W36" s="94"/>
      <c r="X36" s="94"/>
      <c r="Y36" s="94"/>
      <c r="Z36" s="94"/>
      <c r="AA36" s="94"/>
      <c r="AB36" s="94"/>
    </row>
    <row r="37">
      <c r="A37" s="86" t="s">
        <v>1003</v>
      </c>
      <c r="B37" s="87" t="s">
        <v>591</v>
      </c>
      <c r="C37" s="87" t="s">
        <v>3227</v>
      </c>
      <c r="D37" s="88">
        <f>SUMIF('EJECUCION 24 DE ABRIL DEL 2026'!I:I,B:B,'EJECUCION 24 DE ABRIL DEL 2026'!Q:Q)</f>
        <v>147828736.3</v>
      </c>
      <c r="E37" s="89">
        <f>SUMIF('EJECUCION 24 DE ABRIL DEL 2026'!I:I,B:B,'EJECUCION 24 DE ABRIL DEL 2026'!X:X)</f>
        <v>147828736.3</v>
      </c>
      <c r="F37" s="89">
        <f>SUMIF('EJECUCION 24 DE ABRIL DEL 2026'!I:I,B:B,'EJECUCION 24 DE ABRIL DEL 2026'!Z:Z)</f>
        <v>0</v>
      </c>
      <c r="G37" s="89">
        <f>SUMIF('EJECUCION 24 DE ABRIL DEL 2026'!I:I,B:B,'EJECUCION 24 DE ABRIL DEL 2026'!AA:AA)</f>
        <v>0</v>
      </c>
      <c r="H37" s="90">
        <f t="shared" si="1"/>
        <v>0</v>
      </c>
      <c r="I37" s="91" t="s">
        <v>3155</v>
      </c>
      <c r="J37" s="92">
        <f>SUMIF(POAI!T:T,B:B,POAI!AB:AB)</f>
        <v>147828736.3</v>
      </c>
      <c r="K37" s="85">
        <f t="shared" si="2"/>
        <v>0</v>
      </c>
      <c r="L37" s="93">
        <f>SUMIF(POAI!T:T,B:B,POAI!AI:AI)</f>
        <v>147828736.3</v>
      </c>
      <c r="M37" s="93">
        <f t="shared" si="3"/>
        <v>0</v>
      </c>
      <c r="N37" s="93">
        <f>SUMIF('EJECUCION 24 DE ABRIL DEL 2026'!I:I,B:B,'EJECUCION 24 DE ABRIL DEL 2026'!Y:Y)</f>
        <v>0</v>
      </c>
      <c r="O37" s="93">
        <f>SUMIF(POAI!T:T,B:B,POAI!AJ:AJ)</f>
        <v>0</v>
      </c>
      <c r="P37" s="93">
        <f t="shared" si="4"/>
        <v>0</v>
      </c>
      <c r="Q37" s="93">
        <f>SUMIF(POAI!T:T,B:B,POAI!AL:AL)</f>
        <v>0</v>
      </c>
      <c r="R37" s="94">
        <f t="shared" si="5"/>
        <v>0</v>
      </c>
      <c r="S37" s="94"/>
      <c r="T37" s="94"/>
      <c r="U37" s="94"/>
      <c r="V37" s="94"/>
      <c r="W37" s="94"/>
      <c r="X37" s="94"/>
      <c r="Y37" s="94"/>
      <c r="Z37" s="94"/>
      <c r="AA37" s="94"/>
      <c r="AB37" s="94"/>
    </row>
    <row r="38">
      <c r="A38" s="86" t="s">
        <v>3228</v>
      </c>
      <c r="B38" s="87" t="s">
        <v>610</v>
      </c>
      <c r="C38" s="87" t="s">
        <v>3229</v>
      </c>
      <c r="D38" s="88">
        <f>SUMIF('EJECUCION 24 DE ABRIL DEL 2026'!I:I,B:B,'EJECUCION 24 DE ABRIL DEL 2026'!Q:Q)</f>
        <v>415000000</v>
      </c>
      <c r="E38" s="89">
        <f>SUMIF('EJECUCION 24 DE ABRIL DEL 2026'!I:I,B:B,'EJECUCION 24 DE ABRIL DEL 2026'!X:X)</f>
        <v>415000000</v>
      </c>
      <c r="F38" s="89">
        <f>SUMIF('EJECUCION 24 DE ABRIL DEL 2026'!I:I,B:B,'EJECUCION 24 DE ABRIL DEL 2026'!Z:Z)</f>
        <v>42053200</v>
      </c>
      <c r="G38" s="89">
        <f>SUMIF('EJECUCION 24 DE ABRIL DEL 2026'!I:I,B:B,'EJECUCION 24 DE ABRIL DEL 2026'!AA:AA)</f>
        <v>42053200</v>
      </c>
      <c r="H38" s="90">
        <f t="shared" si="1"/>
        <v>0.101333012</v>
      </c>
      <c r="I38" s="91" t="s">
        <v>3155</v>
      </c>
      <c r="J38" s="92">
        <f>SUMIF(POAI!T:T,B:B,POAI!AB:AB)</f>
        <v>415000000</v>
      </c>
      <c r="K38" s="85">
        <f t="shared" si="2"/>
        <v>0</v>
      </c>
      <c r="L38" s="93">
        <f>SUMIF(POAI!T:T,B:B,POAI!AI:AI)</f>
        <v>415000000</v>
      </c>
      <c r="M38" s="93">
        <f t="shared" si="3"/>
        <v>0</v>
      </c>
      <c r="N38" s="93">
        <f>SUMIF('EJECUCION 24 DE ABRIL DEL 2026'!I:I,B:B,'EJECUCION 24 DE ABRIL DEL 2026'!Y:Y)</f>
        <v>415000000</v>
      </c>
      <c r="O38" s="93">
        <f>SUMIF(POAI!T:T,B:B,POAI!AJ:AJ)</f>
        <v>415000000</v>
      </c>
      <c r="P38" s="93">
        <f t="shared" si="4"/>
        <v>0</v>
      </c>
      <c r="Q38" s="93">
        <f>SUMIF(POAI!T:T,B:B,POAI!AL:AL)</f>
        <v>42053200</v>
      </c>
      <c r="R38" s="94">
        <f t="shared" si="5"/>
        <v>0</v>
      </c>
      <c r="S38" s="94"/>
      <c r="T38" s="94"/>
      <c r="U38" s="94"/>
      <c r="V38" s="94"/>
      <c r="W38" s="94"/>
      <c r="X38" s="94"/>
      <c r="Y38" s="94"/>
      <c r="Z38" s="94"/>
      <c r="AA38" s="94"/>
      <c r="AB38" s="94"/>
    </row>
    <row r="39">
      <c r="A39" s="86" t="s">
        <v>3230</v>
      </c>
      <c r="B39" s="87" t="s">
        <v>621</v>
      </c>
      <c r="C39" s="87" t="s">
        <v>3231</v>
      </c>
      <c r="D39" s="88">
        <f>SUMIF('EJECUCION 24 DE ABRIL DEL 2026'!I:I,B:B,'EJECUCION 24 DE ABRIL DEL 2026'!Q:Q)</f>
        <v>8427023589</v>
      </c>
      <c r="E39" s="89">
        <f>SUMIF('EJECUCION 24 DE ABRIL DEL 2026'!I:I,B:B,'EJECUCION 24 DE ABRIL DEL 2026'!X:X)</f>
        <v>8427023589</v>
      </c>
      <c r="F39" s="89">
        <f>SUMIF('EJECUCION 24 DE ABRIL DEL 2026'!I:I,B:B,'EJECUCION 24 DE ABRIL DEL 2026'!Z:Z)</f>
        <v>7414204035</v>
      </c>
      <c r="G39" s="89">
        <f>SUMIF('EJECUCION 24 DE ABRIL DEL 2026'!I:I,B:B,'EJECUCION 24 DE ABRIL DEL 2026'!AA:AA)</f>
        <v>1495171757</v>
      </c>
      <c r="H39" s="90">
        <f t="shared" si="1"/>
        <v>0.1774258421</v>
      </c>
      <c r="I39" s="91" t="s">
        <v>3155</v>
      </c>
      <c r="J39" s="92">
        <f>SUMIF(POAI!T:T,B:B,POAI!AB:AB)</f>
        <v>8427023589</v>
      </c>
      <c r="K39" s="85">
        <f t="shared" si="2"/>
        <v>0</v>
      </c>
      <c r="L39" s="93">
        <f>SUMIF(POAI!T:T,B:B,POAI!AI:AI)</f>
        <v>8427023589</v>
      </c>
      <c r="M39" s="93">
        <f t="shared" si="3"/>
        <v>0</v>
      </c>
      <c r="N39" s="93">
        <f>SUMIF('EJECUCION 24 DE ABRIL DEL 2026'!I:I,B:B,'EJECUCION 24 DE ABRIL DEL 2026'!Y:Y)</f>
        <v>7414618467</v>
      </c>
      <c r="O39" s="93">
        <f>SUMIF(POAI!T:T,B:B,POAI!AJ:AJ)</f>
        <v>7414618467</v>
      </c>
      <c r="P39" s="93">
        <f t="shared" si="4"/>
        <v>0</v>
      </c>
      <c r="Q39" s="93">
        <f>SUMIF(POAI!T:T,B:B,POAI!AL:AL)</f>
        <v>1495171757</v>
      </c>
      <c r="R39" s="94">
        <f t="shared" si="5"/>
        <v>0</v>
      </c>
      <c r="S39" s="94"/>
      <c r="T39" s="94"/>
      <c r="U39" s="94"/>
      <c r="V39" s="94"/>
      <c r="W39" s="94"/>
      <c r="X39" s="94"/>
      <c r="Y39" s="94"/>
      <c r="Z39" s="94"/>
      <c r="AA39" s="94"/>
      <c r="AB39" s="94"/>
    </row>
    <row r="40">
      <c r="A40" s="86" t="s">
        <v>1125</v>
      </c>
      <c r="B40" s="87" t="s">
        <v>648</v>
      </c>
      <c r="C40" s="87" t="s">
        <v>3232</v>
      </c>
      <c r="D40" s="88">
        <f>SUMIF('EJECUCION 24 DE ABRIL DEL 2026'!I:I,B:B,'EJECUCION 24 DE ABRIL DEL 2026'!Q:Q)</f>
        <v>49748783.7</v>
      </c>
      <c r="E40" s="89">
        <f>SUMIF('EJECUCION 24 DE ABRIL DEL 2026'!I:I,B:B,'EJECUCION 24 DE ABRIL DEL 2026'!X:X)</f>
        <v>49748783.7</v>
      </c>
      <c r="F40" s="89">
        <f>SUMIF('EJECUCION 24 DE ABRIL DEL 2026'!I:I,B:B,'EJECUCION 24 DE ABRIL DEL 2026'!Z:Z)</f>
        <v>36050000</v>
      </c>
      <c r="G40" s="89">
        <f>SUMIF('EJECUCION 24 DE ABRIL DEL 2026'!I:I,B:B,'EJECUCION 24 DE ABRIL DEL 2026'!AA:AA)</f>
        <v>30900000</v>
      </c>
      <c r="H40" s="90">
        <f t="shared" si="1"/>
        <v>0.6211207129</v>
      </c>
      <c r="I40" s="91" t="s">
        <v>3155</v>
      </c>
      <c r="J40" s="92">
        <f>SUMIF(POAI!T:T,B:B,POAI!AB:AB)</f>
        <v>49748783.7</v>
      </c>
      <c r="K40" s="85">
        <f t="shared" si="2"/>
        <v>0</v>
      </c>
      <c r="L40" s="93">
        <f>SUMIF(POAI!T:T,B:B,POAI!AI:AI)</f>
        <v>49748783.7</v>
      </c>
      <c r="M40" s="93">
        <f t="shared" si="3"/>
        <v>0</v>
      </c>
      <c r="N40" s="93">
        <f>SUMIF('EJECUCION 24 DE ABRIL DEL 2026'!I:I,B:B,'EJECUCION 24 DE ABRIL DEL 2026'!Y:Y)</f>
        <v>49500000</v>
      </c>
      <c r="O40" s="93">
        <f>SUMIF(POAI!T:T,B:B,POAI!AJ:AJ)</f>
        <v>49500000</v>
      </c>
      <c r="P40" s="93">
        <f t="shared" si="4"/>
        <v>0</v>
      </c>
      <c r="Q40" s="93">
        <f>SUMIF(POAI!T:T,B:B,POAI!AL:AL)</f>
        <v>30900000</v>
      </c>
      <c r="R40" s="94">
        <f t="shared" si="5"/>
        <v>0</v>
      </c>
      <c r="S40" s="94"/>
      <c r="T40" s="94"/>
      <c r="U40" s="94"/>
      <c r="V40" s="94"/>
      <c r="W40" s="94"/>
      <c r="X40" s="94"/>
      <c r="Y40" s="94"/>
      <c r="Z40" s="94"/>
      <c r="AA40" s="94"/>
      <c r="AB40" s="94"/>
    </row>
    <row r="41">
      <c r="A41" s="86" t="s">
        <v>141</v>
      </c>
      <c r="B41" s="87" t="s">
        <v>667</v>
      </c>
      <c r="C41" s="87" t="s">
        <v>3233</v>
      </c>
      <c r="D41" s="88">
        <f>SUMIF('EJECUCION 24 DE ABRIL DEL 2026'!I:I,B:B,'EJECUCION 24 DE ABRIL DEL 2026'!Q:Q)</f>
        <v>1142400000</v>
      </c>
      <c r="E41" s="89">
        <f>SUMIF('EJECUCION 24 DE ABRIL DEL 2026'!I:I,B:B,'EJECUCION 24 DE ABRIL DEL 2026'!X:X)</f>
        <v>1142400000</v>
      </c>
      <c r="F41" s="89">
        <f>SUMIF('EJECUCION 24 DE ABRIL DEL 2026'!I:I,B:B,'EJECUCION 24 DE ABRIL DEL 2026'!Z:Z)</f>
        <v>484288721</v>
      </c>
      <c r="G41" s="89">
        <f>SUMIF('EJECUCION 24 DE ABRIL DEL 2026'!I:I,B:B,'EJECUCION 24 DE ABRIL DEL 2026'!AA:AA)</f>
        <v>149402309</v>
      </c>
      <c r="H41" s="90">
        <f t="shared" si="1"/>
        <v>0.1307793321</v>
      </c>
      <c r="I41" s="91" t="s">
        <v>3166</v>
      </c>
      <c r="J41" s="92">
        <f>SUMIF(POAI!T:T,B:B,POAI!AB:AB)</f>
        <v>1142400000</v>
      </c>
      <c r="K41" s="85">
        <f t="shared" si="2"/>
        <v>0</v>
      </c>
      <c r="L41" s="93">
        <f>SUMIF(POAI!T:T,B:B,POAI!AI:AI)</f>
        <v>1142400000</v>
      </c>
      <c r="M41" s="93">
        <f t="shared" si="3"/>
        <v>0</v>
      </c>
      <c r="N41" s="93">
        <f>SUMIF('EJECUCION 24 DE ABRIL DEL 2026'!I:I,B:B,'EJECUCION 24 DE ABRIL DEL 2026'!Y:Y)</f>
        <v>911391030</v>
      </c>
      <c r="O41" s="93">
        <f>SUMIF(POAI!T:T,B:B,POAI!AJ:AJ)</f>
        <v>911391030</v>
      </c>
      <c r="P41" s="93">
        <f t="shared" si="4"/>
        <v>0</v>
      </c>
      <c r="Q41" s="93">
        <f>SUMIF(POAI!T:T,B:B,POAI!AL:AL)</f>
        <v>149402309</v>
      </c>
      <c r="R41" s="94">
        <f t="shared" si="5"/>
        <v>0</v>
      </c>
      <c r="S41" s="94"/>
      <c r="T41" s="94"/>
      <c r="U41" s="94"/>
      <c r="V41" s="94"/>
      <c r="W41" s="94"/>
      <c r="X41" s="94"/>
      <c r="Y41" s="94"/>
      <c r="Z41" s="94"/>
      <c r="AA41" s="94"/>
      <c r="AB41" s="94"/>
    </row>
    <row r="42">
      <c r="A42" s="86" t="s">
        <v>302</v>
      </c>
      <c r="B42" s="87" t="s">
        <v>688</v>
      </c>
      <c r="C42" s="87" t="s">
        <v>3234</v>
      </c>
      <c r="D42" s="88">
        <f>SUMIF('EJECUCION 24 DE ABRIL DEL 2026'!I:I,B:B,'EJECUCION 24 DE ABRIL DEL 2026'!Q:Q)</f>
        <v>1112734131175</v>
      </c>
      <c r="E42" s="89">
        <f>SUMIF('EJECUCION 24 DE ABRIL DEL 2026'!I:I,B:B,'EJECUCION 24 DE ABRIL DEL 2026'!X:X)</f>
        <v>1112734131175</v>
      </c>
      <c r="F42" s="89">
        <f>SUMIF('EJECUCION 24 DE ABRIL DEL 2026'!I:I,B:B,'EJECUCION 24 DE ABRIL DEL 2026'!Z:Z)</f>
        <v>318061958775</v>
      </c>
      <c r="G42" s="89">
        <f>SUMIF('EJECUCION 24 DE ABRIL DEL 2026'!I:I,B:B,'EJECUCION 24 DE ABRIL DEL 2026'!AA:AA)</f>
        <v>317925608775</v>
      </c>
      <c r="H42" s="90">
        <f t="shared" si="1"/>
        <v>0.2857156978</v>
      </c>
      <c r="I42" s="91" t="s">
        <v>3166</v>
      </c>
      <c r="J42" s="92">
        <f>SUMIF(POAI!T:T,B:B,POAI!AB:AB)</f>
        <v>1112734131175</v>
      </c>
      <c r="K42" s="85">
        <f t="shared" si="2"/>
        <v>0</v>
      </c>
      <c r="L42" s="93">
        <f>SUMIF(POAI!T:T,B:B,POAI!AI:AI)</f>
        <v>1112734131175</v>
      </c>
      <c r="M42" s="93">
        <f t="shared" si="3"/>
        <v>0</v>
      </c>
      <c r="N42" s="93">
        <f>SUMIF('EJECUCION 24 DE ABRIL DEL 2026'!I:I,B:B,'EJECUCION 24 DE ABRIL DEL 2026'!Y:Y)</f>
        <v>1112513481175</v>
      </c>
      <c r="O42" s="93">
        <f>SUMIF(POAI!T:T,B:B,POAI!AJ:AJ)</f>
        <v>1112513481175</v>
      </c>
      <c r="P42" s="93">
        <f t="shared" si="4"/>
        <v>0</v>
      </c>
      <c r="Q42" s="93">
        <f>SUMIF(POAI!T:T,B:B,POAI!AL:AL)</f>
        <v>317925608775</v>
      </c>
      <c r="R42" s="94">
        <f t="shared" si="5"/>
        <v>0</v>
      </c>
      <c r="S42" s="94"/>
      <c r="T42" s="94"/>
      <c r="U42" s="94"/>
      <c r="V42" s="94"/>
      <c r="W42" s="94"/>
      <c r="X42" s="94"/>
      <c r="Y42" s="94"/>
      <c r="Z42" s="94"/>
      <c r="AA42" s="94"/>
      <c r="AB42" s="94"/>
    </row>
    <row r="43">
      <c r="A43" s="86" t="s">
        <v>3235</v>
      </c>
      <c r="B43" s="87" t="s">
        <v>709</v>
      </c>
      <c r="C43" s="87" t="s">
        <v>3236</v>
      </c>
      <c r="D43" s="88">
        <f>SUMIF('EJECUCION 24 DE ABRIL DEL 2026'!I:I,B:B,'EJECUCION 24 DE ABRIL DEL 2026'!Q:Q)</f>
        <v>1117000000</v>
      </c>
      <c r="E43" s="89">
        <f>SUMIF('EJECUCION 24 DE ABRIL DEL 2026'!I:I,B:B,'EJECUCION 24 DE ABRIL DEL 2026'!X:X)</f>
        <v>1117000000</v>
      </c>
      <c r="F43" s="89">
        <f>SUMIF('EJECUCION 24 DE ABRIL DEL 2026'!I:I,B:B,'EJECUCION 24 DE ABRIL DEL 2026'!Z:Z)</f>
        <v>578267000</v>
      </c>
      <c r="G43" s="89">
        <f>SUMIF('EJECUCION 24 DE ABRIL DEL 2026'!I:I,B:B,'EJECUCION 24 DE ABRIL DEL 2026'!AA:AA)</f>
        <v>192968000</v>
      </c>
      <c r="H43" s="90">
        <f t="shared" si="1"/>
        <v>0.1727555953</v>
      </c>
      <c r="I43" s="91" t="s">
        <v>3166</v>
      </c>
      <c r="J43" s="92">
        <f>SUMIF(POAI!T:T,B:B,POAI!AB:AB)</f>
        <v>1117000000</v>
      </c>
      <c r="K43" s="85">
        <f t="shared" si="2"/>
        <v>0</v>
      </c>
      <c r="L43" s="93">
        <f>SUMIF(POAI!T:T,B:B,POAI!AI:AI)</f>
        <v>1117000000</v>
      </c>
      <c r="M43" s="93">
        <f t="shared" si="3"/>
        <v>0</v>
      </c>
      <c r="N43" s="93">
        <f>SUMIF('EJECUCION 24 DE ABRIL DEL 2026'!I:I,B:B,'EJECUCION 24 DE ABRIL DEL 2026'!Y:Y)</f>
        <v>1036668000</v>
      </c>
      <c r="O43" s="93">
        <f>SUMIF(POAI!T:T,B:B,POAI!AJ:AJ)</f>
        <v>1036668000</v>
      </c>
      <c r="P43" s="93">
        <f t="shared" si="4"/>
        <v>0</v>
      </c>
      <c r="Q43" s="93">
        <f>SUMIF(POAI!T:T,B:B,POAI!AL:AL)</f>
        <v>192968000</v>
      </c>
      <c r="R43" s="94">
        <f t="shared" si="5"/>
        <v>0</v>
      </c>
      <c r="S43" s="94"/>
      <c r="T43" s="94"/>
      <c r="U43" s="94"/>
      <c r="V43" s="94"/>
      <c r="W43" s="94"/>
      <c r="X43" s="94"/>
      <c r="Y43" s="94"/>
      <c r="Z43" s="94"/>
      <c r="AA43" s="94"/>
      <c r="AB43" s="94"/>
    </row>
    <row r="44">
      <c r="A44" s="86" t="s">
        <v>840</v>
      </c>
      <c r="B44" s="87" t="s">
        <v>848</v>
      </c>
      <c r="C44" s="87" t="s">
        <v>3237</v>
      </c>
      <c r="D44" s="88">
        <f>SUMIF('EJECUCION 24 DE ABRIL DEL 2026'!I:I,B:B,'EJECUCION 24 DE ABRIL DEL 2026'!Q:Q)</f>
        <v>4300000000</v>
      </c>
      <c r="E44" s="89">
        <f>SUMIF('EJECUCION 24 DE ABRIL DEL 2026'!I:I,B:B,'EJECUCION 24 DE ABRIL DEL 2026'!X:X)</f>
        <v>4300000000</v>
      </c>
      <c r="F44" s="89">
        <f>SUMIF('EJECUCION 24 DE ABRIL DEL 2026'!I:I,B:B,'EJECUCION 24 DE ABRIL DEL 2026'!Z:Z)</f>
        <v>833571477</v>
      </c>
      <c r="G44" s="89">
        <f>SUMIF('EJECUCION 24 DE ABRIL DEL 2026'!I:I,B:B,'EJECUCION 24 DE ABRIL DEL 2026'!AA:AA)</f>
        <v>833571477</v>
      </c>
      <c r="H44" s="90">
        <f t="shared" si="1"/>
        <v>0.1938538319</v>
      </c>
      <c r="I44" s="91" t="s">
        <v>3238</v>
      </c>
      <c r="J44" s="92">
        <f>SUMIF(POAI!T:T,B:B,POAI!AB:AB)</f>
        <v>4300000000</v>
      </c>
      <c r="K44" s="85">
        <f t="shared" si="2"/>
        <v>0</v>
      </c>
      <c r="L44" s="93">
        <f>SUMIF(POAI!T:T,B:B,POAI!AI:AI)</f>
        <v>4300000000</v>
      </c>
      <c r="M44" s="93">
        <f t="shared" si="3"/>
        <v>0</v>
      </c>
      <c r="N44" s="93">
        <f>SUMIF('EJECUCION 24 DE ABRIL DEL 2026'!I:I,B:B,'EJECUCION 24 DE ABRIL DEL 2026'!Y:Y)</f>
        <v>833571477</v>
      </c>
      <c r="O44" s="93">
        <f>SUMIF(POAI!T:T,B:B,POAI!AJ:AJ)</f>
        <v>833571477</v>
      </c>
      <c r="P44" s="93">
        <f t="shared" si="4"/>
        <v>0</v>
      </c>
      <c r="Q44" s="93">
        <f>SUMIF(POAI!T:T,B:B,POAI!AL:AL)</f>
        <v>833571477</v>
      </c>
      <c r="R44" s="94">
        <f t="shared" si="5"/>
        <v>0</v>
      </c>
      <c r="S44" s="94"/>
      <c r="T44" s="94"/>
      <c r="U44" s="94"/>
      <c r="V44" s="94"/>
      <c r="W44" s="94"/>
      <c r="X44" s="94"/>
      <c r="Y44" s="94"/>
      <c r="Z44" s="94"/>
      <c r="AA44" s="94"/>
      <c r="AB44" s="94"/>
    </row>
    <row r="45">
      <c r="A45" s="86" t="s">
        <v>3239</v>
      </c>
      <c r="B45" s="87" t="s">
        <v>876</v>
      </c>
      <c r="C45" s="87" t="s">
        <v>3240</v>
      </c>
      <c r="D45" s="88">
        <f>SUMIF('EJECUCION 24 DE ABRIL DEL 2026'!I:I,B:B,'EJECUCION 24 DE ABRIL DEL 2026'!Q:Q)</f>
        <v>990360224.2</v>
      </c>
      <c r="E45" s="89">
        <f>SUMIF('EJECUCION 24 DE ABRIL DEL 2026'!I:I,B:B,'EJECUCION 24 DE ABRIL DEL 2026'!X:X)</f>
        <v>990360224.2</v>
      </c>
      <c r="F45" s="89">
        <f>SUMIF('EJECUCION 24 DE ABRIL DEL 2026'!I:I,B:B,'EJECUCION 24 DE ABRIL DEL 2026'!Z:Z)</f>
        <v>90000000</v>
      </c>
      <c r="G45" s="89">
        <f>SUMIF('EJECUCION 24 DE ABRIL DEL 2026'!I:I,B:B,'EJECUCION 24 DE ABRIL DEL 2026'!AA:AA)</f>
        <v>90000000</v>
      </c>
      <c r="H45" s="90">
        <f t="shared" si="1"/>
        <v>0.0908760245</v>
      </c>
      <c r="I45" s="91" t="s">
        <v>3238</v>
      </c>
      <c r="J45" s="92">
        <f>SUMIF(POAI!T:T,B:B,POAI!AB:AB)</f>
        <v>990360224.2</v>
      </c>
      <c r="K45" s="85">
        <f t="shared" si="2"/>
        <v>0</v>
      </c>
      <c r="L45" s="93">
        <f>SUMIF(POAI!T:T,B:B,POAI!AI:AI)</f>
        <v>990360224.2</v>
      </c>
      <c r="M45" s="93">
        <f t="shared" si="3"/>
        <v>0</v>
      </c>
      <c r="N45" s="93">
        <f>SUMIF('EJECUCION 24 DE ABRIL DEL 2026'!I:I,B:B,'EJECUCION 24 DE ABRIL DEL 2026'!Y:Y)</f>
        <v>90000000</v>
      </c>
      <c r="O45" s="93">
        <f>SUMIF(POAI!T:T,B:B,POAI!AJ:AJ)</f>
        <v>90000000</v>
      </c>
      <c r="P45" s="93">
        <f t="shared" si="4"/>
        <v>0</v>
      </c>
      <c r="Q45" s="93">
        <f>SUMIF(POAI!T:T,B:B,POAI!AL:AL)</f>
        <v>90000000</v>
      </c>
      <c r="R45" s="94">
        <f t="shared" si="5"/>
        <v>0</v>
      </c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>
      <c r="A46" s="86" t="s">
        <v>182</v>
      </c>
      <c r="B46" s="87" t="s">
        <v>884</v>
      </c>
      <c r="C46" s="87" t="s">
        <v>3241</v>
      </c>
      <c r="D46" s="88">
        <f>SUMIF('EJECUCION 24 DE ABRIL DEL 2026'!I:I,B:B,'EJECUCION 24 DE ABRIL DEL 2026'!Q:Q)</f>
        <v>4012378519</v>
      </c>
      <c r="E46" s="89">
        <f>SUMIF('EJECUCION 24 DE ABRIL DEL 2026'!I:I,B:B,'EJECUCION 24 DE ABRIL DEL 2026'!X:X)</f>
        <v>6312378519</v>
      </c>
      <c r="F46" s="89">
        <f>SUMIF('EJECUCION 24 DE ABRIL DEL 2026'!I:I,B:B,'EJECUCION 24 DE ABRIL DEL 2026'!Z:Z)</f>
        <v>3067356909</v>
      </c>
      <c r="G46" s="89">
        <f>SUMIF('EJECUCION 24 DE ABRIL DEL 2026'!I:I,B:B,'EJECUCION 24 DE ABRIL DEL 2026'!AA:AA)</f>
        <v>3067356909</v>
      </c>
      <c r="H46" s="90">
        <f t="shared" si="1"/>
        <v>0.4859272776</v>
      </c>
      <c r="I46" s="91" t="s">
        <v>3238</v>
      </c>
      <c r="J46" s="92">
        <f>SUMIF(POAI!T:T,B:B,POAI!AB:AB)</f>
        <v>4012378519</v>
      </c>
      <c r="K46" s="85">
        <f t="shared" si="2"/>
        <v>0</v>
      </c>
      <c r="L46" s="93">
        <f>SUMIF(POAI!T:T,B:B,POAI!AI:AI)</f>
        <v>6312378519</v>
      </c>
      <c r="M46" s="93">
        <f t="shared" si="3"/>
        <v>0</v>
      </c>
      <c r="N46" s="93">
        <f>SUMIF('EJECUCION 24 DE ABRIL DEL 2026'!I:I,B:B,'EJECUCION 24 DE ABRIL DEL 2026'!Y:Y)</f>
        <v>3067356909</v>
      </c>
      <c r="O46" s="93">
        <f>SUMIF(POAI!T:T,B:B,POAI!AJ:AJ)</f>
        <v>3067356909</v>
      </c>
      <c r="P46" s="93">
        <f t="shared" si="4"/>
        <v>0</v>
      </c>
      <c r="Q46" s="93">
        <f>SUMIF(POAI!T:T,B:B,POAI!AL:AL)</f>
        <v>3067356909</v>
      </c>
      <c r="R46" s="94">
        <f t="shared" si="5"/>
        <v>0</v>
      </c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>
      <c r="A47" s="86" t="s">
        <v>3242</v>
      </c>
      <c r="B47" s="87" t="s">
        <v>929</v>
      </c>
      <c r="C47" s="87" t="s">
        <v>3243</v>
      </c>
      <c r="D47" s="88">
        <f>SUMIF('EJECUCION 24 DE ABRIL DEL 2026'!I:I,B:B,'EJECUCION 24 DE ABRIL DEL 2026'!Q:Q)</f>
        <v>2193151092</v>
      </c>
      <c r="E47" s="89">
        <f>SUMIF('EJECUCION 24 DE ABRIL DEL 2026'!I:I,B:B,'EJECUCION 24 DE ABRIL DEL 2026'!X:X)</f>
        <v>2193151092</v>
      </c>
      <c r="F47" s="89">
        <f>SUMIF('EJECUCION 24 DE ABRIL DEL 2026'!I:I,B:B,'EJECUCION 24 DE ABRIL DEL 2026'!Z:Z)</f>
        <v>510000000</v>
      </c>
      <c r="G47" s="89">
        <f>SUMIF('EJECUCION 24 DE ABRIL DEL 2026'!I:I,B:B,'EJECUCION 24 DE ABRIL DEL 2026'!AA:AA)</f>
        <v>510000000</v>
      </c>
      <c r="H47" s="90">
        <f t="shared" si="1"/>
        <v>0.232542118</v>
      </c>
      <c r="I47" s="91" t="s">
        <v>3238</v>
      </c>
      <c r="J47" s="92">
        <f>SUMIF(POAI!T:T,B:B,POAI!AB:AB)</f>
        <v>2193151092</v>
      </c>
      <c r="K47" s="85">
        <f t="shared" si="2"/>
        <v>0</v>
      </c>
      <c r="L47" s="93">
        <f>SUMIF(POAI!T:T,B:B,POAI!AI:AI)</f>
        <v>2193151092</v>
      </c>
      <c r="M47" s="93">
        <f t="shared" si="3"/>
        <v>0</v>
      </c>
      <c r="N47" s="93">
        <f>SUMIF('EJECUCION 24 DE ABRIL DEL 2026'!I:I,B:B,'EJECUCION 24 DE ABRIL DEL 2026'!Y:Y)</f>
        <v>510000000</v>
      </c>
      <c r="O47" s="93">
        <f>SUMIF(POAI!T:T,B:B,POAI!AJ:AJ)</f>
        <v>510000000</v>
      </c>
      <c r="P47" s="93">
        <f t="shared" si="4"/>
        <v>0</v>
      </c>
      <c r="Q47" s="93">
        <f>SUMIF(POAI!T:T,B:B,POAI!AL:AL)</f>
        <v>510000000</v>
      </c>
      <c r="R47" s="94">
        <f t="shared" si="5"/>
        <v>0</v>
      </c>
      <c r="S47" s="94"/>
      <c r="T47" s="94"/>
      <c r="U47" s="94"/>
      <c r="V47" s="94"/>
      <c r="W47" s="94"/>
      <c r="X47" s="94"/>
      <c r="Y47" s="94"/>
      <c r="Z47" s="94"/>
      <c r="AA47" s="94"/>
      <c r="AB47" s="94"/>
    </row>
    <row r="48">
      <c r="A48" s="86" t="s">
        <v>3244</v>
      </c>
      <c r="B48" s="87" t="s">
        <v>953</v>
      </c>
      <c r="C48" s="87" t="s">
        <v>3245</v>
      </c>
      <c r="D48" s="88">
        <f>SUMIF('EJECUCION 24 DE ABRIL DEL 2026'!I:I,B:B,'EJECUCION 24 DE ABRIL DEL 2026'!Q:Q)</f>
        <v>500000000</v>
      </c>
      <c r="E48" s="89">
        <f>SUMIF('EJECUCION 24 DE ABRIL DEL 2026'!I:I,B:B,'EJECUCION 24 DE ABRIL DEL 2026'!X:X)</f>
        <v>500000000</v>
      </c>
      <c r="F48" s="89">
        <f>SUMIF('EJECUCION 24 DE ABRIL DEL 2026'!I:I,B:B,'EJECUCION 24 DE ABRIL DEL 2026'!Z:Z)</f>
        <v>160000000</v>
      </c>
      <c r="G48" s="89">
        <f>SUMIF('EJECUCION 24 DE ABRIL DEL 2026'!I:I,B:B,'EJECUCION 24 DE ABRIL DEL 2026'!AA:AA)</f>
        <v>160000000</v>
      </c>
      <c r="H48" s="90">
        <f t="shared" si="1"/>
        <v>0.32</v>
      </c>
      <c r="I48" s="91" t="s">
        <v>3238</v>
      </c>
      <c r="J48" s="92">
        <f>SUMIF(POAI!T:T,B:B,POAI!AB:AB)</f>
        <v>500000000</v>
      </c>
      <c r="K48" s="85">
        <f t="shared" si="2"/>
        <v>0</v>
      </c>
      <c r="L48" s="93">
        <f>SUMIF(POAI!T:T,B:B,POAI!AI:AI)</f>
        <v>500000000</v>
      </c>
      <c r="M48" s="93">
        <f t="shared" si="3"/>
        <v>0</v>
      </c>
      <c r="N48" s="93">
        <f>SUMIF('EJECUCION 24 DE ABRIL DEL 2026'!I:I,B:B,'EJECUCION 24 DE ABRIL DEL 2026'!Y:Y)</f>
        <v>160000000</v>
      </c>
      <c r="O48" s="93">
        <f>SUMIF(POAI!T:T,B:B,POAI!AJ:AJ)</f>
        <v>160000000</v>
      </c>
      <c r="P48" s="93">
        <f t="shared" si="4"/>
        <v>0</v>
      </c>
      <c r="Q48" s="93">
        <f>SUMIF(POAI!T:T,B:B,POAI!AL:AL)</f>
        <v>160000000</v>
      </c>
      <c r="R48" s="94">
        <f t="shared" si="5"/>
        <v>0</v>
      </c>
      <c r="S48" s="94"/>
      <c r="T48" s="94"/>
      <c r="U48" s="94"/>
      <c r="V48" s="94"/>
      <c r="W48" s="94"/>
      <c r="X48" s="94"/>
      <c r="Y48" s="94"/>
      <c r="Z48" s="94"/>
      <c r="AA48" s="94"/>
      <c r="AB48" s="94"/>
    </row>
    <row r="49">
      <c r="A49" s="86" t="s">
        <v>3246</v>
      </c>
      <c r="B49" s="87" t="s">
        <v>971</v>
      </c>
      <c r="C49" s="87" t="s">
        <v>3247</v>
      </c>
      <c r="D49" s="88">
        <f>SUMIF('EJECUCION 24 DE ABRIL DEL 2026'!I:I,B:B,'EJECUCION 24 DE ABRIL DEL 2026'!Q:Q)</f>
        <v>532800000</v>
      </c>
      <c r="E49" s="89">
        <f>SUMIF('EJECUCION 24 DE ABRIL DEL 2026'!I:I,B:B,'EJECUCION 24 DE ABRIL DEL 2026'!X:X)</f>
        <v>523450000</v>
      </c>
      <c r="F49" s="89">
        <f>SUMIF('EJECUCION 24 DE ABRIL DEL 2026'!I:I,B:B,'EJECUCION 24 DE ABRIL DEL 2026'!Z:Z)</f>
        <v>448200000</v>
      </c>
      <c r="G49" s="89">
        <f>SUMIF('EJECUCION 24 DE ABRIL DEL 2026'!I:I,B:B,'EJECUCION 24 DE ABRIL DEL 2026'!AA:AA)</f>
        <v>211300000</v>
      </c>
      <c r="H49" s="90">
        <f t="shared" si="1"/>
        <v>0.4036679721</v>
      </c>
      <c r="I49" s="91" t="s">
        <v>3169</v>
      </c>
      <c r="J49" s="92">
        <f>SUMIF(POAI!T:T,B:B,POAI!AB:AB)</f>
        <v>532800000</v>
      </c>
      <c r="K49" s="85">
        <f t="shared" si="2"/>
        <v>0</v>
      </c>
      <c r="L49" s="93">
        <f>SUMIF(POAI!T:T,B:B,POAI!AI:AI)</f>
        <v>523450000</v>
      </c>
      <c r="M49" s="93">
        <f t="shared" si="3"/>
        <v>0</v>
      </c>
      <c r="N49" s="93">
        <f>SUMIF('EJECUCION 24 DE ABRIL DEL 2026'!I:I,B:B,'EJECUCION 24 DE ABRIL DEL 2026'!Y:Y)</f>
        <v>449600000</v>
      </c>
      <c r="O49" s="93">
        <f>SUMIF(POAI!T:T,B:B,POAI!AJ:AJ)</f>
        <v>449600000</v>
      </c>
      <c r="P49" s="93">
        <f t="shared" si="4"/>
        <v>0</v>
      </c>
      <c r="Q49" s="93">
        <f>SUMIF(POAI!T:T,B:B,POAI!AL:AL)</f>
        <v>211300000</v>
      </c>
      <c r="R49" s="94">
        <f t="shared" si="5"/>
        <v>0</v>
      </c>
      <c r="S49" s="94"/>
      <c r="T49" s="94"/>
      <c r="U49" s="94"/>
      <c r="V49" s="94"/>
      <c r="W49" s="94"/>
      <c r="X49" s="94"/>
      <c r="Y49" s="94"/>
      <c r="Z49" s="94"/>
      <c r="AA49" s="94"/>
      <c r="AB49" s="94"/>
    </row>
    <row r="50">
      <c r="A50" s="86" t="s">
        <v>3248</v>
      </c>
      <c r="B50" s="87" t="s">
        <v>979</v>
      </c>
      <c r="C50" s="87" t="s">
        <v>3249</v>
      </c>
      <c r="D50" s="88">
        <f>SUMIF('EJECUCION 24 DE ABRIL DEL 2026'!I:I,B:B,'EJECUCION 24 DE ABRIL DEL 2026'!Q:Q)</f>
        <v>80000000</v>
      </c>
      <c r="E50" s="89">
        <f>SUMIF('EJECUCION 24 DE ABRIL DEL 2026'!I:I,B:B,'EJECUCION 24 DE ABRIL DEL 2026'!X:X)</f>
        <v>80000000</v>
      </c>
      <c r="F50" s="89">
        <f>SUMIF('EJECUCION 24 DE ABRIL DEL 2026'!I:I,B:B,'EJECUCION 24 DE ABRIL DEL 2026'!Z:Z)</f>
        <v>80000000</v>
      </c>
      <c r="G50" s="89">
        <f>SUMIF('EJECUCION 24 DE ABRIL DEL 2026'!I:I,B:B,'EJECUCION 24 DE ABRIL DEL 2026'!AA:AA)</f>
        <v>80000000</v>
      </c>
      <c r="H50" s="90">
        <f t="shared" si="1"/>
        <v>1</v>
      </c>
      <c r="I50" s="91" t="s">
        <v>3250</v>
      </c>
      <c r="J50" s="92">
        <f>SUMIF(POAI!T:T,B:B,POAI!AB:AB)</f>
        <v>80000000</v>
      </c>
      <c r="K50" s="85">
        <f t="shared" si="2"/>
        <v>0</v>
      </c>
      <c r="L50" s="93">
        <f>SUMIF(POAI!T:T,B:B,POAI!AI:AI)</f>
        <v>80000000</v>
      </c>
      <c r="M50" s="93">
        <f t="shared" si="3"/>
        <v>0</v>
      </c>
      <c r="N50" s="93">
        <f>SUMIF('EJECUCION 24 DE ABRIL DEL 2026'!I:I,B:B,'EJECUCION 24 DE ABRIL DEL 2026'!Y:Y)</f>
        <v>80000000</v>
      </c>
      <c r="O50" s="93">
        <f>SUMIF(POAI!T:T,B:B,POAI!AJ:AJ)</f>
        <v>80000000</v>
      </c>
      <c r="P50" s="93">
        <f t="shared" si="4"/>
        <v>0</v>
      </c>
      <c r="Q50" s="93">
        <f>SUMIF(POAI!T:T,B:B,POAI!AL:AL)</f>
        <v>80000000</v>
      </c>
      <c r="R50" s="94">
        <f t="shared" si="5"/>
        <v>0</v>
      </c>
      <c r="S50" s="94"/>
      <c r="T50" s="94"/>
      <c r="U50" s="94"/>
      <c r="V50" s="94"/>
      <c r="W50" s="94"/>
      <c r="X50" s="94"/>
      <c r="Y50" s="94"/>
      <c r="Z50" s="94"/>
      <c r="AA50" s="94"/>
      <c r="AB50" s="94"/>
    </row>
    <row r="51">
      <c r="A51" s="86" t="s">
        <v>3251</v>
      </c>
      <c r="B51" s="87" t="s">
        <v>981</v>
      </c>
      <c r="C51" s="87" t="s">
        <v>3252</v>
      </c>
      <c r="D51" s="88">
        <f>SUMIF('EJECUCION 24 DE ABRIL DEL 2026'!I:I,B:B,'EJECUCION 24 DE ABRIL DEL 2026'!Q:Q)</f>
        <v>732700000</v>
      </c>
      <c r="E51" s="89">
        <f>SUMIF('EJECUCION 24 DE ABRIL DEL 2026'!I:I,B:B,'EJECUCION 24 DE ABRIL DEL 2026'!X:X)</f>
        <v>732700000</v>
      </c>
      <c r="F51" s="89">
        <f>SUMIF('EJECUCION 24 DE ABRIL DEL 2026'!I:I,B:B,'EJECUCION 24 DE ABRIL DEL 2026'!Z:Z)</f>
        <v>366350000</v>
      </c>
      <c r="G51" s="89">
        <f>SUMIF('EJECUCION 24 DE ABRIL DEL 2026'!I:I,B:B,'EJECUCION 24 DE ABRIL DEL 2026'!AA:AA)</f>
        <v>366350000</v>
      </c>
      <c r="H51" s="90">
        <f t="shared" si="1"/>
        <v>0.5</v>
      </c>
      <c r="I51" s="91" t="s">
        <v>3250</v>
      </c>
      <c r="J51" s="92">
        <f>SUMIF(POAI!T:T,B:B,POAI!AB:AB)</f>
        <v>732700000</v>
      </c>
      <c r="K51" s="85">
        <f t="shared" si="2"/>
        <v>0</v>
      </c>
      <c r="L51" s="93">
        <f>SUMIF(POAI!T:T,B:B,POAI!AI:AI)</f>
        <v>732700000</v>
      </c>
      <c r="M51" s="93">
        <f t="shared" si="3"/>
        <v>0</v>
      </c>
      <c r="N51" s="93">
        <f>SUMIF('EJECUCION 24 DE ABRIL DEL 2026'!I:I,B:B,'EJECUCION 24 DE ABRIL DEL 2026'!Y:Y)</f>
        <v>366350000</v>
      </c>
      <c r="O51" s="93">
        <f>SUMIF(POAI!T:T,B:B,POAI!AJ:AJ)</f>
        <v>366350000</v>
      </c>
      <c r="P51" s="93">
        <f t="shared" si="4"/>
        <v>0</v>
      </c>
      <c r="Q51" s="93">
        <f>SUMIF(POAI!T:T,B:B,POAI!AL:AL)</f>
        <v>366350000</v>
      </c>
      <c r="R51" s="94">
        <f t="shared" si="5"/>
        <v>0</v>
      </c>
      <c r="S51" s="94"/>
      <c r="T51" s="94"/>
      <c r="U51" s="94"/>
      <c r="V51" s="94"/>
      <c r="W51" s="94"/>
      <c r="X51" s="94"/>
      <c r="Y51" s="94"/>
      <c r="Z51" s="94"/>
      <c r="AA51" s="94"/>
      <c r="AB51" s="94"/>
    </row>
    <row r="52">
      <c r="A52" s="86" t="s">
        <v>3253</v>
      </c>
      <c r="B52" s="87" t="s">
        <v>983</v>
      </c>
      <c r="C52" s="87" t="s">
        <v>3254</v>
      </c>
      <c r="D52" s="88">
        <f>SUMIF('EJECUCION 24 DE ABRIL DEL 2026'!I:I,B:B,'EJECUCION 24 DE ABRIL DEL 2026'!Q:Q)</f>
        <v>33500000</v>
      </c>
      <c r="E52" s="89">
        <f>SUMIF('EJECUCION 24 DE ABRIL DEL 2026'!I:I,B:B,'EJECUCION 24 DE ABRIL DEL 2026'!X:X)</f>
        <v>33500000</v>
      </c>
      <c r="F52" s="89">
        <f>SUMIF('EJECUCION 24 DE ABRIL DEL 2026'!I:I,B:B,'EJECUCION 24 DE ABRIL DEL 2026'!Z:Z)</f>
        <v>33500000</v>
      </c>
      <c r="G52" s="89">
        <f>SUMIF('EJECUCION 24 DE ABRIL DEL 2026'!I:I,B:B,'EJECUCION 24 DE ABRIL DEL 2026'!AA:AA)</f>
        <v>33500000</v>
      </c>
      <c r="H52" s="90">
        <f t="shared" si="1"/>
        <v>1</v>
      </c>
      <c r="I52" s="91" t="s">
        <v>3250</v>
      </c>
      <c r="J52" s="92">
        <f>SUMIF(POAI!T:T,B:B,POAI!AB:AB)</f>
        <v>33500000</v>
      </c>
      <c r="K52" s="85">
        <f t="shared" si="2"/>
        <v>0</v>
      </c>
      <c r="L52" s="93">
        <f>SUMIF(POAI!T:T,B:B,POAI!AI:AI)</f>
        <v>33500000</v>
      </c>
      <c r="M52" s="93">
        <f t="shared" si="3"/>
        <v>0</v>
      </c>
      <c r="N52" s="93">
        <f>SUMIF('EJECUCION 24 DE ABRIL DEL 2026'!I:I,B:B,'EJECUCION 24 DE ABRIL DEL 2026'!Y:Y)</f>
        <v>33500000</v>
      </c>
      <c r="O52" s="93">
        <f>SUMIF(POAI!T:T,B:B,POAI!AJ:AJ)</f>
        <v>33500000</v>
      </c>
      <c r="P52" s="93">
        <f t="shared" si="4"/>
        <v>0</v>
      </c>
      <c r="Q52" s="93">
        <f>SUMIF(POAI!T:T,B:B,POAI!AL:AL)</f>
        <v>33500000</v>
      </c>
      <c r="R52" s="94">
        <f t="shared" si="5"/>
        <v>0</v>
      </c>
      <c r="S52" s="94"/>
      <c r="T52" s="94"/>
      <c r="U52" s="94"/>
      <c r="V52" s="94"/>
      <c r="W52" s="94"/>
      <c r="X52" s="94"/>
      <c r="Y52" s="94"/>
      <c r="Z52" s="94"/>
      <c r="AA52" s="94"/>
      <c r="AB52" s="94"/>
    </row>
    <row r="53">
      <c r="A53" s="86" t="s">
        <v>3255</v>
      </c>
      <c r="B53" s="87" t="s">
        <v>991</v>
      </c>
      <c r="C53" s="87" t="s">
        <v>3256</v>
      </c>
      <c r="D53" s="88">
        <f>SUMIF('EJECUCION 24 DE ABRIL DEL 2026'!I:I,B:B,'EJECUCION 24 DE ABRIL DEL 2026'!Q:Q)</f>
        <v>260000000</v>
      </c>
      <c r="E53" s="89">
        <f>SUMIF('EJECUCION 24 DE ABRIL DEL 2026'!I:I,B:B,'EJECUCION 24 DE ABRIL DEL 2026'!X:X)</f>
        <v>260000000</v>
      </c>
      <c r="F53" s="89">
        <f>SUMIF('EJECUCION 24 DE ABRIL DEL 2026'!I:I,B:B,'EJECUCION 24 DE ABRIL DEL 2026'!Z:Z)</f>
        <v>260000000</v>
      </c>
      <c r="G53" s="89">
        <f>SUMIF('EJECUCION 24 DE ABRIL DEL 2026'!I:I,B:B,'EJECUCION 24 DE ABRIL DEL 2026'!AA:AA)</f>
        <v>260000000</v>
      </c>
      <c r="H53" s="90">
        <f t="shared" si="1"/>
        <v>1</v>
      </c>
      <c r="I53" s="91" t="s">
        <v>3250</v>
      </c>
      <c r="J53" s="92">
        <f>SUMIF(POAI!T:T,B:B,POAI!AB:AB)</f>
        <v>260000000</v>
      </c>
      <c r="K53" s="85">
        <f t="shared" si="2"/>
        <v>0</v>
      </c>
      <c r="L53" s="93">
        <f>SUMIF(POAI!T:T,B:B,POAI!AI:AI)</f>
        <v>260000000</v>
      </c>
      <c r="M53" s="93">
        <f t="shared" si="3"/>
        <v>0</v>
      </c>
      <c r="N53" s="93">
        <f>SUMIF('EJECUCION 24 DE ABRIL DEL 2026'!I:I,B:B,'EJECUCION 24 DE ABRIL DEL 2026'!Y:Y)</f>
        <v>260000000</v>
      </c>
      <c r="O53" s="93">
        <f>SUMIF(POAI!T:T,B:B,POAI!AJ:AJ)</f>
        <v>260000000</v>
      </c>
      <c r="P53" s="93">
        <f t="shared" si="4"/>
        <v>0</v>
      </c>
      <c r="Q53" s="93">
        <f>SUMIF(POAI!T:T,B:B,POAI!AL:AL)</f>
        <v>260000000</v>
      </c>
      <c r="R53" s="94">
        <f t="shared" si="5"/>
        <v>0</v>
      </c>
      <c r="S53" s="94"/>
      <c r="T53" s="94"/>
      <c r="U53" s="94"/>
      <c r="V53" s="94"/>
      <c r="W53" s="94"/>
      <c r="X53" s="94"/>
      <c r="Y53" s="94"/>
      <c r="Z53" s="94"/>
      <c r="AA53" s="94"/>
      <c r="AB53" s="94"/>
    </row>
    <row r="54">
      <c r="A54" s="86" t="s">
        <v>3257</v>
      </c>
      <c r="B54" s="87" t="s">
        <v>1000</v>
      </c>
      <c r="C54" s="87" t="s">
        <v>3258</v>
      </c>
      <c r="D54" s="88">
        <f>SUMIF('EJECUCION 24 DE ABRIL DEL 2026'!I:I,B:B,'EJECUCION 24 DE ABRIL DEL 2026'!Q:Q)</f>
        <v>86400000</v>
      </c>
      <c r="E54" s="89">
        <f>SUMIF('EJECUCION 24 DE ABRIL DEL 2026'!I:I,B:B,'EJECUCION 24 DE ABRIL DEL 2026'!X:X)</f>
        <v>86400000</v>
      </c>
      <c r="F54" s="89">
        <f>SUMIF('EJECUCION 24 DE ABRIL DEL 2026'!I:I,B:B,'EJECUCION 24 DE ABRIL DEL 2026'!Z:Z)</f>
        <v>86400000</v>
      </c>
      <c r="G54" s="89">
        <f>SUMIF('EJECUCION 24 DE ABRIL DEL 2026'!I:I,B:B,'EJECUCION 24 DE ABRIL DEL 2026'!AA:AA)</f>
        <v>86400000</v>
      </c>
      <c r="H54" s="90">
        <f t="shared" si="1"/>
        <v>1</v>
      </c>
      <c r="I54" s="91" t="s">
        <v>3250</v>
      </c>
      <c r="J54" s="92">
        <f>SUMIF(POAI!T:T,B:B,POAI!AB:AB)</f>
        <v>86400000</v>
      </c>
      <c r="K54" s="85">
        <f t="shared" si="2"/>
        <v>0</v>
      </c>
      <c r="L54" s="93">
        <f>SUMIF(POAI!T:T,B:B,POAI!AI:AI)</f>
        <v>86400000</v>
      </c>
      <c r="M54" s="93">
        <f t="shared" si="3"/>
        <v>0</v>
      </c>
      <c r="N54" s="93">
        <f>SUMIF('EJECUCION 24 DE ABRIL DEL 2026'!I:I,B:B,'EJECUCION 24 DE ABRIL DEL 2026'!Y:Y)</f>
        <v>86400000</v>
      </c>
      <c r="O54" s="93">
        <f>SUMIF(POAI!T:T,B:B,POAI!AJ:AJ)</f>
        <v>86400000</v>
      </c>
      <c r="P54" s="93">
        <f t="shared" si="4"/>
        <v>0</v>
      </c>
      <c r="Q54" s="93">
        <f>SUMIF(POAI!T:T,B:B,POAI!AL:AL)</f>
        <v>86400000</v>
      </c>
      <c r="R54" s="94">
        <f t="shared" si="5"/>
        <v>0</v>
      </c>
      <c r="S54" s="94"/>
      <c r="T54" s="94"/>
      <c r="U54" s="94"/>
      <c r="V54" s="94"/>
      <c r="W54" s="94"/>
      <c r="X54" s="94"/>
      <c r="Y54" s="94"/>
      <c r="Z54" s="94"/>
      <c r="AA54" s="94"/>
      <c r="AB54" s="94"/>
    </row>
    <row r="55">
      <c r="A55" s="86" t="s">
        <v>3259</v>
      </c>
      <c r="B55" s="87" t="s">
        <v>1011</v>
      </c>
      <c r="C55" s="87" t="s">
        <v>3260</v>
      </c>
      <c r="D55" s="88">
        <f>SUMIF('EJECUCION 24 DE ABRIL DEL 2026'!I:I,B:B,'EJECUCION 24 DE ABRIL DEL 2026'!Q:Q)</f>
        <v>113750000</v>
      </c>
      <c r="E55" s="89">
        <f>SUMIF('EJECUCION 24 DE ABRIL DEL 2026'!I:I,B:B,'EJECUCION 24 DE ABRIL DEL 2026'!X:X)</f>
        <v>113750000</v>
      </c>
      <c r="F55" s="89">
        <f>SUMIF('EJECUCION 24 DE ABRIL DEL 2026'!I:I,B:B,'EJECUCION 24 DE ABRIL DEL 2026'!Z:Z)</f>
        <v>113750000</v>
      </c>
      <c r="G55" s="89">
        <f>SUMIF('EJECUCION 24 DE ABRIL DEL 2026'!I:I,B:B,'EJECUCION 24 DE ABRIL DEL 2026'!AA:AA)</f>
        <v>113750000</v>
      </c>
      <c r="H55" s="90">
        <f t="shared" si="1"/>
        <v>1</v>
      </c>
      <c r="I55" s="91" t="s">
        <v>3250</v>
      </c>
      <c r="J55" s="92">
        <f>SUMIF(POAI!T:T,B:B,POAI!AB:AB)</f>
        <v>113750000</v>
      </c>
      <c r="K55" s="85">
        <f t="shared" si="2"/>
        <v>0</v>
      </c>
      <c r="L55" s="93">
        <f>SUMIF(POAI!T:T,B:B,POAI!AI:AI)</f>
        <v>113750000</v>
      </c>
      <c r="M55" s="93">
        <f t="shared" si="3"/>
        <v>0</v>
      </c>
      <c r="N55" s="93">
        <f>SUMIF('EJECUCION 24 DE ABRIL DEL 2026'!I:I,B:B,'EJECUCION 24 DE ABRIL DEL 2026'!Y:Y)</f>
        <v>113750000</v>
      </c>
      <c r="O55" s="93">
        <f>SUMIF(POAI!T:T,B:B,POAI!AJ:AJ)</f>
        <v>113750000</v>
      </c>
      <c r="P55" s="93">
        <f t="shared" si="4"/>
        <v>0</v>
      </c>
      <c r="Q55" s="93">
        <f>SUMIF(POAI!T:T,B:B,POAI!AL:AL)</f>
        <v>113750000</v>
      </c>
      <c r="R55" s="94">
        <f t="shared" si="5"/>
        <v>0</v>
      </c>
      <c r="S55" s="94"/>
      <c r="T55" s="94"/>
      <c r="U55" s="94"/>
      <c r="V55" s="94"/>
      <c r="W55" s="94"/>
      <c r="X55" s="94"/>
      <c r="Y55" s="94"/>
      <c r="Z55" s="94"/>
      <c r="AA55" s="94"/>
      <c r="AB55" s="94"/>
    </row>
    <row r="56">
      <c r="A56" s="86" t="s">
        <v>3261</v>
      </c>
      <c r="B56" s="87" t="s">
        <v>1026</v>
      </c>
      <c r="C56" s="87" t="s">
        <v>3262</v>
      </c>
      <c r="D56" s="88">
        <f>SUMIF('EJECUCION 24 DE ABRIL DEL 2026'!I:I,B:B,'EJECUCION 24 DE ABRIL DEL 2026'!Q:Q)</f>
        <v>2665600000</v>
      </c>
      <c r="E56" s="89">
        <f>SUMIF('EJECUCION 24 DE ABRIL DEL 2026'!I:I,B:B,'EJECUCION 24 DE ABRIL DEL 2026'!X:X)</f>
        <v>2630112500</v>
      </c>
      <c r="F56" s="89">
        <f>SUMIF('EJECUCION 24 DE ABRIL DEL 2026'!I:I,B:B,'EJECUCION 24 DE ABRIL DEL 2026'!Z:Z)</f>
        <v>2629447000</v>
      </c>
      <c r="G56" s="89">
        <f>SUMIF('EJECUCION 24 DE ABRIL DEL 2026'!I:I,B:B,'EJECUCION 24 DE ABRIL DEL 2026'!AA:AA)</f>
        <v>481779000</v>
      </c>
      <c r="H56" s="90">
        <f t="shared" si="1"/>
        <v>0.183178096</v>
      </c>
      <c r="I56" s="91" t="s">
        <v>3263</v>
      </c>
      <c r="J56" s="92">
        <f>SUMIF(POAI!T:T,B:B,POAI!AB:AB)</f>
        <v>2665600000</v>
      </c>
      <c r="K56" s="85">
        <f t="shared" si="2"/>
        <v>0</v>
      </c>
      <c r="L56" s="93">
        <f>SUMIF(POAI!T:T,B:B,POAI!AI:AI)</f>
        <v>2630112500</v>
      </c>
      <c r="M56" s="93">
        <f t="shared" si="3"/>
        <v>0</v>
      </c>
      <c r="N56" s="93">
        <f>SUMIF('EJECUCION 24 DE ABRIL DEL 2026'!I:I,B:B,'EJECUCION 24 DE ABRIL DEL 2026'!Y:Y)</f>
        <v>2629447000</v>
      </c>
      <c r="O56" s="93">
        <f>SUMIF(POAI!T:T,B:B,POAI!AJ:AJ)</f>
        <v>2629447000</v>
      </c>
      <c r="P56" s="93">
        <f t="shared" si="4"/>
        <v>0</v>
      </c>
      <c r="Q56" s="93">
        <f>SUMIF(POAI!T:T,B:B,POAI!AL:AL)</f>
        <v>481779000</v>
      </c>
      <c r="R56" s="94">
        <f t="shared" si="5"/>
        <v>0</v>
      </c>
      <c r="S56" s="94"/>
      <c r="T56" s="94"/>
      <c r="U56" s="94"/>
      <c r="V56" s="94"/>
      <c r="W56" s="94"/>
      <c r="X56" s="94"/>
      <c r="Y56" s="94"/>
      <c r="Z56" s="94"/>
      <c r="AA56" s="94"/>
      <c r="AB56" s="94"/>
    </row>
    <row r="57">
      <c r="A57" s="86" t="s">
        <v>3264</v>
      </c>
      <c r="B57" s="87" t="s">
        <v>1032</v>
      </c>
      <c r="C57" s="87" t="s">
        <v>3265</v>
      </c>
      <c r="D57" s="88">
        <f>SUMIF('EJECUCION 24 DE ABRIL DEL 2026'!I:I,B:B,'EJECUCION 24 DE ABRIL DEL 2026'!Q:Q)</f>
        <v>57600000</v>
      </c>
      <c r="E57" s="89">
        <f>SUMIF('EJECUCION 24 DE ABRIL DEL 2026'!I:I,B:B,'EJECUCION 24 DE ABRIL DEL 2026'!X:X)</f>
        <v>73350000</v>
      </c>
      <c r="F57" s="89">
        <f>SUMIF('EJECUCION 24 DE ABRIL DEL 2026'!I:I,B:B,'EJECUCION 24 DE ABRIL DEL 2026'!Z:Z)</f>
        <v>50750000</v>
      </c>
      <c r="G57" s="89">
        <f>SUMIF('EJECUCION 24 DE ABRIL DEL 2026'!I:I,B:B,'EJECUCION 24 DE ABRIL DEL 2026'!AA:AA)</f>
        <v>34500000</v>
      </c>
      <c r="H57" s="90">
        <f t="shared" si="1"/>
        <v>0.4703476483</v>
      </c>
      <c r="I57" s="91" t="s">
        <v>3263</v>
      </c>
      <c r="J57" s="92">
        <f>SUMIF(POAI!T:T,B:B,POAI!AB:AB)</f>
        <v>57600000</v>
      </c>
      <c r="K57" s="85">
        <f t="shared" si="2"/>
        <v>0</v>
      </c>
      <c r="L57" s="93">
        <f>SUMIF(POAI!T:T,B:B,POAI!AI:AI)</f>
        <v>73350000</v>
      </c>
      <c r="M57" s="93">
        <f t="shared" si="3"/>
        <v>0</v>
      </c>
      <c r="N57" s="93">
        <f>SUMIF('EJECUCION 24 DE ABRIL DEL 2026'!I:I,B:B,'EJECUCION 24 DE ABRIL DEL 2026'!Y:Y)</f>
        <v>72500000</v>
      </c>
      <c r="O57" s="93">
        <f>SUMIF(POAI!T:T,B:B,POAI!AJ:AJ)</f>
        <v>72500000</v>
      </c>
      <c r="P57" s="93">
        <f t="shared" si="4"/>
        <v>0</v>
      </c>
      <c r="Q57" s="93">
        <f>SUMIF(POAI!T:T,B:B,POAI!AL:AL)</f>
        <v>34500000</v>
      </c>
      <c r="R57" s="94">
        <f t="shared" si="5"/>
        <v>0</v>
      </c>
      <c r="S57" s="94"/>
      <c r="T57" s="94"/>
      <c r="U57" s="94"/>
      <c r="V57" s="94"/>
      <c r="W57" s="94"/>
      <c r="X57" s="94"/>
      <c r="Y57" s="94"/>
      <c r="Z57" s="94"/>
      <c r="AA57" s="94"/>
      <c r="AB57" s="94"/>
    </row>
    <row r="58">
      <c r="A58" s="86" t="s">
        <v>3266</v>
      </c>
      <c r="B58" s="87" t="s">
        <v>1040</v>
      </c>
      <c r="C58" s="87" t="s">
        <v>3267</v>
      </c>
      <c r="D58" s="88">
        <f>SUMIF('EJECUCION 24 DE ABRIL DEL 2026'!I:I,B:B,'EJECUCION 24 DE ABRIL DEL 2026'!Q:Q)</f>
        <v>50400000</v>
      </c>
      <c r="E58" s="89">
        <f>SUMIF('EJECUCION 24 DE ABRIL DEL 2026'!I:I,B:B,'EJECUCION 24 DE ABRIL DEL 2026'!X:X)</f>
        <v>50400000</v>
      </c>
      <c r="F58" s="89">
        <f>SUMIF('EJECUCION 24 DE ABRIL DEL 2026'!I:I,B:B,'EJECUCION 24 DE ABRIL DEL 2026'!Z:Z)</f>
        <v>43750000</v>
      </c>
      <c r="G58" s="89">
        <f>SUMIF('EJECUCION 24 DE ABRIL DEL 2026'!I:I,B:B,'EJECUCION 24 DE ABRIL DEL 2026'!AA:AA)</f>
        <v>32000000</v>
      </c>
      <c r="H58" s="90">
        <f t="shared" si="1"/>
        <v>0.6349206349</v>
      </c>
      <c r="I58" s="91" t="s">
        <v>3263</v>
      </c>
      <c r="J58" s="92">
        <f>SUMIF(POAI!T:T,B:B,POAI!AB:AB)</f>
        <v>50400000</v>
      </c>
      <c r="K58" s="85">
        <f t="shared" si="2"/>
        <v>0</v>
      </c>
      <c r="L58" s="93">
        <f>SUMIF(POAI!T:T,B:B,POAI!AI:AI)</f>
        <v>50400000</v>
      </c>
      <c r="M58" s="93">
        <f t="shared" si="3"/>
        <v>0</v>
      </c>
      <c r="N58" s="93">
        <f>SUMIF('EJECUCION 24 DE ABRIL DEL 2026'!I:I,B:B,'EJECUCION 24 DE ABRIL DEL 2026'!Y:Y)</f>
        <v>50400000</v>
      </c>
      <c r="O58" s="93">
        <f>SUMIF(POAI!T:T,B:B,POAI!AJ:AJ)</f>
        <v>50400000</v>
      </c>
      <c r="P58" s="93">
        <f t="shared" si="4"/>
        <v>0</v>
      </c>
      <c r="Q58" s="93">
        <f>SUMIF(POAI!T:T,B:B,POAI!AL:AL)</f>
        <v>32000000</v>
      </c>
      <c r="R58" s="94">
        <f t="shared" si="5"/>
        <v>0</v>
      </c>
      <c r="S58" s="94"/>
      <c r="T58" s="94"/>
      <c r="U58" s="94"/>
      <c r="V58" s="94"/>
      <c r="W58" s="94"/>
      <c r="X58" s="94"/>
      <c r="Y58" s="94"/>
      <c r="Z58" s="94"/>
      <c r="AA58" s="94"/>
      <c r="AB58" s="94"/>
    </row>
    <row r="59">
      <c r="A59" s="86" t="s">
        <v>3268</v>
      </c>
      <c r="B59" s="87" t="s">
        <v>1047</v>
      </c>
      <c r="C59" s="87" t="s">
        <v>3269</v>
      </c>
      <c r="D59" s="88">
        <f>SUMIF('EJECUCION 24 DE ABRIL DEL 2026'!I:I,B:B,'EJECUCION 24 DE ABRIL DEL 2026'!Q:Q)</f>
        <v>20000000</v>
      </c>
      <c r="E59" s="89">
        <f>SUMIF('EJECUCION 24 DE ABRIL DEL 2026'!I:I,B:B,'EJECUCION 24 DE ABRIL DEL 2026'!X:X)</f>
        <v>20000000</v>
      </c>
      <c r="F59" s="89">
        <f>SUMIF('EJECUCION 24 DE ABRIL DEL 2026'!I:I,B:B,'EJECUCION 24 DE ABRIL DEL 2026'!Z:Z)</f>
        <v>15750000</v>
      </c>
      <c r="G59" s="89">
        <f>SUMIF('EJECUCION 24 DE ABRIL DEL 2026'!I:I,B:B,'EJECUCION 24 DE ABRIL DEL 2026'!AA:AA)</f>
        <v>13500000</v>
      </c>
      <c r="H59" s="90">
        <f t="shared" si="1"/>
        <v>0.675</v>
      </c>
      <c r="I59" s="91" t="s">
        <v>3263</v>
      </c>
      <c r="J59" s="92">
        <f>SUMIF(POAI!T:T,B:B,POAI!AB:AB)</f>
        <v>20000000</v>
      </c>
      <c r="K59" s="85">
        <f t="shared" si="2"/>
        <v>0</v>
      </c>
      <c r="L59" s="93">
        <f>SUMIF(POAI!T:T,B:B,POAI!AI:AI)</f>
        <v>20000000</v>
      </c>
      <c r="M59" s="93">
        <f t="shared" si="3"/>
        <v>0</v>
      </c>
      <c r="N59" s="93">
        <f>SUMIF('EJECUCION 24 DE ABRIL DEL 2026'!I:I,B:B,'EJECUCION 24 DE ABRIL DEL 2026'!Y:Y)</f>
        <v>19950000</v>
      </c>
      <c r="O59" s="93">
        <f>SUMIF(POAI!T:T,B:B,POAI!AJ:AJ)</f>
        <v>19950000</v>
      </c>
      <c r="P59" s="93">
        <f t="shared" si="4"/>
        <v>0</v>
      </c>
      <c r="Q59" s="93">
        <f>SUMIF(POAI!T:T,B:B,POAI!AL:AL)</f>
        <v>13500000</v>
      </c>
      <c r="R59" s="94">
        <f t="shared" si="5"/>
        <v>0</v>
      </c>
      <c r="S59" s="94"/>
      <c r="T59" s="94"/>
      <c r="U59" s="94"/>
      <c r="V59" s="94"/>
      <c r="W59" s="94"/>
      <c r="X59" s="94"/>
      <c r="Y59" s="94"/>
      <c r="Z59" s="94"/>
      <c r="AA59" s="94"/>
      <c r="AB59" s="94"/>
    </row>
    <row r="60">
      <c r="A60" s="86" t="s">
        <v>3270</v>
      </c>
      <c r="B60" s="87" t="s">
        <v>1053</v>
      </c>
      <c r="C60" s="87" t="s">
        <v>3271</v>
      </c>
      <c r="D60" s="88">
        <f>SUMIF('EJECUCION 24 DE ABRIL DEL 2026'!I:I,B:B,'EJECUCION 24 DE ABRIL DEL 2026'!Q:Q)</f>
        <v>900000000</v>
      </c>
      <c r="E60" s="89">
        <f>SUMIF('EJECUCION 24 DE ABRIL DEL 2026'!I:I,B:B,'EJECUCION 24 DE ABRIL DEL 2026'!X:X)</f>
        <v>900000000</v>
      </c>
      <c r="F60" s="89">
        <f>SUMIF('EJECUCION 24 DE ABRIL DEL 2026'!I:I,B:B,'EJECUCION 24 DE ABRIL DEL 2026'!Z:Z)</f>
        <v>900000000</v>
      </c>
      <c r="G60" s="89">
        <f>SUMIF('EJECUCION 24 DE ABRIL DEL 2026'!I:I,B:B,'EJECUCION 24 DE ABRIL DEL 2026'!AA:AA)</f>
        <v>0</v>
      </c>
      <c r="H60" s="90">
        <f t="shared" si="1"/>
        <v>0</v>
      </c>
      <c r="I60" s="91" t="s">
        <v>3263</v>
      </c>
      <c r="J60" s="92">
        <f>SUMIF(POAI!T:T,B:B,POAI!AB:AB)</f>
        <v>900000000</v>
      </c>
      <c r="K60" s="85">
        <f t="shared" si="2"/>
        <v>0</v>
      </c>
      <c r="L60" s="93">
        <f>SUMIF(POAI!T:T,B:B,POAI!AI:AI)</f>
        <v>900000000</v>
      </c>
      <c r="M60" s="93">
        <f t="shared" si="3"/>
        <v>0</v>
      </c>
      <c r="N60" s="93">
        <f>SUMIF('EJECUCION 24 DE ABRIL DEL 2026'!I:I,B:B,'EJECUCION 24 DE ABRIL DEL 2026'!Y:Y)</f>
        <v>900000000</v>
      </c>
      <c r="O60" s="93">
        <f>SUMIF(POAI!T:T,B:B,POAI!AJ:AJ)</f>
        <v>900000000</v>
      </c>
      <c r="P60" s="93">
        <f t="shared" si="4"/>
        <v>0</v>
      </c>
      <c r="Q60" s="93">
        <f>SUMIF(POAI!T:T,B:B,POAI!AL:AL)</f>
        <v>0</v>
      </c>
      <c r="R60" s="94">
        <f t="shared" si="5"/>
        <v>0</v>
      </c>
      <c r="S60" s="94"/>
      <c r="T60" s="94"/>
      <c r="U60" s="94"/>
      <c r="V60" s="94"/>
      <c r="W60" s="94"/>
      <c r="X60" s="94"/>
      <c r="Y60" s="94"/>
      <c r="Z60" s="94"/>
      <c r="AA60" s="94"/>
      <c r="AB60" s="94"/>
    </row>
    <row r="61">
      <c r="A61" s="86" t="s">
        <v>3272</v>
      </c>
      <c r="B61" s="87" t="s">
        <v>1060</v>
      </c>
      <c r="C61" s="87" t="s">
        <v>3273</v>
      </c>
      <c r="D61" s="88">
        <f>SUMIF('EJECUCION 24 DE ABRIL DEL 2026'!I:I,B:B,'EJECUCION 24 DE ABRIL DEL 2026'!Q:Q)</f>
        <v>34400000</v>
      </c>
      <c r="E61" s="89">
        <f>SUMIF('EJECUCION 24 DE ABRIL DEL 2026'!I:I,B:B,'EJECUCION 24 DE ABRIL DEL 2026'!X:X)</f>
        <v>49137500</v>
      </c>
      <c r="F61" s="89">
        <f>SUMIF('EJECUCION 24 DE ABRIL DEL 2026'!I:I,B:B,'EJECUCION 24 DE ABRIL DEL 2026'!Z:Z)</f>
        <v>34387500</v>
      </c>
      <c r="G61" s="89">
        <f>SUMIF('EJECUCION 24 DE ABRIL DEL 2026'!I:I,B:B,'EJECUCION 24 DE ABRIL DEL 2026'!AA:AA)</f>
        <v>29475000</v>
      </c>
      <c r="H61" s="90">
        <f t="shared" si="1"/>
        <v>0.5998473671</v>
      </c>
      <c r="I61" s="91" t="s">
        <v>3263</v>
      </c>
      <c r="J61" s="92">
        <f>SUMIF(POAI!T:T,B:B,POAI!AB:AB)</f>
        <v>34400000</v>
      </c>
      <c r="K61" s="85">
        <f t="shared" si="2"/>
        <v>0</v>
      </c>
      <c r="L61" s="93">
        <f>SUMIF(POAI!T:T,B:B,POAI!AI:AI)</f>
        <v>49137500</v>
      </c>
      <c r="M61" s="93">
        <f t="shared" si="3"/>
        <v>0</v>
      </c>
      <c r="N61" s="93">
        <f>SUMIF('EJECUCION 24 DE ABRIL DEL 2026'!I:I,B:B,'EJECUCION 24 DE ABRIL DEL 2026'!Y:Y)</f>
        <v>49125000</v>
      </c>
      <c r="O61" s="93">
        <f>SUMIF(POAI!T:T,B:B,POAI!AJ:AJ)</f>
        <v>49125000</v>
      </c>
      <c r="P61" s="93">
        <f t="shared" si="4"/>
        <v>0</v>
      </c>
      <c r="Q61" s="93">
        <f>SUMIF(POAI!T:T,B:B,POAI!AL:AL)</f>
        <v>29475000</v>
      </c>
      <c r="R61" s="94">
        <f t="shared" si="5"/>
        <v>0</v>
      </c>
      <c r="S61" s="94"/>
      <c r="T61" s="94"/>
      <c r="U61" s="94"/>
      <c r="V61" s="94"/>
      <c r="W61" s="94"/>
      <c r="X61" s="94"/>
      <c r="Y61" s="94"/>
      <c r="Z61" s="94"/>
      <c r="AA61" s="94"/>
      <c r="AB61" s="94"/>
    </row>
    <row r="62">
      <c r="A62" s="86" t="s">
        <v>3274</v>
      </c>
      <c r="B62" s="87" t="s">
        <v>1068</v>
      </c>
      <c r="C62" s="87" t="s">
        <v>3275</v>
      </c>
      <c r="D62" s="88">
        <f>SUMIF('EJECUCION 24 DE ABRIL DEL 2026'!I:I,B:B,'EJECUCION 24 DE ABRIL DEL 2026'!Q:Q)</f>
        <v>72000000</v>
      </c>
      <c r="E62" s="89">
        <f>SUMIF('EJECUCION 24 DE ABRIL DEL 2026'!I:I,B:B,'EJECUCION 24 DE ABRIL DEL 2026'!X:X)</f>
        <v>77000000</v>
      </c>
      <c r="F62" s="89">
        <f>SUMIF('EJECUCION 24 DE ABRIL DEL 2026'!I:I,B:B,'EJECUCION 24 DE ABRIL DEL 2026'!Z:Z)</f>
        <v>66750000</v>
      </c>
      <c r="G62" s="89">
        <f>SUMIF('EJECUCION 24 DE ABRIL DEL 2026'!I:I,B:B,'EJECUCION 24 DE ABRIL DEL 2026'!AA:AA)</f>
        <v>28500000</v>
      </c>
      <c r="H62" s="90">
        <f t="shared" si="1"/>
        <v>0.3701298701</v>
      </c>
      <c r="I62" s="91" t="s">
        <v>3263</v>
      </c>
      <c r="J62" s="92">
        <f>SUMIF(POAI!T:T,B:B,POAI!AB:AB)</f>
        <v>72000000</v>
      </c>
      <c r="K62" s="85">
        <f t="shared" si="2"/>
        <v>0</v>
      </c>
      <c r="L62" s="93">
        <f>SUMIF(POAI!T:T,B:B,POAI!AI:AI)</f>
        <v>77000000</v>
      </c>
      <c r="M62" s="93">
        <f t="shared" si="3"/>
        <v>0</v>
      </c>
      <c r="N62" s="93">
        <f>SUMIF('EJECUCION 24 DE ABRIL DEL 2026'!I:I,B:B,'EJECUCION 24 DE ABRIL DEL 2026'!Y:Y)</f>
        <v>77000000</v>
      </c>
      <c r="O62" s="93">
        <f>SUMIF(POAI!T:T,B:B,POAI!AJ:AJ)</f>
        <v>77000000</v>
      </c>
      <c r="P62" s="93">
        <f t="shared" si="4"/>
        <v>0</v>
      </c>
      <c r="Q62" s="93">
        <f>SUMIF(POAI!T:T,B:B,POAI!AL:AL)</f>
        <v>28500000</v>
      </c>
      <c r="R62" s="94">
        <f t="shared" si="5"/>
        <v>0</v>
      </c>
      <c r="S62" s="94"/>
      <c r="T62" s="94"/>
      <c r="U62" s="94"/>
      <c r="V62" s="94"/>
      <c r="W62" s="94"/>
      <c r="X62" s="94"/>
      <c r="Y62" s="94"/>
      <c r="Z62" s="94"/>
      <c r="AA62" s="94"/>
      <c r="AB62" s="94"/>
    </row>
    <row r="63">
      <c r="A63" s="86" t="s">
        <v>3276</v>
      </c>
      <c r="B63" s="87" t="s">
        <v>1073</v>
      </c>
      <c r="C63" s="87" t="s">
        <v>3277</v>
      </c>
      <c r="D63" s="88">
        <f>SUMIF('EJECUCION 24 DE ABRIL DEL 2026'!I:I,B:B,'EJECUCION 24 DE ABRIL DEL 2026'!Q:Q)</f>
        <v>257099736</v>
      </c>
      <c r="E63" s="89">
        <f>SUMIF('EJECUCION 24 DE ABRIL DEL 2026'!I:I,B:B,'EJECUCION 24 DE ABRIL DEL 2026'!X:X)</f>
        <v>397099736</v>
      </c>
      <c r="F63" s="89">
        <f>SUMIF('EJECUCION 24 DE ABRIL DEL 2026'!I:I,B:B,'EJECUCION 24 DE ABRIL DEL 2026'!Z:Z)</f>
        <v>254100000</v>
      </c>
      <c r="G63" s="89">
        <f>SUMIF('EJECUCION 24 DE ABRIL DEL 2026'!I:I,B:B,'EJECUCION 24 DE ABRIL DEL 2026'!AA:AA)</f>
        <v>103300000</v>
      </c>
      <c r="H63" s="90">
        <f t="shared" si="1"/>
        <v>0.2601361588</v>
      </c>
      <c r="I63" s="91" t="s">
        <v>3172</v>
      </c>
      <c r="J63" s="92">
        <f>SUMIF(POAI!T:T,B:B,POAI!AB:AB)</f>
        <v>257099736</v>
      </c>
      <c r="K63" s="85">
        <f t="shared" si="2"/>
        <v>0</v>
      </c>
      <c r="L63" s="93">
        <f>SUMIF(POAI!T:T,B:B,POAI!AI:AI)</f>
        <v>397099736</v>
      </c>
      <c r="M63" s="93">
        <f t="shared" si="3"/>
        <v>0</v>
      </c>
      <c r="N63" s="93">
        <f>SUMIF('EJECUCION 24 DE ABRIL DEL 2026'!I:I,B:B,'EJECUCION 24 DE ABRIL DEL 2026'!Y:Y)</f>
        <v>264326666.7</v>
      </c>
      <c r="O63" s="93">
        <f>SUMIF(POAI!T:T,B:B,POAI!AJ:AJ)</f>
        <v>264326666.7</v>
      </c>
      <c r="P63" s="93">
        <f t="shared" si="4"/>
        <v>0</v>
      </c>
      <c r="Q63" s="93">
        <f>SUMIF(POAI!T:T,B:B,POAI!AL:AL)</f>
        <v>103300000</v>
      </c>
      <c r="R63" s="94">
        <f t="shared" si="5"/>
        <v>0</v>
      </c>
      <c r="S63" s="94"/>
      <c r="T63" s="94"/>
      <c r="U63" s="94"/>
      <c r="V63" s="94"/>
      <c r="W63" s="94"/>
      <c r="X63" s="94"/>
      <c r="Y63" s="94"/>
      <c r="Z63" s="94"/>
      <c r="AA63" s="94"/>
      <c r="AB63" s="94"/>
    </row>
    <row r="64">
      <c r="A64" s="86" t="s">
        <v>3278</v>
      </c>
      <c r="B64" s="87" t="s">
        <v>1079</v>
      </c>
      <c r="C64" s="87" t="s">
        <v>3279</v>
      </c>
      <c r="D64" s="88">
        <f>SUMIF('EJECUCION 24 DE ABRIL DEL 2026'!I:I,B:B,'EJECUCION 24 DE ABRIL DEL 2026'!Q:Q)</f>
        <v>511600000</v>
      </c>
      <c r="E64" s="89">
        <f>SUMIF('EJECUCION 24 DE ABRIL DEL 2026'!I:I,B:B,'EJECUCION 24 DE ABRIL DEL 2026'!X:X)</f>
        <v>726600000</v>
      </c>
      <c r="F64" s="89">
        <f>SUMIF('EJECUCION 24 DE ABRIL DEL 2026'!I:I,B:B,'EJECUCION 24 DE ABRIL DEL 2026'!Z:Z)</f>
        <v>505050000</v>
      </c>
      <c r="G64" s="89">
        <f>SUMIF('EJECUCION 24 DE ABRIL DEL 2026'!I:I,B:B,'EJECUCION 24 DE ABRIL DEL 2026'!AA:AA)</f>
        <v>212390000</v>
      </c>
      <c r="H64" s="90">
        <f t="shared" si="1"/>
        <v>0.2923066336</v>
      </c>
      <c r="I64" s="91" t="s">
        <v>3172</v>
      </c>
      <c r="J64" s="92">
        <f>SUMIF(POAI!T:T,B:B,POAI!AB:AB)</f>
        <v>511600000</v>
      </c>
      <c r="K64" s="85">
        <f t="shared" si="2"/>
        <v>0</v>
      </c>
      <c r="L64" s="93">
        <f>SUMIF(POAI!T:T,B:B,POAI!AI:AI)</f>
        <v>726600000</v>
      </c>
      <c r="M64" s="93">
        <f t="shared" si="3"/>
        <v>0</v>
      </c>
      <c r="N64" s="93">
        <f>SUMIF('EJECUCION 24 DE ABRIL DEL 2026'!I:I,B:B,'EJECUCION 24 DE ABRIL DEL 2026'!Y:Y)</f>
        <v>553503333.3</v>
      </c>
      <c r="O64" s="93">
        <f>SUMIF(POAI!T:T,B:B,POAI!AJ:AJ)</f>
        <v>553503333.3</v>
      </c>
      <c r="P64" s="93">
        <f t="shared" si="4"/>
        <v>0</v>
      </c>
      <c r="Q64" s="93">
        <f>SUMIF(POAI!T:T,B:B,POAI!AL:AL)</f>
        <v>212390000</v>
      </c>
      <c r="R64" s="94">
        <f t="shared" si="5"/>
        <v>0</v>
      </c>
      <c r="S64" s="94"/>
      <c r="T64" s="94"/>
      <c r="U64" s="94"/>
      <c r="V64" s="94"/>
      <c r="W64" s="94"/>
      <c r="X64" s="94"/>
      <c r="Y64" s="94"/>
      <c r="Z64" s="94"/>
      <c r="AA64" s="94"/>
      <c r="AB64" s="94"/>
    </row>
    <row r="65">
      <c r="A65" s="86" t="s">
        <v>3280</v>
      </c>
      <c r="B65" s="87" t="s">
        <v>1086</v>
      </c>
      <c r="C65" s="87" t="s">
        <v>3281</v>
      </c>
      <c r="D65" s="88">
        <f>SUMIF('EJECUCION 24 DE ABRIL DEL 2026'!I:I,B:B,'EJECUCION 24 DE ABRIL DEL 2026'!Q:Q)</f>
        <v>249200000</v>
      </c>
      <c r="E65" s="89">
        <f>SUMIF('EJECUCION 24 DE ABRIL DEL 2026'!I:I,B:B,'EJECUCION 24 DE ABRIL DEL 2026'!X:X)</f>
        <v>349200000</v>
      </c>
      <c r="F65" s="89">
        <f>SUMIF('EJECUCION 24 DE ABRIL DEL 2026'!I:I,B:B,'EJECUCION 24 DE ABRIL DEL 2026'!Z:Z)</f>
        <v>242200000</v>
      </c>
      <c r="G65" s="89">
        <f>SUMIF('EJECUCION 24 DE ABRIL DEL 2026'!I:I,B:B,'EJECUCION 24 DE ABRIL DEL 2026'!AA:AA)</f>
        <v>80100000</v>
      </c>
      <c r="H65" s="90">
        <f t="shared" si="1"/>
        <v>0.2293814433</v>
      </c>
      <c r="I65" s="91" t="s">
        <v>3172</v>
      </c>
      <c r="J65" s="92">
        <f>SUMIF(POAI!T:T,B:B,POAI!AB:AB)</f>
        <v>249200000</v>
      </c>
      <c r="K65" s="85">
        <f t="shared" si="2"/>
        <v>0</v>
      </c>
      <c r="L65" s="93">
        <f>SUMIF(POAI!T:T,B:B,POAI!AI:AI)</f>
        <v>349200000</v>
      </c>
      <c r="M65" s="93">
        <f t="shared" si="3"/>
        <v>0</v>
      </c>
      <c r="N65" s="93">
        <f>SUMIF('EJECUCION 24 DE ABRIL DEL 2026'!I:I,B:B,'EJECUCION 24 DE ABRIL DEL 2026'!Y:Y)</f>
        <v>256476666.7</v>
      </c>
      <c r="O65" s="93">
        <f>SUMIF(POAI!T:T,B:B,POAI!AJ:AJ)</f>
        <v>256476666.7</v>
      </c>
      <c r="P65" s="93">
        <f t="shared" si="4"/>
        <v>0</v>
      </c>
      <c r="Q65" s="93">
        <f>SUMIF(POAI!T:T,B:B,POAI!AL:AL)</f>
        <v>80100000</v>
      </c>
      <c r="R65" s="94">
        <f t="shared" si="5"/>
        <v>0</v>
      </c>
      <c r="S65" s="94"/>
      <c r="T65" s="94"/>
      <c r="U65" s="94"/>
      <c r="V65" s="94"/>
      <c r="W65" s="94"/>
      <c r="X65" s="94"/>
      <c r="Y65" s="94"/>
      <c r="Z65" s="94"/>
      <c r="AA65" s="94"/>
      <c r="AB65" s="94"/>
    </row>
    <row r="66">
      <c r="A66" s="86" t="s">
        <v>3282</v>
      </c>
      <c r="B66" s="87" t="s">
        <v>1092</v>
      </c>
      <c r="C66" s="87" t="s">
        <v>3283</v>
      </c>
      <c r="D66" s="88">
        <f>SUMIF('EJECUCION 24 DE ABRIL DEL 2026'!I:I,B:B,'EJECUCION 24 DE ABRIL DEL 2026'!Q:Q)</f>
        <v>3037000000</v>
      </c>
      <c r="E66" s="89">
        <f>SUMIF('EJECUCION 24 DE ABRIL DEL 2026'!I:I,B:B,'EJECUCION 24 DE ABRIL DEL 2026'!X:X)</f>
        <v>3097000000</v>
      </c>
      <c r="F66" s="89">
        <f>SUMIF('EJECUCION 24 DE ABRIL DEL 2026'!I:I,B:B,'EJECUCION 24 DE ABRIL DEL 2026'!Z:Z)</f>
        <v>722523333.3</v>
      </c>
      <c r="G66" s="89">
        <f>SUMIF('EJECUCION 24 DE ABRIL DEL 2026'!I:I,B:B,'EJECUCION 24 DE ABRIL DEL 2026'!AA:AA)</f>
        <v>219966666.7</v>
      </c>
      <c r="H66" s="90">
        <f t="shared" si="1"/>
        <v>0.07102572382</v>
      </c>
      <c r="I66" s="91" t="s">
        <v>3172</v>
      </c>
      <c r="J66" s="92">
        <f>SUMIF(POAI!T:T,B:B,POAI!AB:AB)</f>
        <v>3037000000</v>
      </c>
      <c r="K66" s="85">
        <f t="shared" si="2"/>
        <v>0</v>
      </c>
      <c r="L66" s="93">
        <f>SUMIF(POAI!T:T,B:B,POAI!AI:AI)</f>
        <v>3097000000</v>
      </c>
      <c r="M66" s="93">
        <f t="shared" si="3"/>
        <v>0</v>
      </c>
      <c r="N66" s="93">
        <f>SUMIF('EJECUCION 24 DE ABRIL DEL 2026'!I:I,B:B,'EJECUCION 24 DE ABRIL DEL 2026'!Y:Y)</f>
        <v>2898950000</v>
      </c>
      <c r="O66" s="93">
        <f>SUMIF(POAI!T:T,B:B,POAI!AJ:AJ)</f>
        <v>2898950000</v>
      </c>
      <c r="P66" s="93">
        <f t="shared" si="4"/>
        <v>0</v>
      </c>
      <c r="Q66" s="93">
        <f>SUMIF(POAI!T:T,B:B,POAI!AL:AL)</f>
        <v>219966666.7</v>
      </c>
      <c r="R66" s="94">
        <f t="shared" si="5"/>
        <v>0</v>
      </c>
      <c r="S66" s="94"/>
      <c r="T66" s="94"/>
      <c r="U66" s="94"/>
      <c r="V66" s="94"/>
      <c r="W66" s="94"/>
      <c r="X66" s="94"/>
      <c r="Y66" s="94"/>
      <c r="Z66" s="94"/>
      <c r="AA66" s="94"/>
      <c r="AB66" s="94"/>
    </row>
    <row r="67">
      <c r="A67" s="86" t="s">
        <v>3284</v>
      </c>
      <c r="B67" s="87" t="s">
        <v>1108</v>
      </c>
      <c r="C67" s="87" t="s">
        <v>3285</v>
      </c>
      <c r="D67" s="88">
        <f>SUMIF('EJECUCION 24 DE ABRIL DEL 2026'!I:I,B:B,'EJECUCION 24 DE ABRIL DEL 2026'!Q:Q)</f>
        <v>2090550000</v>
      </c>
      <c r="E67" s="89">
        <f>SUMIF('EJECUCION 24 DE ABRIL DEL 2026'!I:I,B:B,'EJECUCION 24 DE ABRIL DEL 2026'!X:X)</f>
        <v>2740550000</v>
      </c>
      <c r="F67" s="89">
        <f>SUMIF('EJECUCION 24 DE ABRIL DEL 2026'!I:I,B:B,'EJECUCION 24 DE ABRIL DEL 2026'!Z:Z)</f>
        <v>1677735000</v>
      </c>
      <c r="G67" s="89">
        <f>SUMIF('EJECUCION 24 DE ABRIL DEL 2026'!I:I,B:B,'EJECUCION 24 DE ABRIL DEL 2026'!AA:AA)</f>
        <v>692395463.9</v>
      </c>
      <c r="H67" s="90">
        <f t="shared" si="1"/>
        <v>0.2526483603</v>
      </c>
      <c r="I67" s="91" t="s">
        <v>3286</v>
      </c>
      <c r="J67" s="92">
        <f>SUMIF(POAI!T:T,B:B,POAI!AB:AB)</f>
        <v>2090550000</v>
      </c>
      <c r="K67" s="85">
        <f t="shared" si="2"/>
        <v>0</v>
      </c>
      <c r="L67" s="93">
        <f>SUMIF(POAI!T:T,B:B,POAI!AI:AI)</f>
        <v>2740550000</v>
      </c>
      <c r="M67" s="93">
        <f t="shared" si="3"/>
        <v>0</v>
      </c>
      <c r="N67" s="93">
        <f>SUMIF('EJECUCION 24 DE ABRIL DEL 2026'!I:I,B:B,'EJECUCION 24 DE ABRIL DEL 2026'!Y:Y)</f>
        <v>1796684485</v>
      </c>
      <c r="O67" s="93">
        <f>SUMIF(POAI!T:T,B:B,POAI!AJ:AJ)</f>
        <v>1796684485</v>
      </c>
      <c r="P67" s="93">
        <f t="shared" si="4"/>
        <v>0</v>
      </c>
      <c r="Q67" s="93">
        <f>SUMIF(POAI!T:T,B:B,POAI!AL:AL)</f>
        <v>692395463.9</v>
      </c>
      <c r="R67" s="94">
        <f t="shared" si="5"/>
        <v>0</v>
      </c>
      <c r="S67" s="94"/>
      <c r="T67" s="94"/>
      <c r="U67" s="94"/>
      <c r="V67" s="94"/>
      <c r="W67" s="94"/>
      <c r="X67" s="94"/>
      <c r="Y67" s="94"/>
      <c r="Z67" s="94"/>
      <c r="AA67" s="94"/>
      <c r="AB67" s="94"/>
    </row>
    <row r="68">
      <c r="A68" s="86" t="s">
        <v>3287</v>
      </c>
      <c r="B68" s="87" t="s">
        <v>1117</v>
      </c>
      <c r="C68" s="87" t="s">
        <v>3288</v>
      </c>
      <c r="D68" s="88">
        <f>SUMIF('EJECUCION 24 DE ABRIL DEL 2026'!I:I,B:B,'EJECUCION 24 DE ABRIL DEL 2026'!Q:Q)</f>
        <v>500000000</v>
      </c>
      <c r="E68" s="89">
        <f>SUMIF('EJECUCION 24 DE ABRIL DEL 2026'!I:I,B:B,'EJECUCION 24 DE ABRIL DEL 2026'!X:X)</f>
        <v>500000000</v>
      </c>
      <c r="F68" s="89">
        <f>SUMIF('EJECUCION 24 DE ABRIL DEL 2026'!I:I,B:B,'EJECUCION 24 DE ABRIL DEL 2026'!Z:Z)</f>
        <v>263550000</v>
      </c>
      <c r="G68" s="89">
        <f>SUMIF('EJECUCION 24 DE ABRIL DEL 2026'!I:I,B:B,'EJECUCION 24 DE ABRIL DEL 2026'!AA:AA)</f>
        <v>106800000</v>
      </c>
      <c r="H68" s="90">
        <f t="shared" si="1"/>
        <v>0.2136</v>
      </c>
      <c r="I68" s="91" t="s">
        <v>3286</v>
      </c>
      <c r="J68" s="92">
        <f>SUMIF(POAI!T:T,B:B,POAI!AB:AB)</f>
        <v>500000000</v>
      </c>
      <c r="K68" s="85">
        <f t="shared" si="2"/>
        <v>0</v>
      </c>
      <c r="L68" s="93">
        <f>SUMIF(POAI!T:T,B:B,POAI!AI:AI)</f>
        <v>500000000</v>
      </c>
      <c r="M68" s="93">
        <f t="shared" si="3"/>
        <v>0</v>
      </c>
      <c r="N68" s="93">
        <f>SUMIF('EJECUCION 24 DE ABRIL DEL 2026'!I:I,B:B,'EJECUCION 24 DE ABRIL DEL 2026'!Y:Y)</f>
        <v>304950000</v>
      </c>
      <c r="O68" s="93">
        <f>SUMIF(POAI!T:T,B:B,POAI!AJ:AJ)</f>
        <v>304950000</v>
      </c>
      <c r="P68" s="93">
        <f t="shared" si="4"/>
        <v>0</v>
      </c>
      <c r="Q68" s="93">
        <f>SUMIF(POAI!T:T,B:B,POAI!AL:AL)</f>
        <v>106800000</v>
      </c>
      <c r="R68" s="94">
        <f t="shared" si="5"/>
        <v>0</v>
      </c>
      <c r="S68" s="94"/>
      <c r="T68" s="94"/>
      <c r="U68" s="94"/>
      <c r="V68" s="94"/>
      <c r="W68" s="94"/>
      <c r="X68" s="94"/>
      <c r="Y68" s="94"/>
      <c r="Z68" s="94"/>
      <c r="AA68" s="94"/>
      <c r="AB68" s="94"/>
    </row>
    <row r="69">
      <c r="A69" s="86" t="s">
        <v>3289</v>
      </c>
      <c r="B69" s="87" t="s">
        <v>1119</v>
      </c>
      <c r="C69" s="87" t="s">
        <v>3290</v>
      </c>
      <c r="D69" s="88">
        <f>SUMIF('EJECUCION 24 DE ABRIL DEL 2026'!I:I,B:B,'EJECUCION 24 DE ABRIL DEL 2026'!Q:Q)</f>
        <v>817154256.3</v>
      </c>
      <c r="E69" s="89">
        <f>SUMIF('EJECUCION 24 DE ABRIL DEL 2026'!I:I,B:B,'EJECUCION 24 DE ABRIL DEL 2026'!X:X)</f>
        <v>817154256.3</v>
      </c>
      <c r="F69" s="89">
        <f>SUMIF('EJECUCION 24 DE ABRIL DEL 2026'!I:I,B:B,'EJECUCION 24 DE ABRIL DEL 2026'!Z:Z)</f>
        <v>0</v>
      </c>
      <c r="G69" s="89">
        <f>SUMIF('EJECUCION 24 DE ABRIL DEL 2026'!I:I,B:B,'EJECUCION 24 DE ABRIL DEL 2026'!AA:AA)</f>
        <v>0</v>
      </c>
      <c r="H69" s="90">
        <f t="shared" si="1"/>
        <v>0</v>
      </c>
      <c r="I69" s="91" t="s">
        <v>3286</v>
      </c>
      <c r="J69" s="92">
        <f>SUMIF(POAI!T:T,B:B,POAI!AB:AB)</f>
        <v>817154256.3</v>
      </c>
      <c r="K69" s="85">
        <f t="shared" si="2"/>
        <v>0</v>
      </c>
      <c r="L69" s="93">
        <f>SUMIF(POAI!T:T,B:B,POAI!AI:AI)</f>
        <v>817154256.3</v>
      </c>
      <c r="M69" s="93">
        <f t="shared" si="3"/>
        <v>0</v>
      </c>
      <c r="N69" s="93">
        <f>SUMIF('EJECUCION 24 DE ABRIL DEL 2026'!I:I,B:B,'EJECUCION 24 DE ABRIL DEL 2026'!Y:Y)</f>
        <v>0</v>
      </c>
      <c r="O69" s="93">
        <f>SUMIF(POAI!T:T,B:B,POAI!AJ:AJ)</f>
        <v>0</v>
      </c>
      <c r="P69" s="93">
        <f t="shared" si="4"/>
        <v>0</v>
      </c>
      <c r="Q69" s="93">
        <f>SUMIF(POAI!T:T,B:B,POAI!AL:AL)</f>
        <v>0</v>
      </c>
      <c r="R69" s="94">
        <f t="shared" si="5"/>
        <v>0</v>
      </c>
      <c r="S69" s="94"/>
      <c r="T69" s="94"/>
      <c r="U69" s="94"/>
      <c r="V69" s="94"/>
      <c r="W69" s="94"/>
      <c r="X69" s="94"/>
      <c r="Y69" s="94"/>
      <c r="Z69" s="94"/>
      <c r="AA69" s="94"/>
      <c r="AB69" s="94"/>
    </row>
    <row r="70">
      <c r="A70" s="86" t="s">
        <v>3291</v>
      </c>
      <c r="B70" s="87" t="s">
        <v>1131</v>
      </c>
      <c r="C70" s="87" t="s">
        <v>3292</v>
      </c>
      <c r="D70" s="88">
        <f>SUMIF('EJECUCION 24 DE ABRIL DEL 2026'!I:I,B:B,'EJECUCION 24 DE ABRIL DEL 2026'!Q:Q)</f>
        <v>36000000</v>
      </c>
      <c r="E70" s="89">
        <f>SUMIF('EJECUCION 24 DE ABRIL DEL 2026'!I:I,B:B,'EJECUCION 24 DE ABRIL DEL 2026'!X:X)</f>
        <v>36000000</v>
      </c>
      <c r="F70" s="89">
        <f>SUMIF('EJECUCION 24 DE ABRIL DEL 2026'!I:I,B:B,'EJECUCION 24 DE ABRIL DEL 2026'!Z:Z)</f>
        <v>0</v>
      </c>
      <c r="G70" s="89">
        <f>SUMIF('EJECUCION 24 DE ABRIL DEL 2026'!I:I,B:B,'EJECUCION 24 DE ABRIL DEL 2026'!AA:AA)</f>
        <v>0</v>
      </c>
      <c r="H70" s="90">
        <f t="shared" si="1"/>
        <v>0</v>
      </c>
      <c r="I70" s="91" t="s">
        <v>3211</v>
      </c>
      <c r="J70" s="92">
        <f>SUMIF(POAI!T:T,B:B,POAI!AB:AB)</f>
        <v>36000000</v>
      </c>
      <c r="K70" s="85">
        <f t="shared" si="2"/>
        <v>0</v>
      </c>
      <c r="L70" s="93">
        <f>SUMIF(POAI!T:T,B:B,POAI!AI:AI)</f>
        <v>36000000</v>
      </c>
      <c r="M70" s="93">
        <f t="shared" si="3"/>
        <v>0</v>
      </c>
      <c r="N70" s="93">
        <f>SUMIF('EJECUCION 24 DE ABRIL DEL 2026'!I:I,B:B,'EJECUCION 24 DE ABRIL DEL 2026'!Y:Y)</f>
        <v>0</v>
      </c>
      <c r="O70" s="93">
        <f>SUMIF(POAI!T:T,B:B,POAI!AJ:AJ)</f>
        <v>0</v>
      </c>
      <c r="P70" s="93">
        <f t="shared" si="4"/>
        <v>0</v>
      </c>
      <c r="Q70" s="93">
        <f>SUMIF(POAI!T:T,B:B,POAI!AL:AL)</f>
        <v>0</v>
      </c>
      <c r="R70" s="94">
        <f t="shared" si="5"/>
        <v>0</v>
      </c>
      <c r="S70" s="94"/>
      <c r="T70" s="94"/>
      <c r="U70" s="94"/>
      <c r="V70" s="94"/>
      <c r="W70" s="94"/>
      <c r="X70" s="94"/>
      <c r="Y70" s="94"/>
      <c r="Z70" s="94"/>
      <c r="AA70" s="94"/>
      <c r="AB70" s="94"/>
    </row>
    <row r="71">
      <c r="A71" s="86" t="s">
        <v>3293</v>
      </c>
      <c r="B71" s="87" t="s">
        <v>1136</v>
      </c>
      <c r="C71" s="87" t="s">
        <v>3294</v>
      </c>
      <c r="D71" s="88">
        <f>SUMIF('EJECUCION 24 DE ABRIL DEL 2026'!I:I,B:B,'EJECUCION 24 DE ABRIL DEL 2026'!Q:Q)</f>
        <v>734000000</v>
      </c>
      <c r="E71" s="89">
        <f>SUMIF('EJECUCION 24 DE ABRIL DEL 2026'!I:I,B:B,'EJECUCION 24 DE ABRIL DEL 2026'!X:X)</f>
        <v>734000000</v>
      </c>
      <c r="F71" s="89">
        <f>SUMIF('EJECUCION 24 DE ABRIL DEL 2026'!I:I,B:B,'EJECUCION 24 DE ABRIL DEL 2026'!Z:Z)</f>
        <v>558900000</v>
      </c>
      <c r="G71" s="89">
        <f>SUMIF('EJECUCION 24 DE ABRIL DEL 2026'!I:I,B:B,'EJECUCION 24 DE ABRIL DEL 2026'!AA:AA)</f>
        <v>306010000</v>
      </c>
      <c r="H71" s="90">
        <f t="shared" si="1"/>
        <v>0.4169073569</v>
      </c>
      <c r="I71" s="91" t="s">
        <v>3211</v>
      </c>
      <c r="J71" s="92">
        <f>SUMIF(POAI!T:T,B:B,POAI!AB:AB)</f>
        <v>734000000</v>
      </c>
      <c r="K71" s="85">
        <f t="shared" si="2"/>
        <v>0</v>
      </c>
      <c r="L71" s="93">
        <f>SUMIF(POAI!T:T,B:B,POAI!AI:AI)</f>
        <v>734000000</v>
      </c>
      <c r="M71" s="93">
        <f t="shared" si="3"/>
        <v>0</v>
      </c>
      <c r="N71" s="93">
        <f>SUMIF('EJECUCION 24 DE ABRIL DEL 2026'!I:I,B:B,'EJECUCION 24 DE ABRIL DEL 2026'!Y:Y)</f>
        <v>686850000</v>
      </c>
      <c r="O71" s="93">
        <f>SUMIF(POAI!T:T,B:B,POAI!AJ:AJ)</f>
        <v>686850000</v>
      </c>
      <c r="P71" s="93">
        <f t="shared" si="4"/>
        <v>0</v>
      </c>
      <c r="Q71" s="93">
        <f>SUMIF(POAI!T:T,B:B,POAI!AL:AL)</f>
        <v>306010000</v>
      </c>
      <c r="R71" s="94">
        <f t="shared" si="5"/>
        <v>0</v>
      </c>
      <c r="S71" s="94"/>
      <c r="T71" s="94"/>
      <c r="U71" s="94"/>
      <c r="V71" s="94"/>
      <c r="W71" s="94"/>
      <c r="X71" s="94"/>
      <c r="Y71" s="94"/>
      <c r="Z71" s="94"/>
      <c r="AA71" s="94"/>
      <c r="AB71" s="94"/>
    </row>
    <row r="72">
      <c r="A72" s="86" t="s">
        <v>3295</v>
      </c>
      <c r="B72" s="87" t="s">
        <v>1147</v>
      </c>
      <c r="C72" s="87" t="s">
        <v>3296</v>
      </c>
      <c r="D72" s="88">
        <f>SUMIF('EJECUCION 24 DE ABRIL DEL 2026'!I:I,B:B,'EJECUCION 24 DE ABRIL DEL 2026'!Q:Q)</f>
        <v>983145452.4</v>
      </c>
      <c r="E72" s="89">
        <f>SUMIF('EJECUCION 24 DE ABRIL DEL 2026'!I:I,B:B,'EJECUCION 24 DE ABRIL DEL 2026'!X:X)</f>
        <v>983145452.4</v>
      </c>
      <c r="F72" s="89">
        <f>SUMIF('EJECUCION 24 DE ABRIL DEL 2026'!I:I,B:B,'EJECUCION 24 DE ABRIL DEL 2026'!Z:Z)</f>
        <v>261162270</v>
      </c>
      <c r="G72" s="89">
        <f>SUMIF('EJECUCION 24 DE ABRIL DEL 2026'!I:I,B:B,'EJECUCION 24 DE ABRIL DEL 2026'!AA:AA)</f>
        <v>117436362.9</v>
      </c>
      <c r="H72" s="90">
        <f t="shared" si="1"/>
        <v>0.1194496324</v>
      </c>
      <c r="I72" s="91" t="s">
        <v>3297</v>
      </c>
      <c r="J72" s="92">
        <f>SUMIF(POAI!T:T,B:B,POAI!AB:AB)</f>
        <v>983145452.4</v>
      </c>
      <c r="K72" s="85">
        <f t="shared" si="2"/>
        <v>0</v>
      </c>
      <c r="L72" s="93">
        <f>SUMIF(POAI!T:T,B:B,POAI!AI:AI)</f>
        <v>983145452.4</v>
      </c>
      <c r="M72" s="93">
        <f t="shared" si="3"/>
        <v>0</v>
      </c>
      <c r="N72" s="93">
        <f>SUMIF('EJECUCION 24 DE ABRIL DEL 2026'!I:I,B:B,'EJECUCION 24 DE ABRIL DEL 2026'!Y:Y)</f>
        <v>843662271</v>
      </c>
      <c r="O72" s="93">
        <f>SUMIF(POAI!T:T,B:B,POAI!AJ:AJ)</f>
        <v>843662271</v>
      </c>
      <c r="P72" s="93">
        <f t="shared" si="4"/>
        <v>0</v>
      </c>
      <c r="Q72" s="93">
        <f>SUMIF(POAI!T:T,B:B,POAI!AL:AL)</f>
        <v>117436362.9</v>
      </c>
      <c r="R72" s="94">
        <f t="shared" si="5"/>
        <v>0</v>
      </c>
      <c r="S72" s="94"/>
      <c r="T72" s="94"/>
      <c r="U72" s="94"/>
      <c r="V72" s="94"/>
      <c r="W72" s="94"/>
      <c r="X72" s="94"/>
      <c r="Y72" s="94"/>
      <c r="Z72" s="94"/>
      <c r="AA72" s="94"/>
      <c r="AB72" s="94"/>
    </row>
    <row r="73">
      <c r="A73" s="86" t="s">
        <v>3298</v>
      </c>
      <c r="B73" s="87" t="s">
        <v>1168</v>
      </c>
      <c r="C73" s="87" t="s">
        <v>3299</v>
      </c>
      <c r="D73" s="88">
        <f>SUMIF('EJECUCION 24 DE ABRIL DEL 2026'!I:I,B:B,'EJECUCION 24 DE ABRIL DEL 2026'!Q:Q)</f>
        <v>28000000</v>
      </c>
      <c r="E73" s="89">
        <f>SUMIF('EJECUCION 24 DE ABRIL DEL 2026'!I:I,B:B,'EJECUCION 24 DE ABRIL DEL 2026'!X:X)</f>
        <v>28000000</v>
      </c>
      <c r="F73" s="89">
        <f>SUMIF('EJECUCION 24 DE ABRIL DEL 2026'!I:I,B:B,'EJECUCION 24 DE ABRIL DEL 2026'!Z:Z)</f>
        <v>28000000</v>
      </c>
      <c r="G73" s="89">
        <f>SUMIF('EJECUCION 24 DE ABRIL DEL 2026'!I:I,B:B,'EJECUCION 24 DE ABRIL DEL 2026'!AA:AA)</f>
        <v>12500000</v>
      </c>
      <c r="H73" s="90">
        <f t="shared" si="1"/>
        <v>0.4464285714</v>
      </c>
      <c r="I73" s="91" t="s">
        <v>3297</v>
      </c>
      <c r="J73" s="92">
        <f>SUMIF(POAI!T:T,B:B,POAI!AB:AB)</f>
        <v>28000000</v>
      </c>
      <c r="K73" s="85">
        <f t="shared" si="2"/>
        <v>0</v>
      </c>
      <c r="L73" s="93">
        <f>SUMIF(POAI!T:T,B:B,POAI!AI:AI)</f>
        <v>28000000</v>
      </c>
      <c r="M73" s="93">
        <f t="shared" si="3"/>
        <v>0</v>
      </c>
      <c r="N73" s="93">
        <f>SUMIF('EJECUCION 24 DE ABRIL DEL 2026'!I:I,B:B,'EJECUCION 24 DE ABRIL DEL 2026'!Y:Y)</f>
        <v>28000000</v>
      </c>
      <c r="O73" s="93">
        <f>SUMIF(POAI!T:T,B:B,POAI!AJ:AJ)</f>
        <v>28000000</v>
      </c>
      <c r="P73" s="93">
        <f t="shared" si="4"/>
        <v>0</v>
      </c>
      <c r="Q73" s="93">
        <f>SUMIF(POAI!T:T,B:B,POAI!AL:AL)</f>
        <v>12500000</v>
      </c>
      <c r="R73" s="94">
        <f t="shared" si="5"/>
        <v>0</v>
      </c>
      <c r="S73" s="94"/>
      <c r="T73" s="94"/>
      <c r="U73" s="94"/>
      <c r="V73" s="94"/>
      <c r="W73" s="94"/>
      <c r="X73" s="94"/>
      <c r="Y73" s="94"/>
      <c r="Z73" s="94"/>
      <c r="AA73" s="94"/>
      <c r="AB73" s="94"/>
    </row>
    <row r="74">
      <c r="A74" s="86" t="s">
        <v>3300</v>
      </c>
      <c r="B74" s="87" t="s">
        <v>1177</v>
      </c>
      <c r="C74" s="87" t="s">
        <v>3301</v>
      </c>
      <c r="D74" s="88">
        <f>SUMIF('EJECUCION 24 DE ABRIL DEL 2026'!I:I,B:B,'EJECUCION 24 DE ABRIL DEL 2026'!Q:Q)</f>
        <v>7122588439</v>
      </c>
      <c r="E74" s="89">
        <f>SUMIF('EJECUCION 24 DE ABRIL DEL 2026'!I:I,B:B,'EJECUCION 24 DE ABRIL DEL 2026'!X:X)</f>
        <v>7835243439</v>
      </c>
      <c r="F74" s="89">
        <f>SUMIF('EJECUCION 24 DE ABRIL DEL 2026'!I:I,B:B,'EJECUCION 24 DE ABRIL DEL 2026'!Z:Z)</f>
        <v>7413650000</v>
      </c>
      <c r="G74" s="89">
        <f>SUMIF('EJECUCION 24 DE ABRIL DEL 2026'!I:I,B:B,'EJECUCION 24 DE ABRIL DEL 2026'!AA:AA)</f>
        <v>1233920000</v>
      </c>
      <c r="H74" s="90">
        <f t="shared" si="1"/>
        <v>0.1574833009</v>
      </c>
      <c r="I74" s="91" t="s">
        <v>3297</v>
      </c>
      <c r="J74" s="92">
        <f>SUMIF(POAI!T:T,B:B,POAI!AB:AB)</f>
        <v>7122588439</v>
      </c>
      <c r="K74" s="85">
        <f t="shared" si="2"/>
        <v>0</v>
      </c>
      <c r="L74" s="93">
        <f>SUMIF(POAI!T:T,B:B,POAI!AI:AI)</f>
        <v>7835243439</v>
      </c>
      <c r="M74" s="93">
        <f t="shared" si="3"/>
        <v>0</v>
      </c>
      <c r="N74" s="93">
        <f>SUMIF('EJECUCION 24 DE ABRIL DEL 2026'!I:I,B:B,'EJECUCION 24 DE ABRIL DEL 2026'!Y:Y)</f>
        <v>7417150000</v>
      </c>
      <c r="O74" s="93">
        <f>SUMIF(POAI!T:T,B:B,POAI!AJ:AJ)</f>
        <v>7417150000</v>
      </c>
      <c r="P74" s="93">
        <f t="shared" si="4"/>
        <v>0</v>
      </c>
      <c r="Q74" s="93">
        <f>SUMIF(POAI!T:T,B:B,POAI!AL:AL)</f>
        <v>1233920000</v>
      </c>
      <c r="R74" s="94">
        <f t="shared" si="5"/>
        <v>0</v>
      </c>
      <c r="S74" s="94"/>
      <c r="T74" s="94"/>
      <c r="U74" s="94"/>
      <c r="V74" s="94"/>
      <c r="W74" s="94"/>
      <c r="X74" s="94"/>
      <c r="Y74" s="94"/>
      <c r="Z74" s="94"/>
      <c r="AA74" s="94"/>
      <c r="AB74" s="94"/>
    </row>
    <row r="75">
      <c r="A75" s="86" t="s">
        <v>3302</v>
      </c>
      <c r="B75" s="87" t="s">
        <v>1189</v>
      </c>
      <c r="C75" s="87" t="s">
        <v>3303</v>
      </c>
      <c r="D75" s="88">
        <f>SUMIF('EJECUCION 24 DE ABRIL DEL 2026'!I:I,B:B,'EJECUCION 24 DE ABRIL DEL 2026'!Q:Q)</f>
        <v>35200000</v>
      </c>
      <c r="E75" s="89">
        <f>SUMIF('EJECUCION 24 DE ABRIL DEL 2026'!I:I,B:B,'EJECUCION 24 DE ABRIL DEL 2026'!X:X)</f>
        <v>35200000</v>
      </c>
      <c r="F75" s="89">
        <f>SUMIF('EJECUCION 24 DE ABRIL DEL 2026'!I:I,B:B,'EJECUCION 24 DE ABRIL DEL 2026'!Z:Z)</f>
        <v>30800000</v>
      </c>
      <c r="G75" s="89">
        <f>SUMIF('EJECUCION 24 DE ABRIL DEL 2026'!I:I,B:B,'EJECUCION 24 DE ABRIL DEL 2026'!AA:AA)</f>
        <v>8800000</v>
      </c>
      <c r="H75" s="90">
        <f t="shared" si="1"/>
        <v>0.25</v>
      </c>
      <c r="I75" s="91" t="s">
        <v>3297</v>
      </c>
      <c r="J75" s="92">
        <f>SUMIF(POAI!T:T,B:B,POAI!AB:AB)</f>
        <v>35200000</v>
      </c>
      <c r="K75" s="85">
        <f t="shared" si="2"/>
        <v>0</v>
      </c>
      <c r="L75" s="93">
        <f>SUMIF(POAI!T:T,B:B,POAI!AI:AI)</f>
        <v>35200000</v>
      </c>
      <c r="M75" s="93">
        <f t="shared" si="3"/>
        <v>0</v>
      </c>
      <c r="N75" s="93">
        <f>SUMIF('EJECUCION 24 DE ABRIL DEL 2026'!I:I,B:B,'EJECUCION 24 DE ABRIL DEL 2026'!Y:Y)</f>
        <v>30800000</v>
      </c>
      <c r="O75" s="93">
        <f>SUMIF(POAI!T:T,B:B,POAI!AJ:AJ)</f>
        <v>30800000</v>
      </c>
      <c r="P75" s="93">
        <f t="shared" si="4"/>
        <v>0</v>
      </c>
      <c r="Q75" s="93">
        <f>SUMIF(POAI!T:T,B:B,POAI!AL:AL)</f>
        <v>8800000</v>
      </c>
      <c r="R75" s="94">
        <f t="shared" si="5"/>
        <v>0</v>
      </c>
      <c r="S75" s="94"/>
      <c r="T75" s="94"/>
      <c r="U75" s="94"/>
      <c r="V75" s="94"/>
      <c r="W75" s="94"/>
      <c r="X75" s="94"/>
      <c r="Y75" s="94"/>
      <c r="Z75" s="94"/>
      <c r="AA75" s="94"/>
      <c r="AB75" s="94"/>
    </row>
    <row r="76">
      <c r="A76" s="86" t="s">
        <v>3304</v>
      </c>
      <c r="B76" s="87" t="s">
        <v>1196</v>
      </c>
      <c r="C76" s="87" t="s">
        <v>3305</v>
      </c>
      <c r="D76" s="88">
        <f>SUMIF('EJECUCION 24 DE ABRIL DEL 2026'!I:I,B:B,'EJECUCION 24 DE ABRIL DEL 2026'!Q:Q)</f>
        <v>520080000</v>
      </c>
      <c r="E76" s="89">
        <f>SUMIF('EJECUCION 24 DE ABRIL DEL 2026'!I:I,B:B,'EJECUCION 24 DE ABRIL DEL 2026'!X:X)</f>
        <v>608685000</v>
      </c>
      <c r="F76" s="89">
        <f>SUMIF('EJECUCION 24 DE ABRIL DEL 2026'!I:I,B:B,'EJECUCION 24 DE ABRIL DEL 2026'!Z:Z)</f>
        <v>193355000</v>
      </c>
      <c r="G76" s="89">
        <f>SUMIF('EJECUCION 24 DE ABRIL DEL 2026'!I:I,B:B,'EJECUCION 24 DE ABRIL DEL 2026'!AA:AA)</f>
        <v>75060000</v>
      </c>
      <c r="H76" s="90">
        <f t="shared" si="1"/>
        <v>0.1233150152</v>
      </c>
      <c r="I76" s="91" t="s">
        <v>3297</v>
      </c>
      <c r="J76" s="92">
        <f>SUMIF(POAI!T:T,B:B,POAI!AB:AB)</f>
        <v>520080000</v>
      </c>
      <c r="K76" s="85">
        <f t="shared" si="2"/>
        <v>0</v>
      </c>
      <c r="L76" s="93">
        <f>SUMIF(POAI!T:T,B:B,POAI!AI:AI)</f>
        <v>608685000</v>
      </c>
      <c r="M76" s="93">
        <f t="shared" si="3"/>
        <v>0</v>
      </c>
      <c r="N76" s="93">
        <f>SUMIF('EJECUCION 24 DE ABRIL DEL 2026'!I:I,B:B,'EJECUCION 24 DE ABRIL DEL 2026'!Y:Y)</f>
        <v>499970000</v>
      </c>
      <c r="O76" s="93">
        <f>SUMIF(POAI!T:T,B:B,POAI!AJ:AJ)</f>
        <v>499970000</v>
      </c>
      <c r="P76" s="93">
        <f t="shared" si="4"/>
        <v>0</v>
      </c>
      <c r="Q76" s="93">
        <f>SUMIF(POAI!T:T,B:B,POAI!AL:AL)</f>
        <v>75060000</v>
      </c>
      <c r="R76" s="94">
        <f t="shared" si="5"/>
        <v>0</v>
      </c>
      <c r="S76" s="94"/>
      <c r="T76" s="94"/>
      <c r="U76" s="94"/>
      <c r="V76" s="94"/>
      <c r="W76" s="94"/>
      <c r="X76" s="94"/>
      <c r="Y76" s="94"/>
      <c r="Z76" s="94"/>
      <c r="AA76" s="94"/>
      <c r="AB76" s="94"/>
    </row>
    <row r="77">
      <c r="A77" s="86" t="s">
        <v>3306</v>
      </c>
      <c r="B77" s="87" t="s">
        <v>1203</v>
      </c>
      <c r="C77" s="87" t="s">
        <v>3307</v>
      </c>
      <c r="D77" s="88">
        <f>SUMIF('EJECUCION 24 DE ABRIL DEL 2026'!I:I,B:B,'EJECUCION 24 DE ABRIL DEL 2026'!Q:Q)</f>
        <v>6000000000</v>
      </c>
      <c r="E77" s="89">
        <f>SUMIF('EJECUCION 24 DE ABRIL DEL 2026'!I:I,B:B,'EJECUCION 24 DE ABRIL DEL 2026'!X:X)</f>
        <v>5934180600</v>
      </c>
      <c r="F77" s="89">
        <f>SUMIF('EJECUCION 24 DE ABRIL DEL 2026'!I:I,B:B,'EJECUCION 24 DE ABRIL DEL 2026'!Z:Z)</f>
        <v>603050600</v>
      </c>
      <c r="G77" s="89">
        <f>SUMIF('EJECUCION 24 DE ABRIL DEL 2026'!I:I,B:B,'EJECUCION 24 DE ABRIL DEL 2026'!AA:AA)</f>
        <v>235271000</v>
      </c>
      <c r="H77" s="90">
        <f t="shared" si="1"/>
        <v>0.03964675426</v>
      </c>
      <c r="I77" s="91" t="s">
        <v>3297</v>
      </c>
      <c r="J77" s="92">
        <f>SUMIF(POAI!T:T,B:B,POAI!AB:AB)</f>
        <v>6000000000</v>
      </c>
      <c r="K77" s="85">
        <f t="shared" si="2"/>
        <v>0</v>
      </c>
      <c r="L77" s="93">
        <f>SUMIF(POAI!T:T,B:B,POAI!AI:AI)</f>
        <v>5934180600</v>
      </c>
      <c r="M77" s="93">
        <f t="shared" si="3"/>
        <v>0</v>
      </c>
      <c r="N77" s="93">
        <f>SUMIF('EJECUCION 24 DE ABRIL DEL 2026'!I:I,B:B,'EJECUCION 24 DE ABRIL DEL 2026'!Y:Y)</f>
        <v>3109490600</v>
      </c>
      <c r="O77" s="93">
        <f>SUMIF(POAI!T:T,B:B,POAI!AJ:AJ)</f>
        <v>3109490600</v>
      </c>
      <c r="P77" s="93">
        <f t="shared" si="4"/>
        <v>0</v>
      </c>
      <c r="Q77" s="93">
        <f>SUMIF(POAI!T:T,B:B,POAI!AL:AL)</f>
        <v>235271000</v>
      </c>
      <c r="R77" s="94">
        <f t="shared" si="5"/>
        <v>0</v>
      </c>
      <c r="S77" s="94"/>
      <c r="T77" s="94"/>
      <c r="U77" s="94"/>
      <c r="V77" s="94"/>
      <c r="W77" s="94"/>
      <c r="X77" s="94"/>
      <c r="Y77" s="94"/>
      <c r="Z77" s="94"/>
      <c r="AA77" s="94"/>
      <c r="AB77" s="94"/>
    </row>
    <row r="78">
      <c r="A78" s="86" t="s">
        <v>3308</v>
      </c>
      <c r="B78" s="87" t="s">
        <v>1214</v>
      </c>
      <c r="C78" s="87" t="s">
        <v>3309</v>
      </c>
      <c r="D78" s="88">
        <f>SUMIF('EJECUCION 24 DE ABRIL DEL 2026'!I:I,B:B,'EJECUCION 24 DE ABRIL DEL 2026'!Q:Q)</f>
        <v>50000000</v>
      </c>
      <c r="E78" s="89">
        <f>SUMIF('EJECUCION 24 DE ABRIL DEL 2026'!I:I,B:B,'EJECUCION 24 DE ABRIL DEL 2026'!X:X)</f>
        <v>50000000</v>
      </c>
      <c r="F78" s="89">
        <f>SUMIF('EJECUCION 24 DE ABRIL DEL 2026'!I:I,B:B,'EJECUCION 24 DE ABRIL DEL 2026'!Z:Z)</f>
        <v>0</v>
      </c>
      <c r="G78" s="89">
        <f>SUMIF('EJECUCION 24 DE ABRIL DEL 2026'!I:I,B:B,'EJECUCION 24 DE ABRIL DEL 2026'!AA:AA)</f>
        <v>0</v>
      </c>
      <c r="H78" s="90">
        <f t="shared" si="1"/>
        <v>0</v>
      </c>
      <c r="I78" s="91" t="s">
        <v>3297</v>
      </c>
      <c r="J78" s="92">
        <f>SUMIF(POAI!T:T,B:B,POAI!AB:AB)</f>
        <v>50000000</v>
      </c>
      <c r="K78" s="85">
        <f t="shared" si="2"/>
        <v>0</v>
      </c>
      <c r="L78" s="93">
        <f>SUMIF(POAI!T:T,B:B,POAI!AI:AI)</f>
        <v>50000000</v>
      </c>
      <c r="M78" s="93">
        <f t="shared" si="3"/>
        <v>0</v>
      </c>
      <c r="N78" s="93">
        <f>SUMIF('EJECUCION 24 DE ABRIL DEL 2026'!I:I,B:B,'EJECUCION 24 DE ABRIL DEL 2026'!Y:Y)</f>
        <v>0</v>
      </c>
      <c r="O78" s="93">
        <f>SUMIF(POAI!T:T,B:B,POAI!AJ:AJ)</f>
        <v>0</v>
      </c>
      <c r="P78" s="93">
        <f t="shared" si="4"/>
        <v>0</v>
      </c>
      <c r="Q78" s="93">
        <f>SUMIF(POAI!T:T,B:B,POAI!AL:AL)</f>
        <v>0</v>
      </c>
      <c r="R78" s="94">
        <f t="shared" si="5"/>
        <v>0</v>
      </c>
      <c r="S78" s="94"/>
      <c r="T78" s="94"/>
      <c r="U78" s="94"/>
      <c r="V78" s="94"/>
      <c r="W78" s="94"/>
      <c r="X78" s="94"/>
      <c r="Y78" s="94"/>
      <c r="Z78" s="94"/>
      <c r="AA78" s="94"/>
      <c r="AB78" s="94"/>
    </row>
    <row r="79">
      <c r="A79" s="86" t="s">
        <v>3310</v>
      </c>
      <c r="B79" s="87" t="s">
        <v>1218</v>
      </c>
      <c r="C79" s="87" t="s">
        <v>3311</v>
      </c>
      <c r="D79" s="88">
        <f>SUMIF('EJECUCION 24 DE ABRIL DEL 2026'!I:I,B:B,'EJECUCION 24 DE ABRIL DEL 2026'!Q:Q)</f>
        <v>311080000</v>
      </c>
      <c r="E79" s="89">
        <f>SUMIF('EJECUCION 24 DE ABRIL DEL 2026'!I:I,B:B,'EJECUCION 24 DE ABRIL DEL 2026'!X:X)</f>
        <v>311080000</v>
      </c>
      <c r="F79" s="89">
        <f>SUMIF('EJECUCION 24 DE ABRIL DEL 2026'!I:I,B:B,'EJECUCION 24 DE ABRIL DEL 2026'!Z:Z)</f>
        <v>234455000</v>
      </c>
      <c r="G79" s="89">
        <f>SUMIF('EJECUCION 24 DE ABRIL DEL 2026'!I:I,B:B,'EJECUCION 24 DE ABRIL DEL 2026'!AA:AA)</f>
        <v>69500000</v>
      </c>
      <c r="H79" s="90">
        <f t="shared" si="1"/>
        <v>0.2234151987</v>
      </c>
      <c r="I79" s="91" t="s">
        <v>3297</v>
      </c>
      <c r="J79" s="92">
        <f>SUMIF(POAI!T:T,B:B,POAI!AB:AB)</f>
        <v>311080000</v>
      </c>
      <c r="K79" s="85">
        <f t="shared" si="2"/>
        <v>0</v>
      </c>
      <c r="L79" s="93">
        <f>SUMIF(POAI!T:T,B:B,POAI!AI:AI)</f>
        <v>311080000</v>
      </c>
      <c r="M79" s="93">
        <f t="shared" si="3"/>
        <v>0</v>
      </c>
      <c r="N79" s="93">
        <f>SUMIF('EJECUCION 24 DE ABRIL DEL 2026'!I:I,B:B,'EJECUCION 24 DE ABRIL DEL 2026'!Y:Y)</f>
        <v>309755000</v>
      </c>
      <c r="O79" s="93">
        <f>SUMIF(POAI!T:T,B:B,POAI!AJ:AJ)</f>
        <v>309755000</v>
      </c>
      <c r="P79" s="93">
        <f t="shared" si="4"/>
        <v>0</v>
      </c>
      <c r="Q79" s="93">
        <f>SUMIF(POAI!T:T,B:B,POAI!AL:AL)</f>
        <v>69500000</v>
      </c>
      <c r="R79" s="94">
        <f t="shared" si="5"/>
        <v>0</v>
      </c>
      <c r="S79" s="94"/>
      <c r="T79" s="94"/>
      <c r="U79" s="94"/>
      <c r="V79" s="94"/>
      <c r="W79" s="94"/>
      <c r="X79" s="94"/>
      <c r="Y79" s="94"/>
      <c r="Z79" s="94"/>
      <c r="AA79" s="94"/>
      <c r="AB79" s="94"/>
    </row>
    <row r="80">
      <c r="A80" s="86" t="s">
        <v>3312</v>
      </c>
      <c r="B80" s="87" t="s">
        <v>1225</v>
      </c>
      <c r="C80" s="87" t="s">
        <v>3313</v>
      </c>
      <c r="D80" s="88">
        <f>SUMIF('EJECUCION 24 DE ABRIL DEL 2026'!I:I,B:B,'EJECUCION 24 DE ABRIL DEL 2026'!Q:Q)</f>
        <v>1553600000</v>
      </c>
      <c r="E80" s="89">
        <f>SUMIF('EJECUCION 24 DE ABRIL DEL 2026'!I:I,B:B,'EJECUCION 24 DE ABRIL DEL 2026'!X:X)</f>
        <v>1553600000</v>
      </c>
      <c r="F80" s="89">
        <f>SUMIF('EJECUCION 24 DE ABRIL DEL 2026'!I:I,B:B,'EJECUCION 24 DE ABRIL DEL 2026'!Z:Z)</f>
        <v>1551870000</v>
      </c>
      <c r="G80" s="89">
        <f>SUMIF('EJECUCION 24 DE ABRIL DEL 2026'!I:I,B:B,'EJECUCION 24 DE ABRIL DEL 2026'!AA:AA)</f>
        <v>477830000</v>
      </c>
      <c r="H80" s="90">
        <f t="shared" si="1"/>
        <v>0.3075630793</v>
      </c>
      <c r="I80" s="91" t="s">
        <v>3297</v>
      </c>
      <c r="J80" s="92">
        <f>SUMIF(POAI!T:T,B:B,POAI!AB:AB)</f>
        <v>1553600000</v>
      </c>
      <c r="K80" s="85">
        <f t="shared" si="2"/>
        <v>0</v>
      </c>
      <c r="L80" s="93">
        <f>SUMIF(POAI!T:T,B:B,POAI!AI:AI)</f>
        <v>1553600000</v>
      </c>
      <c r="M80" s="93">
        <f t="shared" si="3"/>
        <v>0</v>
      </c>
      <c r="N80" s="93">
        <f>SUMIF('EJECUCION 24 DE ABRIL DEL 2026'!I:I,B:B,'EJECUCION 24 DE ABRIL DEL 2026'!Y:Y)</f>
        <v>1551870000</v>
      </c>
      <c r="O80" s="93">
        <f>SUMIF(POAI!T:T,B:B,POAI!AJ:AJ)</f>
        <v>1551870000</v>
      </c>
      <c r="P80" s="93">
        <f t="shared" si="4"/>
        <v>0</v>
      </c>
      <c r="Q80" s="93">
        <f>SUMIF(POAI!T:T,B:B,POAI!AL:AL)</f>
        <v>477830000</v>
      </c>
      <c r="R80" s="94">
        <f t="shared" si="5"/>
        <v>0</v>
      </c>
      <c r="S80" s="94"/>
      <c r="T80" s="94"/>
      <c r="U80" s="94"/>
      <c r="V80" s="94"/>
      <c r="W80" s="94"/>
      <c r="X80" s="94"/>
      <c r="Y80" s="94"/>
      <c r="Z80" s="94"/>
      <c r="AA80" s="94"/>
      <c r="AB80" s="94"/>
    </row>
    <row r="81">
      <c r="A81" s="86" t="s">
        <v>3314</v>
      </c>
      <c r="B81" s="87" t="s">
        <v>1238</v>
      </c>
      <c r="C81" s="87" t="s">
        <v>3315</v>
      </c>
      <c r="D81" s="88">
        <f>SUMIF('EJECUCION 24 DE ABRIL DEL 2026'!I:I,B:B,'EJECUCION 24 DE ABRIL DEL 2026'!Q:Q)</f>
        <v>245216000</v>
      </c>
      <c r="E81" s="89">
        <f>SUMIF('EJECUCION 24 DE ABRIL DEL 2026'!I:I,B:B,'EJECUCION 24 DE ABRIL DEL 2026'!X:X)</f>
        <v>245216000</v>
      </c>
      <c r="F81" s="89">
        <f>SUMIF('EJECUCION 24 DE ABRIL DEL 2026'!I:I,B:B,'EJECUCION 24 DE ABRIL DEL 2026'!Z:Z)</f>
        <v>209880000</v>
      </c>
      <c r="G81" s="89">
        <f>SUMIF('EJECUCION 24 DE ABRIL DEL 2026'!I:I,B:B,'EJECUCION 24 DE ABRIL DEL 2026'!AA:AA)</f>
        <v>82370000</v>
      </c>
      <c r="H81" s="90">
        <f t="shared" si="1"/>
        <v>0.3359079342</v>
      </c>
      <c r="I81" s="91" t="s">
        <v>3297</v>
      </c>
      <c r="J81" s="92">
        <f>SUMIF(POAI!T:T,B:B,POAI!AB:AB)</f>
        <v>245216000</v>
      </c>
      <c r="K81" s="85">
        <f t="shared" si="2"/>
        <v>0</v>
      </c>
      <c r="L81" s="93">
        <f>SUMIF(POAI!T:T,B:B,POAI!AI:AI)</f>
        <v>245216000</v>
      </c>
      <c r="M81" s="93">
        <f t="shared" si="3"/>
        <v>0</v>
      </c>
      <c r="N81" s="93">
        <f>SUMIF('EJECUCION 24 DE ABRIL DEL 2026'!I:I,B:B,'EJECUCION 24 DE ABRIL DEL 2026'!Y:Y)</f>
        <v>209880000</v>
      </c>
      <c r="O81" s="93">
        <f>SUMIF(POAI!T:T,B:B,POAI!AJ:AJ)</f>
        <v>209880000</v>
      </c>
      <c r="P81" s="93">
        <f t="shared" si="4"/>
        <v>0</v>
      </c>
      <c r="Q81" s="93">
        <f>SUMIF(POAI!T:T,B:B,POAI!AL:AL)</f>
        <v>82370000</v>
      </c>
      <c r="R81" s="94">
        <f t="shared" si="5"/>
        <v>0</v>
      </c>
      <c r="S81" s="94"/>
      <c r="T81" s="94"/>
      <c r="U81" s="94"/>
      <c r="V81" s="94"/>
      <c r="W81" s="94"/>
      <c r="X81" s="94"/>
      <c r="Y81" s="94"/>
      <c r="Z81" s="94"/>
      <c r="AA81" s="94"/>
      <c r="AB81" s="94"/>
    </row>
    <row r="82">
      <c r="A82" s="86" t="s">
        <v>3316</v>
      </c>
      <c r="B82" s="87" t="s">
        <v>1243</v>
      </c>
      <c r="C82" s="87" t="s">
        <v>3317</v>
      </c>
      <c r="D82" s="88">
        <f>SUMIF('EJECUCION 24 DE ABRIL DEL 2026'!I:I,B:B,'EJECUCION 24 DE ABRIL DEL 2026'!Q:Q)</f>
        <v>98440000</v>
      </c>
      <c r="E82" s="89">
        <f>SUMIF('EJECUCION 24 DE ABRIL DEL 2026'!I:I,B:B,'EJECUCION 24 DE ABRIL DEL 2026'!X:X)</f>
        <v>98440000</v>
      </c>
      <c r="F82" s="89">
        <f>SUMIF('EJECUCION 24 DE ABRIL DEL 2026'!I:I,B:B,'EJECUCION 24 DE ABRIL DEL 2026'!Z:Z)</f>
        <v>88900000</v>
      </c>
      <c r="G82" s="89">
        <f>SUMIF('EJECUCION 24 DE ABRIL DEL 2026'!I:I,B:B,'EJECUCION 24 DE ABRIL DEL 2026'!AA:AA)</f>
        <v>42900000</v>
      </c>
      <c r="H82" s="90">
        <f t="shared" si="1"/>
        <v>0.4357984559</v>
      </c>
      <c r="I82" s="91" t="s">
        <v>3297</v>
      </c>
      <c r="J82" s="92">
        <f>SUMIF(POAI!T:T,B:B,POAI!AB:AB)</f>
        <v>98440000</v>
      </c>
      <c r="K82" s="85">
        <f t="shared" si="2"/>
        <v>0</v>
      </c>
      <c r="L82" s="93">
        <f>SUMIF(POAI!T:T,B:B,POAI!AI:AI)</f>
        <v>98440000</v>
      </c>
      <c r="M82" s="93">
        <f t="shared" si="3"/>
        <v>0</v>
      </c>
      <c r="N82" s="93">
        <f>SUMIF('EJECUCION 24 DE ABRIL DEL 2026'!I:I,B:B,'EJECUCION 24 DE ABRIL DEL 2026'!Y:Y)</f>
        <v>88900000</v>
      </c>
      <c r="O82" s="93">
        <f>SUMIF(POAI!T:T,B:B,POAI!AJ:AJ)</f>
        <v>88900000</v>
      </c>
      <c r="P82" s="93">
        <f t="shared" si="4"/>
        <v>0</v>
      </c>
      <c r="Q82" s="93">
        <f>SUMIF(POAI!T:T,B:B,POAI!AL:AL)</f>
        <v>42900000</v>
      </c>
      <c r="R82" s="94">
        <f t="shared" si="5"/>
        <v>0</v>
      </c>
      <c r="S82" s="94"/>
      <c r="T82" s="94"/>
      <c r="U82" s="94"/>
      <c r="V82" s="94"/>
      <c r="W82" s="94"/>
      <c r="X82" s="94"/>
      <c r="Y82" s="94"/>
      <c r="Z82" s="94"/>
      <c r="AA82" s="94"/>
      <c r="AB82" s="94"/>
    </row>
    <row r="83">
      <c r="A83" s="86" t="s">
        <v>3318</v>
      </c>
      <c r="B83" s="87" t="s">
        <v>1253</v>
      </c>
      <c r="C83" s="87" t="s">
        <v>3319</v>
      </c>
      <c r="D83" s="88">
        <f>SUMIF('EJECUCION 24 DE ABRIL DEL 2026'!I:I,B:B,'EJECUCION 24 DE ABRIL DEL 2026'!Q:Q)</f>
        <v>1657368484</v>
      </c>
      <c r="E83" s="89">
        <f>SUMIF('EJECUCION 24 DE ABRIL DEL 2026'!I:I,B:B,'EJECUCION 24 DE ABRIL DEL 2026'!X:X)</f>
        <v>1657368484</v>
      </c>
      <c r="F83" s="89">
        <f>SUMIF('EJECUCION 24 DE ABRIL DEL 2026'!I:I,B:B,'EJECUCION 24 DE ABRIL DEL 2026'!Z:Z)</f>
        <v>1657368484</v>
      </c>
      <c r="G83" s="89">
        <f>SUMIF('EJECUCION 24 DE ABRIL DEL 2026'!I:I,B:B,'EJECUCION 24 DE ABRIL DEL 2026'!AA:AA)</f>
        <v>0</v>
      </c>
      <c r="H83" s="90">
        <f t="shared" si="1"/>
        <v>0</v>
      </c>
      <c r="I83" s="91" t="s">
        <v>3297</v>
      </c>
      <c r="J83" s="92">
        <f>SUMIF(POAI!T:T,B:B,POAI!AB:AB)</f>
        <v>1657368484</v>
      </c>
      <c r="K83" s="85">
        <f t="shared" si="2"/>
        <v>0</v>
      </c>
      <c r="L83" s="93">
        <f>SUMIF(POAI!T:T,B:B,POAI!AI:AI)</f>
        <v>1657368484</v>
      </c>
      <c r="M83" s="93">
        <f t="shared" si="3"/>
        <v>0</v>
      </c>
      <c r="N83" s="93">
        <f>SUMIF('EJECUCION 24 DE ABRIL DEL 2026'!I:I,B:B,'EJECUCION 24 DE ABRIL DEL 2026'!Y:Y)</f>
        <v>1657368484</v>
      </c>
      <c r="O83" s="93">
        <f>SUMIF(POAI!T:T,B:B,POAI!AJ:AJ)</f>
        <v>1657368484</v>
      </c>
      <c r="P83" s="93">
        <f t="shared" si="4"/>
        <v>0</v>
      </c>
      <c r="Q83" s="93">
        <f>SUMIF(POAI!T:T,B:B,POAI!AL:AL)</f>
        <v>0</v>
      </c>
      <c r="R83" s="94">
        <f t="shared" si="5"/>
        <v>0</v>
      </c>
      <c r="S83" s="94"/>
      <c r="T83" s="94"/>
      <c r="U83" s="94"/>
      <c r="V83" s="94"/>
      <c r="W83" s="94"/>
      <c r="X83" s="94"/>
      <c r="Y83" s="94"/>
      <c r="Z83" s="94"/>
      <c r="AA83" s="94"/>
      <c r="AB83" s="94"/>
    </row>
    <row r="84">
      <c r="A84" s="86" t="s">
        <v>3320</v>
      </c>
      <c r="B84" s="87" t="s">
        <v>1260</v>
      </c>
      <c r="C84" s="87" t="s">
        <v>3321</v>
      </c>
      <c r="D84" s="88">
        <f>SUMIF('EJECUCION 24 DE ABRIL DEL 2026'!I:I,B:B,'EJECUCION 24 DE ABRIL DEL 2026'!Q:Q)</f>
        <v>60000000</v>
      </c>
      <c r="E84" s="89">
        <f>SUMIF('EJECUCION 24 DE ABRIL DEL 2026'!I:I,B:B,'EJECUCION 24 DE ABRIL DEL 2026'!X:X)</f>
        <v>60000000</v>
      </c>
      <c r="F84" s="89">
        <f>SUMIF('EJECUCION 24 DE ABRIL DEL 2026'!I:I,B:B,'EJECUCION 24 DE ABRIL DEL 2026'!Z:Z)</f>
        <v>0</v>
      </c>
      <c r="G84" s="89">
        <f>SUMIF('EJECUCION 24 DE ABRIL DEL 2026'!I:I,B:B,'EJECUCION 24 DE ABRIL DEL 2026'!AA:AA)</f>
        <v>0</v>
      </c>
      <c r="H84" s="90">
        <f t="shared" si="1"/>
        <v>0</v>
      </c>
      <c r="I84" s="91" t="s">
        <v>3297</v>
      </c>
      <c r="J84" s="92">
        <f>SUMIF(POAI!T:T,B:B,POAI!AB:AB)</f>
        <v>60000000</v>
      </c>
      <c r="K84" s="85">
        <f t="shared" si="2"/>
        <v>0</v>
      </c>
      <c r="L84" s="93">
        <f>SUMIF(POAI!T:T,B:B,POAI!AI:AI)</f>
        <v>60000000</v>
      </c>
      <c r="M84" s="93">
        <f t="shared" si="3"/>
        <v>0</v>
      </c>
      <c r="N84" s="93">
        <f>SUMIF('EJECUCION 24 DE ABRIL DEL 2026'!I:I,B:B,'EJECUCION 24 DE ABRIL DEL 2026'!Y:Y)</f>
        <v>60000000</v>
      </c>
      <c r="O84" s="93">
        <f>SUMIF(POAI!T:T,B:B,POAI!AJ:AJ)</f>
        <v>60000000</v>
      </c>
      <c r="P84" s="93">
        <f t="shared" si="4"/>
        <v>0</v>
      </c>
      <c r="Q84" s="93">
        <f>SUMIF(POAI!T:T,B:B,POAI!AL:AL)</f>
        <v>0</v>
      </c>
      <c r="R84" s="94">
        <f t="shared" si="5"/>
        <v>0</v>
      </c>
      <c r="S84" s="94"/>
      <c r="T84" s="94"/>
      <c r="U84" s="94"/>
      <c r="V84" s="94"/>
      <c r="W84" s="94"/>
      <c r="X84" s="94"/>
      <c r="Y84" s="94"/>
      <c r="Z84" s="94"/>
      <c r="AA84" s="94"/>
      <c r="AB84" s="94"/>
    </row>
    <row r="85">
      <c r="A85" s="86" t="s">
        <v>3322</v>
      </c>
      <c r="B85" s="87" t="s">
        <v>1267</v>
      </c>
      <c r="C85" s="87" t="s">
        <v>3323</v>
      </c>
      <c r="D85" s="88">
        <f>SUMIF('EJECUCION 24 DE ABRIL DEL 2026'!I:I,B:B,'EJECUCION 24 DE ABRIL DEL 2026'!Q:Q)</f>
        <v>62000000</v>
      </c>
      <c r="E85" s="89">
        <f>SUMIF('EJECUCION 24 DE ABRIL DEL 2026'!I:I,B:B,'EJECUCION 24 DE ABRIL DEL 2026'!X:X)</f>
        <v>62000000</v>
      </c>
      <c r="F85" s="89">
        <f>SUMIF('EJECUCION 24 DE ABRIL DEL 2026'!I:I,B:B,'EJECUCION 24 DE ABRIL DEL 2026'!Z:Z)</f>
        <v>55650000</v>
      </c>
      <c r="G85" s="89">
        <f>SUMIF('EJECUCION 24 DE ABRIL DEL 2026'!I:I,B:B,'EJECUCION 24 DE ABRIL DEL 2026'!AA:AA)</f>
        <v>24100000</v>
      </c>
      <c r="H85" s="90">
        <f t="shared" si="1"/>
        <v>0.3887096774</v>
      </c>
      <c r="I85" s="91" t="s">
        <v>3297</v>
      </c>
      <c r="J85" s="92">
        <f>SUMIF(POAI!T:T,B:B,POAI!AB:AB)</f>
        <v>62000000</v>
      </c>
      <c r="K85" s="85">
        <f t="shared" si="2"/>
        <v>0</v>
      </c>
      <c r="L85" s="93">
        <f>SUMIF(POAI!T:T,B:B,POAI!AI:AI)</f>
        <v>62000000</v>
      </c>
      <c r="M85" s="93">
        <f t="shared" si="3"/>
        <v>0</v>
      </c>
      <c r="N85" s="93">
        <f>SUMIF('EJECUCION 24 DE ABRIL DEL 2026'!I:I,B:B,'EJECUCION 24 DE ABRIL DEL 2026'!Y:Y)</f>
        <v>55650000</v>
      </c>
      <c r="O85" s="93">
        <f>SUMIF(POAI!T:T,B:B,POAI!AJ:AJ)</f>
        <v>55650000</v>
      </c>
      <c r="P85" s="93">
        <f t="shared" si="4"/>
        <v>0</v>
      </c>
      <c r="Q85" s="93">
        <f>SUMIF(POAI!T:T,B:B,POAI!AL:AL)</f>
        <v>24100000</v>
      </c>
      <c r="R85" s="94">
        <f t="shared" si="5"/>
        <v>0</v>
      </c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>
      <c r="A86" s="86" t="s">
        <v>3324</v>
      </c>
      <c r="B86" s="87" t="s">
        <v>1270</v>
      </c>
      <c r="C86" s="87" t="s">
        <v>3325</v>
      </c>
      <c r="D86" s="88">
        <f>SUMIF('EJECUCION 24 DE ABRIL DEL 2026'!I:I,B:B,'EJECUCION 24 DE ABRIL DEL 2026'!Q:Q)</f>
        <v>14000000</v>
      </c>
      <c r="E86" s="89">
        <f>SUMIF('EJECUCION 24 DE ABRIL DEL 2026'!I:I,B:B,'EJECUCION 24 DE ABRIL DEL 2026'!X:X)</f>
        <v>14000000</v>
      </c>
      <c r="F86" s="89">
        <f>SUMIF('EJECUCION 24 DE ABRIL DEL 2026'!I:I,B:B,'EJECUCION 24 DE ABRIL DEL 2026'!Z:Z)</f>
        <v>10850000</v>
      </c>
      <c r="G86" s="89">
        <f>SUMIF('EJECUCION 24 DE ABRIL DEL 2026'!I:I,B:B,'EJECUCION 24 DE ABRIL DEL 2026'!AA:AA)</f>
        <v>6200000</v>
      </c>
      <c r="H86" s="90">
        <f t="shared" si="1"/>
        <v>0.4428571429</v>
      </c>
      <c r="I86" s="91" t="s">
        <v>3297</v>
      </c>
      <c r="J86" s="92">
        <f>SUMIF(POAI!T:T,B:B,POAI!AB:AB)</f>
        <v>14000000</v>
      </c>
      <c r="K86" s="85">
        <f t="shared" si="2"/>
        <v>0</v>
      </c>
      <c r="L86" s="93">
        <f>SUMIF(POAI!T:T,B:B,POAI!AI:AI)</f>
        <v>14000000</v>
      </c>
      <c r="M86" s="93">
        <f t="shared" si="3"/>
        <v>0</v>
      </c>
      <c r="N86" s="93">
        <f>SUMIF('EJECUCION 24 DE ABRIL DEL 2026'!I:I,B:B,'EJECUCION 24 DE ABRIL DEL 2026'!Y:Y)</f>
        <v>10850000</v>
      </c>
      <c r="O86" s="93">
        <f>SUMIF(POAI!T:T,B:B,POAI!AJ:AJ)</f>
        <v>10850000</v>
      </c>
      <c r="P86" s="93">
        <f t="shared" si="4"/>
        <v>0</v>
      </c>
      <c r="Q86" s="93">
        <f>SUMIF(POAI!T:T,B:B,POAI!AL:AL)</f>
        <v>6200000</v>
      </c>
      <c r="R86" s="94">
        <f t="shared" si="5"/>
        <v>0</v>
      </c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>
      <c r="A87" s="86" t="s">
        <v>3326</v>
      </c>
      <c r="B87" s="87" t="s">
        <v>1273</v>
      </c>
      <c r="C87" s="87" t="s">
        <v>3327</v>
      </c>
      <c r="D87" s="88">
        <f>SUMIF('EJECUCION 24 DE ABRIL DEL 2026'!I:I,B:B,'EJECUCION 24 DE ABRIL DEL 2026'!Q:Q)</f>
        <v>50800000</v>
      </c>
      <c r="E87" s="89">
        <f>SUMIF('EJECUCION 24 DE ABRIL DEL 2026'!I:I,B:B,'EJECUCION 24 DE ABRIL DEL 2026'!X:X)</f>
        <v>50800000</v>
      </c>
      <c r="F87" s="89">
        <f>SUMIF('EJECUCION 24 DE ABRIL DEL 2026'!I:I,B:B,'EJECUCION 24 DE ABRIL DEL 2026'!Z:Z)</f>
        <v>45500000</v>
      </c>
      <c r="G87" s="89">
        <f>SUMIF('EJECUCION 24 DE ABRIL DEL 2026'!I:I,B:B,'EJECUCION 24 DE ABRIL DEL 2026'!AA:AA)</f>
        <v>12700000</v>
      </c>
      <c r="H87" s="90">
        <f t="shared" si="1"/>
        <v>0.25</v>
      </c>
      <c r="I87" s="91" t="s">
        <v>3297</v>
      </c>
      <c r="J87" s="92">
        <f>SUMIF(POAI!T:T,B:B,POAI!AB:AB)</f>
        <v>50800000</v>
      </c>
      <c r="K87" s="85">
        <f t="shared" si="2"/>
        <v>0</v>
      </c>
      <c r="L87" s="93">
        <f>SUMIF(POAI!T:T,B:B,POAI!AI:AI)</f>
        <v>50800000</v>
      </c>
      <c r="M87" s="93">
        <f t="shared" si="3"/>
        <v>0</v>
      </c>
      <c r="N87" s="93">
        <f>SUMIF('EJECUCION 24 DE ABRIL DEL 2026'!I:I,B:B,'EJECUCION 24 DE ABRIL DEL 2026'!Y:Y)</f>
        <v>46550000</v>
      </c>
      <c r="O87" s="93">
        <f>SUMIF(POAI!T:T,B:B,POAI!AJ:AJ)</f>
        <v>46550000</v>
      </c>
      <c r="P87" s="93">
        <f t="shared" si="4"/>
        <v>0</v>
      </c>
      <c r="Q87" s="93">
        <f>SUMIF(POAI!T:T,B:B,POAI!AL:AL)</f>
        <v>12700000</v>
      </c>
      <c r="R87" s="94">
        <f t="shared" si="5"/>
        <v>0</v>
      </c>
      <c r="S87" s="94"/>
      <c r="T87" s="94"/>
      <c r="U87" s="94"/>
      <c r="V87" s="94"/>
      <c r="W87" s="94"/>
      <c r="X87" s="94"/>
      <c r="Y87" s="94"/>
      <c r="Z87" s="94"/>
      <c r="AA87" s="94"/>
      <c r="AB87" s="94"/>
    </row>
    <row r="88">
      <c r="A88" s="86" t="s">
        <v>3328</v>
      </c>
      <c r="B88" s="87" t="s">
        <v>1285</v>
      </c>
      <c r="C88" s="87" t="s">
        <v>3329</v>
      </c>
      <c r="D88" s="88">
        <f>SUMIF('EJECUCION 24 DE ABRIL DEL 2026'!I:I,B:B,'EJECUCION 24 DE ABRIL DEL 2026'!Q:Q)</f>
        <v>14000000</v>
      </c>
      <c r="E88" s="89">
        <f>SUMIF('EJECUCION 24 DE ABRIL DEL 2026'!I:I,B:B,'EJECUCION 24 DE ABRIL DEL 2026'!X:X)</f>
        <v>14000000</v>
      </c>
      <c r="F88" s="89">
        <f>SUMIF('EJECUCION 24 DE ABRIL DEL 2026'!I:I,B:B,'EJECUCION 24 DE ABRIL DEL 2026'!Z:Z)</f>
        <v>12250000</v>
      </c>
      <c r="G88" s="89">
        <f>SUMIF('EJECUCION 24 DE ABRIL DEL 2026'!I:I,B:B,'EJECUCION 24 DE ABRIL DEL 2026'!AA:AA)</f>
        <v>3500000</v>
      </c>
      <c r="H88" s="90">
        <f t="shared" si="1"/>
        <v>0.25</v>
      </c>
      <c r="I88" s="91" t="s">
        <v>3297</v>
      </c>
      <c r="J88" s="92">
        <f>SUMIF(POAI!T:T,B:B,POAI!AB:AB)</f>
        <v>14000000</v>
      </c>
      <c r="K88" s="85">
        <f t="shared" si="2"/>
        <v>0</v>
      </c>
      <c r="L88" s="93">
        <f>SUMIF(POAI!T:T,B:B,POAI!AI:AI)</f>
        <v>14000000</v>
      </c>
      <c r="M88" s="93">
        <f t="shared" si="3"/>
        <v>0</v>
      </c>
      <c r="N88" s="93">
        <f>SUMIF('EJECUCION 24 DE ABRIL DEL 2026'!I:I,B:B,'EJECUCION 24 DE ABRIL DEL 2026'!Y:Y)</f>
        <v>12250000</v>
      </c>
      <c r="O88" s="93">
        <f>SUMIF(POAI!T:T,B:B,POAI!AJ:AJ)</f>
        <v>12250000</v>
      </c>
      <c r="P88" s="93">
        <f t="shared" si="4"/>
        <v>0</v>
      </c>
      <c r="Q88" s="93">
        <f>SUMIF(POAI!T:T,B:B,POAI!AL:AL)</f>
        <v>3500000</v>
      </c>
      <c r="R88" s="94">
        <f t="shared" si="5"/>
        <v>0</v>
      </c>
      <c r="S88" s="94"/>
      <c r="T88" s="94"/>
      <c r="U88" s="94"/>
      <c r="V88" s="94"/>
      <c r="W88" s="94"/>
      <c r="X88" s="94"/>
      <c r="Y88" s="94"/>
      <c r="Z88" s="94"/>
      <c r="AA88" s="94"/>
      <c r="AB88" s="94"/>
    </row>
    <row r="89">
      <c r="A89" s="86" t="s">
        <v>3330</v>
      </c>
      <c r="B89" s="87" t="s">
        <v>1290</v>
      </c>
      <c r="C89" s="87" t="s">
        <v>3331</v>
      </c>
      <c r="D89" s="88">
        <f>SUMIF('EJECUCION 24 DE ABRIL DEL 2026'!I:I,B:B,'EJECUCION 24 DE ABRIL DEL 2026'!Q:Q)</f>
        <v>4049800000</v>
      </c>
      <c r="E89" s="89">
        <f>SUMIF('EJECUCION 24 DE ABRIL DEL 2026'!I:I,B:B,'EJECUCION 24 DE ABRIL DEL 2026'!X:X)</f>
        <v>4049800000</v>
      </c>
      <c r="F89" s="89">
        <f>SUMIF('EJECUCION 24 DE ABRIL DEL 2026'!I:I,B:B,'EJECUCION 24 DE ABRIL DEL 2026'!Z:Z)</f>
        <v>2494480000</v>
      </c>
      <c r="G89" s="89">
        <f>SUMIF('EJECUCION 24 DE ABRIL DEL 2026'!I:I,B:B,'EJECUCION 24 DE ABRIL DEL 2026'!AA:AA)</f>
        <v>1088430000</v>
      </c>
      <c r="H89" s="90">
        <f t="shared" si="1"/>
        <v>0.2687614203</v>
      </c>
      <c r="I89" s="91" t="s">
        <v>3175</v>
      </c>
      <c r="J89" s="92">
        <f>SUMIF(POAI!T:T,B:B,POAI!AB:AB)</f>
        <v>4049800000</v>
      </c>
      <c r="K89" s="85">
        <f t="shared" si="2"/>
        <v>0</v>
      </c>
      <c r="L89" s="93">
        <f>SUMIF(POAI!T:T,B:B,POAI!AI:AI)</f>
        <v>4049800000</v>
      </c>
      <c r="M89" s="93">
        <f t="shared" si="3"/>
        <v>0</v>
      </c>
      <c r="N89" s="93">
        <f>SUMIF('EJECUCION 24 DE ABRIL DEL 2026'!I:I,B:B,'EJECUCION 24 DE ABRIL DEL 2026'!Y:Y)</f>
        <v>2728720000</v>
      </c>
      <c r="O89" s="93">
        <f>SUMIF(POAI!T:T,B:B,POAI!AJ:AJ)</f>
        <v>2728720000</v>
      </c>
      <c r="P89" s="93">
        <f t="shared" si="4"/>
        <v>0</v>
      </c>
      <c r="Q89" s="93">
        <f>SUMIF(POAI!T:T,B:B,POAI!AL:AL)</f>
        <v>1088430000</v>
      </c>
      <c r="R89" s="94">
        <f t="shared" si="5"/>
        <v>0</v>
      </c>
      <c r="S89" s="94"/>
      <c r="T89" s="94"/>
      <c r="U89" s="94"/>
      <c r="V89" s="94"/>
      <c r="W89" s="94"/>
      <c r="X89" s="94"/>
      <c r="Y89" s="94"/>
      <c r="Z89" s="94"/>
      <c r="AA89" s="94"/>
      <c r="AB89" s="94"/>
    </row>
    <row r="90">
      <c r="A90" s="86" t="s">
        <v>3332</v>
      </c>
      <c r="B90" s="87" t="s">
        <v>1307</v>
      </c>
      <c r="C90" s="87" t="s">
        <v>3333</v>
      </c>
      <c r="D90" s="88">
        <f>SUMIF('EJECUCION 24 DE ABRIL DEL 2026'!I:I,B:B,'EJECUCION 24 DE ABRIL DEL 2026'!Q:Q)</f>
        <v>2433326151</v>
      </c>
      <c r="E90" s="89">
        <f>SUMIF('EJECUCION 24 DE ABRIL DEL 2026'!I:I,B:B,'EJECUCION 24 DE ABRIL DEL 2026'!X:X)</f>
        <v>0</v>
      </c>
      <c r="F90" s="89">
        <f>SUMIF('EJECUCION 24 DE ABRIL DEL 2026'!I:I,B:B,'EJECUCION 24 DE ABRIL DEL 2026'!Z:Z)</f>
        <v>0</v>
      </c>
      <c r="G90" s="89">
        <f>SUMIF('EJECUCION 24 DE ABRIL DEL 2026'!I:I,B:B,'EJECUCION 24 DE ABRIL DEL 2026'!AA:AA)</f>
        <v>0</v>
      </c>
      <c r="H90" s="90" t="str">
        <f t="shared" si="1"/>
        <v>#DIV/0!</v>
      </c>
      <c r="I90" s="91" t="s">
        <v>3175</v>
      </c>
      <c r="J90" s="92">
        <f>SUMIF(POAI!T:T,B:B,POAI!AB:AB)</f>
        <v>2433326151</v>
      </c>
      <c r="K90" s="97">
        <f t="shared" si="2"/>
        <v>-0.0000004768371582</v>
      </c>
      <c r="L90" s="93">
        <f>SUMIF(POAI!T:T,B:B,POAI!AI:AI)</f>
        <v>0</v>
      </c>
      <c r="M90" s="93">
        <f t="shared" si="3"/>
        <v>0</v>
      </c>
      <c r="N90" s="93">
        <f>SUMIF('EJECUCION 24 DE ABRIL DEL 2026'!I:I,B:B,'EJECUCION 24 DE ABRIL DEL 2026'!Y:Y)</f>
        <v>0</v>
      </c>
      <c r="O90" s="93">
        <f>SUMIF(POAI!T:T,B:B,POAI!AJ:AJ)</f>
        <v>0</v>
      </c>
      <c r="P90" s="93">
        <f t="shared" si="4"/>
        <v>0</v>
      </c>
      <c r="Q90" s="93">
        <f>SUMIF(POAI!T:T,B:B,POAI!AL:AL)</f>
        <v>0</v>
      </c>
      <c r="R90" s="94">
        <f t="shared" si="5"/>
        <v>0</v>
      </c>
      <c r="S90" s="94"/>
      <c r="T90" s="94"/>
      <c r="U90" s="94"/>
      <c r="V90" s="94"/>
      <c r="W90" s="94"/>
      <c r="X90" s="94"/>
      <c r="Y90" s="94"/>
      <c r="Z90" s="94"/>
      <c r="AA90" s="94"/>
      <c r="AB90" s="94"/>
    </row>
    <row r="91">
      <c r="A91" s="86" t="s">
        <v>3334</v>
      </c>
      <c r="B91" s="87" t="s">
        <v>1342</v>
      </c>
      <c r="C91" s="87" t="s">
        <v>3335</v>
      </c>
      <c r="D91" s="88">
        <f>SUMIF('EJECUCION 24 DE ABRIL DEL 2026'!I:I,B:B,'EJECUCION 24 DE ABRIL DEL 2026'!Q:Q)</f>
        <v>247200000</v>
      </c>
      <c r="E91" s="89">
        <f>SUMIF('EJECUCION 24 DE ABRIL DEL 2026'!I:I,B:B,'EJECUCION 24 DE ABRIL DEL 2026'!X:X)</f>
        <v>247200000</v>
      </c>
      <c r="F91" s="89">
        <f>SUMIF('EJECUCION 24 DE ABRIL DEL 2026'!I:I,B:B,'EJECUCION 24 DE ABRIL DEL 2026'!Z:Z)</f>
        <v>119100000</v>
      </c>
      <c r="G91" s="89">
        <f>SUMIF('EJECUCION 24 DE ABRIL DEL 2026'!I:I,B:B,'EJECUCION 24 DE ABRIL DEL 2026'!AA:AA)</f>
        <v>70600000</v>
      </c>
      <c r="H91" s="90">
        <f t="shared" si="1"/>
        <v>0.2855987055</v>
      </c>
      <c r="I91" s="91" t="s">
        <v>3175</v>
      </c>
      <c r="J91" s="92">
        <f>SUMIF(POAI!T:T,B:B,POAI!AB:AB)</f>
        <v>247200000</v>
      </c>
      <c r="K91" s="85">
        <f t="shared" si="2"/>
        <v>0</v>
      </c>
      <c r="L91" s="93">
        <f>SUMIF(POAI!T:T,B:B,POAI!AI:AI)</f>
        <v>247200000</v>
      </c>
      <c r="M91" s="93">
        <f t="shared" si="3"/>
        <v>0</v>
      </c>
      <c r="N91" s="93">
        <f>SUMIF('EJECUCION 24 DE ABRIL DEL 2026'!I:I,B:B,'EJECUCION 24 DE ABRIL DEL 2026'!Y:Y)</f>
        <v>119100000</v>
      </c>
      <c r="O91" s="93">
        <f>SUMIF(POAI!T:T,B:B,POAI!AJ:AJ)</f>
        <v>119100000</v>
      </c>
      <c r="P91" s="93">
        <f t="shared" si="4"/>
        <v>0</v>
      </c>
      <c r="Q91" s="93">
        <f>SUMIF(POAI!T:T,B:B,POAI!AL:AL)</f>
        <v>70600000</v>
      </c>
      <c r="R91" s="94">
        <f t="shared" si="5"/>
        <v>0</v>
      </c>
      <c r="S91" s="94"/>
      <c r="T91" s="94"/>
      <c r="U91" s="94"/>
      <c r="V91" s="94"/>
      <c r="W91" s="94"/>
      <c r="X91" s="94"/>
      <c r="Y91" s="94"/>
      <c r="Z91" s="94"/>
      <c r="AA91" s="94"/>
      <c r="AB91" s="94"/>
    </row>
    <row r="92">
      <c r="A92" s="86" t="s">
        <v>3336</v>
      </c>
      <c r="B92" s="87" t="s">
        <v>1351</v>
      </c>
      <c r="C92" s="87" t="s">
        <v>3337</v>
      </c>
      <c r="D92" s="88">
        <f>SUMIF('EJECUCION 24 DE ABRIL DEL 2026'!I:I,B:B,'EJECUCION 24 DE ABRIL DEL 2026'!Q:Q)</f>
        <v>250000000</v>
      </c>
      <c r="E92" s="89">
        <f>SUMIF('EJECUCION 24 DE ABRIL DEL 2026'!I:I,B:B,'EJECUCION 24 DE ABRIL DEL 2026'!X:X)</f>
        <v>450000000</v>
      </c>
      <c r="F92" s="89">
        <f>SUMIF('EJECUCION 24 DE ABRIL DEL 2026'!I:I,B:B,'EJECUCION 24 DE ABRIL DEL 2026'!Z:Z)</f>
        <v>198657000</v>
      </c>
      <c r="G92" s="89">
        <f>SUMIF('EJECUCION 24 DE ABRIL DEL 2026'!I:I,B:B,'EJECUCION 24 DE ABRIL DEL 2026'!AA:AA)</f>
        <v>0</v>
      </c>
      <c r="H92" s="90">
        <f t="shared" si="1"/>
        <v>0</v>
      </c>
      <c r="I92" s="91" t="s">
        <v>3178</v>
      </c>
      <c r="J92" s="92">
        <f>SUMIF(POAI!T:T,B:B,POAI!AB:AB)</f>
        <v>250000000</v>
      </c>
      <c r="K92" s="85">
        <f t="shared" si="2"/>
        <v>0</v>
      </c>
      <c r="L92" s="93">
        <f>SUMIF(POAI!T:T,B:B,POAI!AI:AI)</f>
        <v>450000000</v>
      </c>
      <c r="M92" s="93">
        <f t="shared" si="3"/>
        <v>0</v>
      </c>
      <c r="N92" s="93">
        <f>SUMIF('EJECUCION 24 DE ABRIL DEL 2026'!I:I,B:B,'EJECUCION 24 DE ABRIL DEL 2026'!Y:Y)</f>
        <v>198657000</v>
      </c>
      <c r="O92" s="93">
        <f>SUMIF(POAI!T:T,B:B,POAI!AJ:AJ)</f>
        <v>198657000</v>
      </c>
      <c r="P92" s="93">
        <f t="shared" si="4"/>
        <v>0</v>
      </c>
      <c r="Q92" s="93">
        <f>SUMIF(POAI!T:T,B:B,POAI!AL:AL)</f>
        <v>0</v>
      </c>
      <c r="R92" s="94">
        <f t="shared" si="5"/>
        <v>0</v>
      </c>
      <c r="S92" s="94"/>
      <c r="T92" s="94"/>
      <c r="U92" s="94"/>
      <c r="V92" s="94"/>
      <c r="W92" s="94"/>
      <c r="X92" s="94"/>
      <c r="Y92" s="94"/>
      <c r="Z92" s="94"/>
      <c r="AA92" s="94"/>
      <c r="AB92" s="94"/>
    </row>
    <row r="93">
      <c r="A93" s="86" t="s">
        <v>3338</v>
      </c>
      <c r="B93" s="87" t="s">
        <v>1357</v>
      </c>
      <c r="C93" s="87" t="s">
        <v>3339</v>
      </c>
      <c r="D93" s="88">
        <f>SUMIF('EJECUCION 24 DE ABRIL DEL 2026'!I:I,B:B,'EJECUCION 24 DE ABRIL DEL 2026'!Q:Q)</f>
        <v>1589400000</v>
      </c>
      <c r="E93" s="89">
        <f>SUMIF('EJECUCION 24 DE ABRIL DEL 2026'!I:I,B:B,'EJECUCION 24 DE ABRIL DEL 2026'!X:X)</f>
        <v>1739400000</v>
      </c>
      <c r="F93" s="89">
        <f>SUMIF('EJECUCION 24 DE ABRIL DEL 2026'!I:I,B:B,'EJECUCION 24 DE ABRIL DEL 2026'!Z:Z)</f>
        <v>1548273333</v>
      </c>
      <c r="G93" s="89">
        <f>SUMIF('EJECUCION 24 DE ABRIL DEL 2026'!I:I,B:B,'EJECUCION 24 DE ABRIL DEL 2026'!AA:AA)</f>
        <v>474930000</v>
      </c>
      <c r="H93" s="90">
        <f t="shared" si="1"/>
        <v>0.2730424284</v>
      </c>
      <c r="I93" s="91" t="s">
        <v>3178</v>
      </c>
      <c r="J93" s="92">
        <f>SUMIF(POAI!T:T,B:B,POAI!AB:AB)</f>
        <v>1589400000</v>
      </c>
      <c r="K93" s="85">
        <f t="shared" si="2"/>
        <v>0</v>
      </c>
      <c r="L93" s="93">
        <f>SUMIF(POAI!T:T,B:B,POAI!AI:AI)</f>
        <v>1739400000</v>
      </c>
      <c r="M93" s="93">
        <f t="shared" si="3"/>
        <v>0</v>
      </c>
      <c r="N93" s="93">
        <f>SUMIF('EJECUCION 24 DE ABRIL DEL 2026'!I:I,B:B,'EJECUCION 24 DE ABRIL DEL 2026'!Y:Y)</f>
        <v>1738573333</v>
      </c>
      <c r="O93" s="93">
        <f>SUMIF(POAI!T:T,B:B,POAI!AJ:AJ)</f>
        <v>1738573333</v>
      </c>
      <c r="P93" s="93">
        <f t="shared" si="4"/>
        <v>0</v>
      </c>
      <c r="Q93" s="93">
        <f>SUMIF(POAI!T:T,B:B,POAI!AL:AL)</f>
        <v>474930000</v>
      </c>
      <c r="R93" s="94">
        <f t="shared" si="5"/>
        <v>0</v>
      </c>
      <c r="S93" s="94"/>
      <c r="T93" s="94"/>
      <c r="U93" s="94"/>
      <c r="V93" s="94"/>
      <c r="W93" s="94"/>
      <c r="X93" s="94"/>
      <c r="Y93" s="94"/>
      <c r="Z93" s="94"/>
      <c r="AA93" s="94"/>
      <c r="AB93" s="94"/>
    </row>
    <row r="94">
      <c r="A94" s="86" t="s">
        <v>3340</v>
      </c>
      <c r="B94" s="87" t="s">
        <v>1372</v>
      </c>
      <c r="C94" s="87" t="s">
        <v>3341</v>
      </c>
      <c r="D94" s="88">
        <f>SUMIF('EJECUCION 24 DE ABRIL DEL 2026'!I:I,B:B,'EJECUCION 24 DE ABRIL DEL 2026'!Q:Q)</f>
        <v>565200000</v>
      </c>
      <c r="E94" s="89">
        <f>SUMIF('EJECUCION 24 DE ABRIL DEL 2026'!I:I,B:B,'EJECUCION 24 DE ABRIL DEL 2026'!X:X)</f>
        <v>3465200000</v>
      </c>
      <c r="F94" s="89">
        <f>SUMIF('EJECUCION 24 DE ABRIL DEL 2026'!I:I,B:B,'EJECUCION 24 DE ABRIL DEL 2026'!Z:Z)</f>
        <v>65200000</v>
      </c>
      <c r="G94" s="89">
        <f>SUMIF('EJECUCION 24 DE ABRIL DEL 2026'!I:I,B:B,'EJECUCION 24 DE ABRIL DEL 2026'!AA:AA)</f>
        <v>38700000</v>
      </c>
      <c r="H94" s="90">
        <f t="shared" si="1"/>
        <v>0.01116818654</v>
      </c>
      <c r="I94" s="91" t="s">
        <v>3178</v>
      </c>
      <c r="J94" s="92">
        <f>SUMIF(POAI!T:T,B:B,POAI!AB:AB)</f>
        <v>565200000</v>
      </c>
      <c r="K94" s="85">
        <f t="shared" si="2"/>
        <v>0</v>
      </c>
      <c r="L94" s="93">
        <f>SUMIF(POAI!T:T,B:B,POAI!AI:AI)</f>
        <v>3465200000</v>
      </c>
      <c r="M94" s="93">
        <f t="shared" si="3"/>
        <v>0</v>
      </c>
      <c r="N94" s="93">
        <f>SUMIF('EJECUCION 24 DE ABRIL DEL 2026'!I:I,B:B,'EJECUCION 24 DE ABRIL DEL 2026'!Y:Y)</f>
        <v>65200000</v>
      </c>
      <c r="O94" s="93">
        <f>SUMIF(POAI!T:T,B:B,POAI!AJ:AJ)</f>
        <v>65200000</v>
      </c>
      <c r="P94" s="93">
        <f t="shared" si="4"/>
        <v>0</v>
      </c>
      <c r="Q94" s="93">
        <f>SUMIF(POAI!T:T,B:B,POAI!AL:AL)</f>
        <v>38700000</v>
      </c>
      <c r="R94" s="94">
        <f t="shared" si="5"/>
        <v>0</v>
      </c>
      <c r="S94" s="94"/>
      <c r="T94" s="94"/>
      <c r="U94" s="94"/>
      <c r="V94" s="94"/>
      <c r="W94" s="94"/>
      <c r="X94" s="94"/>
      <c r="Y94" s="94"/>
      <c r="Z94" s="94"/>
      <c r="AA94" s="94"/>
      <c r="AB94" s="94"/>
    </row>
    <row r="95">
      <c r="A95" s="86" t="s">
        <v>3342</v>
      </c>
      <c r="B95" s="87" t="s">
        <v>1374</v>
      </c>
      <c r="C95" s="87" t="s">
        <v>3343</v>
      </c>
      <c r="D95" s="88">
        <f>SUMIF('EJECUCION 24 DE ABRIL DEL 2026'!I:I,B:B,'EJECUCION 24 DE ABRIL DEL 2026'!Q:Q)</f>
        <v>89880000</v>
      </c>
      <c r="E95" s="89">
        <f>SUMIF('EJECUCION 24 DE ABRIL DEL 2026'!I:I,B:B,'EJECUCION 24 DE ABRIL DEL 2026'!X:X)</f>
        <v>89880000</v>
      </c>
      <c r="F95" s="89">
        <f>SUMIF('EJECUCION 24 DE ABRIL DEL 2026'!I:I,B:B,'EJECUCION 24 DE ABRIL DEL 2026'!Z:Z)</f>
        <v>88325000</v>
      </c>
      <c r="G95" s="89">
        <f>SUMIF('EJECUCION 24 DE ABRIL DEL 2026'!I:I,B:B,'EJECUCION 24 DE ABRIL DEL 2026'!AA:AA)</f>
        <v>47000000</v>
      </c>
      <c r="H95" s="90">
        <f t="shared" si="1"/>
        <v>0.5229194482</v>
      </c>
      <c r="I95" s="91" t="s">
        <v>3178</v>
      </c>
      <c r="J95" s="92">
        <f>SUMIF(POAI!T:T,B:B,POAI!AB:AB)</f>
        <v>89880000</v>
      </c>
      <c r="K95" s="85">
        <f t="shared" si="2"/>
        <v>0</v>
      </c>
      <c r="L95" s="93">
        <f>SUMIF(POAI!T:T,B:B,POAI!AI:AI)</f>
        <v>89880000</v>
      </c>
      <c r="M95" s="93">
        <f t="shared" si="3"/>
        <v>0</v>
      </c>
      <c r="N95" s="93">
        <f>SUMIF('EJECUCION 24 DE ABRIL DEL 2026'!I:I,B:B,'EJECUCION 24 DE ABRIL DEL 2026'!Y:Y)</f>
        <v>88325000</v>
      </c>
      <c r="O95" s="93">
        <f>SUMIF(POAI!T:T,B:B,POAI!AJ:AJ)</f>
        <v>88325000</v>
      </c>
      <c r="P95" s="93">
        <f t="shared" si="4"/>
        <v>0</v>
      </c>
      <c r="Q95" s="93">
        <f>SUMIF(POAI!T:T,B:B,POAI!AL:AL)</f>
        <v>47000000</v>
      </c>
      <c r="R95" s="94">
        <f t="shared" si="5"/>
        <v>0</v>
      </c>
      <c r="S95" s="94"/>
      <c r="T95" s="94"/>
      <c r="U95" s="94"/>
      <c r="V95" s="94"/>
      <c r="W95" s="94"/>
      <c r="X95" s="94"/>
      <c r="Y95" s="94"/>
      <c r="Z95" s="94"/>
      <c r="AA95" s="94"/>
      <c r="AB95" s="94"/>
    </row>
    <row r="96">
      <c r="A96" s="86" t="s">
        <v>3344</v>
      </c>
      <c r="B96" s="87" t="s">
        <v>1378</v>
      </c>
      <c r="C96" s="87" t="s">
        <v>3345</v>
      </c>
      <c r="D96" s="88">
        <f>SUMIF('EJECUCION 24 DE ABRIL DEL 2026'!I:I,B:B,'EJECUCION 24 DE ABRIL DEL 2026'!Q:Q)</f>
        <v>318780000</v>
      </c>
      <c r="E96" s="89">
        <f>SUMIF('EJECUCION 24 DE ABRIL DEL 2026'!I:I,B:B,'EJECUCION 24 DE ABRIL DEL 2026'!X:X)</f>
        <v>478780000</v>
      </c>
      <c r="F96" s="89">
        <f>SUMIF('EJECUCION 24 DE ABRIL DEL 2026'!I:I,B:B,'EJECUCION 24 DE ABRIL DEL 2026'!Z:Z)</f>
        <v>478570000</v>
      </c>
      <c r="G96" s="89">
        <f>SUMIF('EJECUCION 24 DE ABRIL DEL 2026'!I:I,B:B,'EJECUCION 24 DE ABRIL DEL 2026'!AA:AA)</f>
        <v>125100000</v>
      </c>
      <c r="H96" s="90">
        <f t="shared" si="1"/>
        <v>0.2612891098</v>
      </c>
      <c r="I96" s="91" t="s">
        <v>3178</v>
      </c>
      <c r="J96" s="92">
        <f>SUMIF(POAI!T:T,B:B,POAI!AB:AB)</f>
        <v>318780000</v>
      </c>
      <c r="K96" s="85">
        <f t="shared" si="2"/>
        <v>0</v>
      </c>
      <c r="L96" s="93">
        <f>SUMIF(POAI!T:T,B:B,POAI!AI:AI)</f>
        <v>478780000</v>
      </c>
      <c r="M96" s="93">
        <f t="shared" si="3"/>
        <v>0</v>
      </c>
      <c r="N96" s="93">
        <f>SUMIF('EJECUCION 24 DE ABRIL DEL 2026'!I:I,B:B,'EJECUCION 24 DE ABRIL DEL 2026'!Y:Y)</f>
        <v>478570000</v>
      </c>
      <c r="O96" s="93">
        <f>SUMIF(POAI!T:T,B:B,POAI!AJ:AJ)</f>
        <v>478570000</v>
      </c>
      <c r="P96" s="93">
        <f t="shared" si="4"/>
        <v>0</v>
      </c>
      <c r="Q96" s="93">
        <f>SUMIF(POAI!T:T,B:B,POAI!AL:AL)</f>
        <v>125100000</v>
      </c>
      <c r="R96" s="94">
        <f t="shared" si="5"/>
        <v>0</v>
      </c>
      <c r="S96" s="94"/>
      <c r="T96" s="94"/>
      <c r="U96" s="94"/>
      <c r="V96" s="94"/>
      <c r="W96" s="94"/>
      <c r="X96" s="94"/>
      <c r="Y96" s="94"/>
      <c r="Z96" s="94"/>
      <c r="AA96" s="94"/>
      <c r="AB96" s="94"/>
    </row>
    <row r="97">
      <c r="A97" s="86" t="s">
        <v>3346</v>
      </c>
      <c r="B97" s="87" t="s">
        <v>1383</v>
      </c>
      <c r="C97" s="87" t="s">
        <v>3347</v>
      </c>
      <c r="D97" s="88">
        <f>SUMIF('EJECUCION 24 DE ABRIL DEL 2026'!I:I,B:B,'EJECUCION 24 DE ABRIL DEL 2026'!Q:Q)</f>
        <v>406410000</v>
      </c>
      <c r="E97" s="89">
        <f>SUMIF('EJECUCION 24 DE ABRIL DEL 2026'!I:I,B:B,'EJECUCION 24 DE ABRIL DEL 2026'!X:X)</f>
        <v>406410000</v>
      </c>
      <c r="F97" s="89">
        <f>SUMIF('EJECUCION 24 DE ABRIL DEL 2026'!I:I,B:B,'EJECUCION 24 DE ABRIL DEL 2026'!Z:Z)</f>
        <v>355000000</v>
      </c>
      <c r="G97" s="89">
        <f>SUMIF('EJECUCION 24 DE ABRIL DEL 2026'!I:I,B:B,'EJECUCION 24 DE ABRIL DEL 2026'!AA:AA)</f>
        <v>121000000</v>
      </c>
      <c r="H97" s="90">
        <f t="shared" si="1"/>
        <v>0.2977288945</v>
      </c>
      <c r="I97" s="91" t="s">
        <v>3178</v>
      </c>
      <c r="J97" s="92">
        <f>SUMIF(POAI!T:T,B:B,POAI!AB:AB)</f>
        <v>406410000</v>
      </c>
      <c r="K97" s="85">
        <f t="shared" si="2"/>
        <v>0</v>
      </c>
      <c r="L97" s="93">
        <f>SUMIF(POAI!T:T,B:B,POAI!AI:AI)</f>
        <v>406410000</v>
      </c>
      <c r="M97" s="93">
        <f t="shared" si="3"/>
        <v>0</v>
      </c>
      <c r="N97" s="93">
        <f>SUMIF('EJECUCION 24 DE ABRIL DEL 2026'!I:I,B:B,'EJECUCION 24 DE ABRIL DEL 2026'!Y:Y)</f>
        <v>401900000</v>
      </c>
      <c r="O97" s="93">
        <f>SUMIF(POAI!T:T,B:B,POAI!AJ:AJ)</f>
        <v>401900000</v>
      </c>
      <c r="P97" s="93">
        <f t="shared" si="4"/>
        <v>0</v>
      </c>
      <c r="Q97" s="93">
        <f>SUMIF(POAI!T:T,B:B,POAI!AL:AL)</f>
        <v>121000000</v>
      </c>
      <c r="R97" s="94">
        <f t="shared" si="5"/>
        <v>0</v>
      </c>
      <c r="S97" s="94"/>
      <c r="T97" s="94"/>
      <c r="U97" s="94"/>
      <c r="V97" s="94"/>
      <c r="W97" s="94"/>
      <c r="X97" s="94"/>
      <c r="Y97" s="94"/>
      <c r="Z97" s="94"/>
      <c r="AA97" s="94"/>
      <c r="AB97" s="94"/>
    </row>
    <row r="98">
      <c r="A98" s="86" t="s">
        <v>3348</v>
      </c>
      <c r="B98" s="87" t="s">
        <v>1402</v>
      </c>
      <c r="C98" s="87" t="s">
        <v>3349</v>
      </c>
      <c r="D98" s="88">
        <f>SUMIF('EJECUCION 24 DE ABRIL DEL 2026'!I:I,B:B,'EJECUCION 24 DE ABRIL DEL 2026'!Q:Q)</f>
        <v>611600000</v>
      </c>
      <c r="E98" s="89">
        <f>SUMIF('EJECUCION 24 DE ABRIL DEL 2026'!I:I,B:B,'EJECUCION 24 DE ABRIL DEL 2026'!X:X)</f>
        <v>611600000</v>
      </c>
      <c r="F98" s="89">
        <f>SUMIF('EJECUCION 24 DE ABRIL DEL 2026'!I:I,B:B,'EJECUCION 24 DE ABRIL DEL 2026'!Z:Z)</f>
        <v>611400000</v>
      </c>
      <c r="G98" s="89">
        <f>SUMIF('EJECUCION 24 DE ABRIL DEL 2026'!I:I,B:B,'EJECUCION 24 DE ABRIL DEL 2026'!AA:AA)</f>
        <v>22100000</v>
      </c>
      <c r="H98" s="90">
        <f t="shared" si="1"/>
        <v>0.03613472858</v>
      </c>
      <c r="I98" s="91" t="s">
        <v>3178</v>
      </c>
      <c r="J98" s="92">
        <f>SUMIF(POAI!T:T,B:B,POAI!AB:AB)</f>
        <v>611600000</v>
      </c>
      <c r="K98" s="85">
        <f t="shared" si="2"/>
        <v>0</v>
      </c>
      <c r="L98" s="93">
        <f>SUMIF(POAI!T:T,B:B,POAI!AI:AI)</f>
        <v>611600000</v>
      </c>
      <c r="M98" s="93">
        <f t="shared" si="3"/>
        <v>0</v>
      </c>
      <c r="N98" s="93">
        <f>SUMIF('EJECUCION 24 DE ABRIL DEL 2026'!I:I,B:B,'EJECUCION 24 DE ABRIL DEL 2026'!Y:Y)</f>
        <v>611400000</v>
      </c>
      <c r="O98" s="93">
        <f>SUMIF(POAI!T:T,B:B,POAI!AJ:AJ)</f>
        <v>611400000</v>
      </c>
      <c r="P98" s="93">
        <f t="shared" si="4"/>
        <v>0</v>
      </c>
      <c r="Q98" s="93">
        <f>SUMIF(POAI!T:T,B:B,POAI!AL:AL)</f>
        <v>22100000</v>
      </c>
      <c r="R98" s="94">
        <f t="shared" si="5"/>
        <v>0</v>
      </c>
      <c r="S98" s="94"/>
      <c r="T98" s="94"/>
      <c r="U98" s="94"/>
      <c r="V98" s="94"/>
      <c r="W98" s="94"/>
      <c r="X98" s="94"/>
      <c r="Y98" s="94"/>
      <c r="Z98" s="94"/>
      <c r="AA98" s="94"/>
      <c r="AB98" s="94"/>
    </row>
    <row r="99">
      <c r="A99" s="86" t="s">
        <v>3350</v>
      </c>
      <c r="B99" s="87" t="s">
        <v>1416</v>
      </c>
      <c r="C99" s="87" t="s">
        <v>3351</v>
      </c>
      <c r="D99" s="88">
        <f>SUMIF('EJECUCION 24 DE ABRIL DEL 2026'!I:I,B:B,'EJECUCION 24 DE ABRIL DEL 2026'!Q:Q)</f>
        <v>40000000</v>
      </c>
      <c r="E99" s="89">
        <f>SUMIF('EJECUCION 24 DE ABRIL DEL 2026'!I:I,B:B,'EJECUCION 24 DE ABRIL DEL 2026'!X:X)</f>
        <v>40000000</v>
      </c>
      <c r="F99" s="89">
        <f>SUMIF('EJECUCION 24 DE ABRIL DEL 2026'!I:I,B:B,'EJECUCION 24 DE ABRIL DEL 2026'!Z:Z)</f>
        <v>39900000</v>
      </c>
      <c r="G99" s="89">
        <f>SUMIF('EJECUCION 24 DE ABRIL DEL 2026'!I:I,B:B,'EJECUCION 24 DE ABRIL DEL 2026'!AA:AA)</f>
        <v>15400000</v>
      </c>
      <c r="H99" s="90">
        <f t="shared" si="1"/>
        <v>0.385</v>
      </c>
      <c r="I99" s="91" t="s">
        <v>3178</v>
      </c>
      <c r="J99" s="92">
        <f>SUMIF(POAI!T:T,B:B,POAI!AB:AB)</f>
        <v>40000000</v>
      </c>
      <c r="K99" s="85">
        <f t="shared" si="2"/>
        <v>0</v>
      </c>
      <c r="L99" s="93">
        <f>SUMIF(POAI!T:T,B:B,POAI!AI:AI)</f>
        <v>40000000</v>
      </c>
      <c r="M99" s="93">
        <f t="shared" si="3"/>
        <v>0</v>
      </c>
      <c r="N99" s="93">
        <f>SUMIF('EJECUCION 24 DE ABRIL DEL 2026'!I:I,B:B,'EJECUCION 24 DE ABRIL DEL 2026'!Y:Y)</f>
        <v>39900000</v>
      </c>
      <c r="O99" s="93">
        <f>SUMIF(POAI!T:T,B:B,POAI!AJ:AJ)</f>
        <v>39900000</v>
      </c>
      <c r="P99" s="93">
        <f t="shared" si="4"/>
        <v>0</v>
      </c>
      <c r="Q99" s="93">
        <f>SUMIF(POAI!T:T,B:B,POAI!AL:AL)</f>
        <v>15400000</v>
      </c>
      <c r="R99" s="94">
        <f t="shared" si="5"/>
        <v>0</v>
      </c>
      <c r="S99" s="94"/>
      <c r="T99" s="94"/>
      <c r="U99" s="94"/>
      <c r="V99" s="94"/>
      <c r="W99" s="94"/>
      <c r="X99" s="94"/>
      <c r="Y99" s="94"/>
      <c r="Z99" s="94"/>
      <c r="AA99" s="94"/>
      <c r="AB99" s="94"/>
    </row>
    <row r="100">
      <c r="A100" s="86" t="s">
        <v>3352</v>
      </c>
      <c r="B100" s="87" t="s">
        <v>1438</v>
      </c>
      <c r="C100" s="87" t="s">
        <v>3353</v>
      </c>
      <c r="D100" s="88">
        <f>SUMIF('EJECUCION 24 DE ABRIL DEL 2026'!I:I,B:B,'EJECUCION 24 DE ABRIL DEL 2026'!Q:Q)</f>
        <v>150400000</v>
      </c>
      <c r="E100" s="89">
        <f>SUMIF('EJECUCION 24 DE ABRIL DEL 2026'!I:I,B:B,'EJECUCION 24 DE ABRIL DEL 2026'!X:X)</f>
        <v>150400000</v>
      </c>
      <c r="F100" s="89">
        <f>SUMIF('EJECUCION 24 DE ABRIL DEL 2026'!I:I,B:B,'EJECUCION 24 DE ABRIL DEL 2026'!Z:Z)</f>
        <v>107450000</v>
      </c>
      <c r="G100" s="89">
        <f>SUMIF('EJECUCION 24 DE ABRIL DEL 2026'!I:I,B:B,'EJECUCION 24 DE ABRIL DEL 2026'!AA:AA)</f>
        <v>49500000</v>
      </c>
      <c r="H100" s="90">
        <f t="shared" si="1"/>
        <v>0.3291223404</v>
      </c>
      <c r="I100" s="91" t="s">
        <v>3178</v>
      </c>
      <c r="J100" s="92">
        <f>SUMIF(POAI!T:T,B:B,POAI!AB:AB)</f>
        <v>150400000</v>
      </c>
      <c r="K100" s="85">
        <f t="shared" si="2"/>
        <v>0</v>
      </c>
      <c r="L100" s="93">
        <f>SUMIF(POAI!T:T,B:B,POAI!AI:AI)</f>
        <v>150400000</v>
      </c>
      <c r="M100" s="93">
        <f t="shared" si="3"/>
        <v>0</v>
      </c>
      <c r="N100" s="93">
        <f>SUMIF('EJECUCION 24 DE ABRIL DEL 2026'!I:I,B:B,'EJECUCION 24 DE ABRIL DEL 2026'!Y:Y)</f>
        <v>107450000</v>
      </c>
      <c r="O100" s="93">
        <f>SUMIF(POAI!T:T,B:B,POAI!AJ:AJ)</f>
        <v>107450000</v>
      </c>
      <c r="P100" s="93">
        <f t="shared" si="4"/>
        <v>0</v>
      </c>
      <c r="Q100" s="93">
        <f>SUMIF(POAI!T:T,B:B,POAI!AL:AL)</f>
        <v>49500000</v>
      </c>
      <c r="R100" s="94">
        <f t="shared" si="5"/>
        <v>0</v>
      </c>
      <c r="S100" s="94"/>
      <c r="T100" s="94"/>
      <c r="U100" s="94"/>
      <c r="V100" s="94"/>
      <c r="W100" s="94"/>
      <c r="X100" s="94"/>
      <c r="Y100" s="94"/>
      <c r="Z100" s="94"/>
      <c r="AA100" s="94"/>
      <c r="AB100" s="94"/>
    </row>
    <row r="101">
      <c r="A101" s="86" t="s">
        <v>3354</v>
      </c>
      <c r="B101" s="87" t="s">
        <v>1441</v>
      </c>
      <c r="C101" s="87" t="s">
        <v>3355</v>
      </c>
      <c r="D101" s="88">
        <f>SUMIF('EJECUCION 24 DE ABRIL DEL 2026'!I:I,B:B,'EJECUCION 24 DE ABRIL DEL 2026'!Q:Q)</f>
        <v>91200000</v>
      </c>
      <c r="E101" s="89">
        <f>SUMIF('EJECUCION 24 DE ABRIL DEL 2026'!I:I,B:B,'EJECUCION 24 DE ABRIL DEL 2026'!X:X)</f>
        <v>91200000</v>
      </c>
      <c r="F101" s="89">
        <f>SUMIF('EJECUCION 24 DE ABRIL DEL 2026'!I:I,B:B,'EJECUCION 24 DE ABRIL DEL 2026'!Z:Z)</f>
        <v>62300000</v>
      </c>
      <c r="G101" s="89">
        <f>SUMIF('EJECUCION 24 DE ABRIL DEL 2026'!I:I,B:B,'EJECUCION 24 DE ABRIL DEL 2026'!AA:AA)</f>
        <v>23200000</v>
      </c>
      <c r="H101" s="90">
        <f t="shared" si="1"/>
        <v>0.2543859649</v>
      </c>
      <c r="I101" s="91" t="s">
        <v>3178</v>
      </c>
      <c r="J101" s="92">
        <f>SUMIF(POAI!T:T,B:B,POAI!AB:AB)</f>
        <v>91200000</v>
      </c>
      <c r="K101" s="85">
        <f t="shared" si="2"/>
        <v>0</v>
      </c>
      <c r="L101" s="93">
        <f>SUMIF(POAI!T:T,B:B,POAI!AI:AI)</f>
        <v>91200000</v>
      </c>
      <c r="M101" s="93">
        <f t="shared" si="3"/>
        <v>0</v>
      </c>
      <c r="N101" s="93">
        <f>SUMIF('EJECUCION 24 DE ABRIL DEL 2026'!I:I,B:B,'EJECUCION 24 DE ABRIL DEL 2026'!Y:Y)</f>
        <v>62300000</v>
      </c>
      <c r="O101" s="93">
        <f>SUMIF(POAI!T:T,B:B,POAI!AJ:AJ)</f>
        <v>62300000</v>
      </c>
      <c r="P101" s="93">
        <f t="shared" si="4"/>
        <v>0</v>
      </c>
      <c r="Q101" s="93">
        <f>SUMIF(POAI!T:T,B:B,POAI!AL:AL)</f>
        <v>23200000</v>
      </c>
      <c r="R101" s="94">
        <f t="shared" si="5"/>
        <v>0</v>
      </c>
      <c r="S101" s="94"/>
      <c r="T101" s="94"/>
      <c r="U101" s="94"/>
      <c r="V101" s="94"/>
      <c r="W101" s="94"/>
      <c r="X101" s="94"/>
      <c r="Y101" s="94"/>
      <c r="Z101" s="94"/>
      <c r="AA101" s="94"/>
      <c r="AB101" s="94"/>
    </row>
    <row r="102">
      <c r="A102" s="86" t="s">
        <v>3356</v>
      </c>
      <c r="B102" s="87" t="s">
        <v>1444</v>
      </c>
      <c r="C102" s="87" t="s">
        <v>3357</v>
      </c>
      <c r="D102" s="88">
        <f>SUMIF('EJECUCION 24 DE ABRIL DEL 2026'!I:I,B:B,'EJECUCION 24 DE ABRIL DEL 2026'!Q:Q)</f>
        <v>41600000</v>
      </c>
      <c r="E102" s="89">
        <f>SUMIF('EJECUCION 24 DE ABRIL DEL 2026'!I:I,B:B,'EJECUCION 24 DE ABRIL DEL 2026'!X:X)</f>
        <v>41600000</v>
      </c>
      <c r="F102" s="89">
        <f>SUMIF('EJECUCION 24 DE ABRIL DEL 2026'!I:I,B:B,'EJECUCION 24 DE ABRIL DEL 2026'!Z:Z)</f>
        <v>21700000</v>
      </c>
      <c r="G102" s="89">
        <f>SUMIF('EJECUCION 24 DE ABRIL DEL 2026'!I:I,B:B,'EJECUCION 24 DE ABRIL DEL 2026'!AA:AA)</f>
        <v>3500000</v>
      </c>
      <c r="H102" s="90">
        <f t="shared" si="1"/>
        <v>0.08413461538</v>
      </c>
      <c r="I102" s="91" t="s">
        <v>3178</v>
      </c>
      <c r="J102" s="92">
        <f>SUMIF(POAI!T:T,B:B,POAI!AB:AB)</f>
        <v>41600000</v>
      </c>
      <c r="K102" s="85">
        <f t="shared" si="2"/>
        <v>0</v>
      </c>
      <c r="L102" s="93">
        <f>SUMIF(POAI!T:T,B:B,POAI!AI:AI)</f>
        <v>41600000</v>
      </c>
      <c r="M102" s="93">
        <f t="shared" si="3"/>
        <v>0</v>
      </c>
      <c r="N102" s="93">
        <f>SUMIF('EJECUCION 24 DE ABRIL DEL 2026'!I:I,B:B,'EJECUCION 24 DE ABRIL DEL 2026'!Y:Y)</f>
        <v>26700000</v>
      </c>
      <c r="O102" s="93">
        <f>SUMIF(POAI!T:T,B:B,POAI!AJ:AJ)</f>
        <v>26700000</v>
      </c>
      <c r="P102" s="93">
        <f t="shared" si="4"/>
        <v>0</v>
      </c>
      <c r="Q102" s="93">
        <f>SUMIF(POAI!T:T,B:B,POAI!AL:AL)</f>
        <v>3500000</v>
      </c>
      <c r="R102" s="94">
        <f t="shared" si="5"/>
        <v>0</v>
      </c>
      <c r="S102" s="94"/>
      <c r="T102" s="94"/>
      <c r="U102" s="94"/>
      <c r="V102" s="94"/>
      <c r="W102" s="94"/>
      <c r="X102" s="94"/>
      <c r="Y102" s="94"/>
      <c r="Z102" s="94"/>
      <c r="AA102" s="94"/>
      <c r="AB102" s="94"/>
    </row>
    <row r="103">
      <c r="A103" s="86" t="s">
        <v>3358</v>
      </c>
      <c r="B103" s="87" t="s">
        <v>1449</v>
      </c>
      <c r="C103" s="87" t="s">
        <v>3359</v>
      </c>
      <c r="D103" s="88">
        <f>SUMIF('EJECUCION 24 DE ABRIL DEL 2026'!I:I,B:B,'EJECUCION 24 DE ABRIL DEL 2026'!Q:Q)</f>
        <v>83200000</v>
      </c>
      <c r="E103" s="89">
        <f>SUMIF('EJECUCION 24 DE ABRIL DEL 2026'!I:I,B:B,'EJECUCION 24 DE ABRIL DEL 2026'!X:X)</f>
        <v>83200000</v>
      </c>
      <c r="F103" s="89">
        <f>SUMIF('EJECUCION 24 DE ABRIL DEL 2026'!I:I,B:B,'EJECUCION 24 DE ABRIL DEL 2026'!Z:Z)</f>
        <v>60800000</v>
      </c>
      <c r="G103" s="89">
        <f>SUMIF('EJECUCION 24 DE ABRIL DEL 2026'!I:I,B:B,'EJECUCION 24 DE ABRIL DEL 2026'!AA:AA)</f>
        <v>28100000</v>
      </c>
      <c r="H103" s="90">
        <f t="shared" si="1"/>
        <v>0.3377403846</v>
      </c>
      <c r="I103" s="91" t="s">
        <v>3178</v>
      </c>
      <c r="J103" s="92">
        <f>SUMIF(POAI!T:T,B:B,POAI!AB:AB)</f>
        <v>83200000</v>
      </c>
      <c r="K103" s="85">
        <f t="shared" si="2"/>
        <v>0</v>
      </c>
      <c r="L103" s="93">
        <f>SUMIF(POAI!T:T,B:B,POAI!AI:AI)</f>
        <v>83200000</v>
      </c>
      <c r="M103" s="93">
        <f t="shared" si="3"/>
        <v>0</v>
      </c>
      <c r="N103" s="93">
        <f>SUMIF('EJECUCION 24 DE ABRIL DEL 2026'!I:I,B:B,'EJECUCION 24 DE ABRIL DEL 2026'!Y:Y)</f>
        <v>60800000</v>
      </c>
      <c r="O103" s="93">
        <f>SUMIF(POAI!T:T,B:B,POAI!AJ:AJ)</f>
        <v>60800000</v>
      </c>
      <c r="P103" s="93">
        <f t="shared" si="4"/>
        <v>0</v>
      </c>
      <c r="Q103" s="93">
        <f>SUMIF(POAI!T:T,B:B,POAI!AL:AL)</f>
        <v>28100000</v>
      </c>
      <c r="R103" s="94">
        <f t="shared" si="5"/>
        <v>0</v>
      </c>
      <c r="S103" s="94"/>
      <c r="T103" s="94"/>
      <c r="U103" s="94"/>
      <c r="V103" s="94"/>
      <c r="W103" s="94"/>
      <c r="X103" s="94"/>
      <c r="Y103" s="94"/>
      <c r="Z103" s="94"/>
      <c r="AA103" s="94"/>
      <c r="AB103" s="94"/>
    </row>
    <row r="104">
      <c r="A104" s="86" t="s">
        <v>3360</v>
      </c>
      <c r="B104" s="87" t="s">
        <v>1459</v>
      </c>
      <c r="C104" s="87" t="s">
        <v>3361</v>
      </c>
      <c r="D104" s="88">
        <f>SUMIF('EJECUCION 24 DE ABRIL DEL 2026'!I:I,B:B,'EJECUCION 24 DE ABRIL DEL 2026'!Q:Q)</f>
        <v>16000000</v>
      </c>
      <c r="E104" s="89">
        <f>SUMIF('EJECUCION 24 DE ABRIL DEL 2026'!I:I,B:B,'EJECUCION 24 DE ABRIL DEL 2026'!X:X)</f>
        <v>16000000</v>
      </c>
      <c r="F104" s="89">
        <f>SUMIF('EJECUCION 24 DE ABRIL DEL 2026'!I:I,B:B,'EJECUCION 24 DE ABRIL DEL 2026'!Z:Z)</f>
        <v>11340000</v>
      </c>
      <c r="G104" s="89">
        <f>SUMIF('EJECUCION 24 DE ABRIL DEL 2026'!I:I,B:B,'EJECUCION 24 DE ABRIL DEL 2026'!AA:AA)</f>
        <v>6480000</v>
      </c>
      <c r="H104" s="90">
        <f t="shared" si="1"/>
        <v>0.405</v>
      </c>
      <c r="I104" s="91" t="s">
        <v>3178</v>
      </c>
      <c r="J104" s="92">
        <f>SUMIF(POAI!T:T,B:B,POAI!AB:AB)</f>
        <v>16000000</v>
      </c>
      <c r="K104" s="85">
        <f t="shared" si="2"/>
        <v>0</v>
      </c>
      <c r="L104" s="93">
        <f>SUMIF(POAI!T:T,B:B,POAI!AI:AI)</f>
        <v>16000000</v>
      </c>
      <c r="M104" s="93">
        <f t="shared" si="3"/>
        <v>0</v>
      </c>
      <c r="N104" s="93">
        <f>SUMIF('EJECUCION 24 DE ABRIL DEL 2026'!I:I,B:B,'EJECUCION 24 DE ABRIL DEL 2026'!Y:Y)</f>
        <v>11340000</v>
      </c>
      <c r="O104" s="93">
        <f>SUMIF(POAI!T:T,B:B,POAI!AJ:AJ)</f>
        <v>11340000</v>
      </c>
      <c r="P104" s="93">
        <f t="shared" si="4"/>
        <v>0</v>
      </c>
      <c r="Q104" s="93">
        <f>SUMIF(POAI!T:T,B:B,POAI!AL:AL)</f>
        <v>6480000</v>
      </c>
      <c r="R104" s="94">
        <f t="shared" si="5"/>
        <v>0</v>
      </c>
      <c r="S104" s="94"/>
      <c r="T104" s="94"/>
      <c r="U104" s="94"/>
      <c r="V104" s="94"/>
      <c r="W104" s="94"/>
      <c r="X104" s="94"/>
      <c r="Y104" s="94"/>
      <c r="Z104" s="94"/>
      <c r="AA104" s="94"/>
      <c r="AB104" s="94"/>
    </row>
    <row r="105">
      <c r="A105" s="86" t="s">
        <v>3362</v>
      </c>
      <c r="B105" s="87" t="s">
        <v>1464</v>
      </c>
      <c r="C105" s="87" t="s">
        <v>3363</v>
      </c>
      <c r="D105" s="88">
        <f>SUMIF('EJECUCION 24 DE ABRIL DEL 2026'!I:I,B:B,'EJECUCION 24 DE ABRIL DEL 2026'!Q:Q)</f>
        <v>14800000</v>
      </c>
      <c r="E105" s="89">
        <f>SUMIF('EJECUCION 24 DE ABRIL DEL 2026'!I:I,B:B,'EJECUCION 24 DE ABRIL DEL 2026'!X:X)</f>
        <v>14800000</v>
      </c>
      <c r="F105" s="89">
        <f>SUMIF('EJECUCION 24 DE ABRIL DEL 2026'!I:I,B:B,'EJECUCION 24 DE ABRIL DEL 2026'!Z:Z)</f>
        <v>14000000</v>
      </c>
      <c r="G105" s="89">
        <f>SUMIF('EJECUCION 24 DE ABRIL DEL 2026'!I:I,B:B,'EJECUCION 24 DE ABRIL DEL 2026'!AA:AA)</f>
        <v>4000000</v>
      </c>
      <c r="H105" s="90">
        <f t="shared" si="1"/>
        <v>0.2702702703</v>
      </c>
      <c r="I105" s="91" t="s">
        <v>3178</v>
      </c>
      <c r="J105" s="92">
        <f>SUMIF(POAI!T:T,B:B,POAI!AB:AB)</f>
        <v>14800000</v>
      </c>
      <c r="K105" s="85">
        <f t="shared" si="2"/>
        <v>0</v>
      </c>
      <c r="L105" s="93">
        <f>SUMIF(POAI!T:T,B:B,POAI!AI:AI)</f>
        <v>14800000</v>
      </c>
      <c r="M105" s="93">
        <f t="shared" si="3"/>
        <v>0</v>
      </c>
      <c r="N105" s="93">
        <f>SUMIF('EJECUCION 24 DE ABRIL DEL 2026'!I:I,B:B,'EJECUCION 24 DE ABRIL DEL 2026'!Y:Y)</f>
        <v>14000000</v>
      </c>
      <c r="O105" s="93">
        <f>SUMIF(POAI!T:T,B:B,POAI!AJ:AJ)</f>
        <v>14000000</v>
      </c>
      <c r="P105" s="93">
        <f t="shared" si="4"/>
        <v>0</v>
      </c>
      <c r="Q105" s="93">
        <f>SUMIF(POAI!T:T,B:B,POAI!AL:AL)</f>
        <v>4000000</v>
      </c>
      <c r="R105" s="94">
        <f t="shared" si="5"/>
        <v>0</v>
      </c>
      <c r="S105" s="94"/>
      <c r="T105" s="94"/>
      <c r="U105" s="94"/>
      <c r="V105" s="94"/>
      <c r="W105" s="94"/>
      <c r="X105" s="94"/>
      <c r="Y105" s="94"/>
      <c r="Z105" s="94"/>
      <c r="AA105" s="94"/>
      <c r="AB105" s="94"/>
    </row>
    <row r="106">
      <c r="A106" s="86" t="s">
        <v>3364</v>
      </c>
      <c r="B106" s="87" t="s">
        <v>1470</v>
      </c>
      <c r="C106" s="87" t="s">
        <v>3365</v>
      </c>
      <c r="D106" s="88">
        <f>SUMIF('EJECUCION 24 DE ABRIL DEL 2026'!I:I,B:B,'EJECUCION 24 DE ABRIL DEL 2026'!Q:Q)</f>
        <v>1017254519</v>
      </c>
      <c r="E106" s="89">
        <f>SUMIF('EJECUCION 24 DE ABRIL DEL 2026'!I:I,B:B,'EJECUCION 24 DE ABRIL DEL 2026'!X:X)</f>
        <v>1017254519</v>
      </c>
      <c r="F106" s="89">
        <f>SUMIF('EJECUCION 24 DE ABRIL DEL 2026'!I:I,B:B,'EJECUCION 24 DE ABRIL DEL 2026'!Z:Z)</f>
        <v>92050000</v>
      </c>
      <c r="G106" s="89">
        <f>SUMIF('EJECUCION 24 DE ABRIL DEL 2026'!I:I,B:B,'EJECUCION 24 DE ABRIL DEL 2026'!AA:AA)</f>
        <v>44600000</v>
      </c>
      <c r="H106" s="90">
        <f t="shared" si="1"/>
        <v>0.04384350147</v>
      </c>
      <c r="I106" s="91" t="s">
        <v>3181</v>
      </c>
      <c r="J106" s="92">
        <f>SUMIF(POAI!T:T,B:B,POAI!AB:AB)</f>
        <v>1017254519</v>
      </c>
      <c r="K106" s="85">
        <f t="shared" si="2"/>
        <v>0</v>
      </c>
      <c r="L106" s="93">
        <f>SUMIF(POAI!T:T,B:B,POAI!AI:AI)</f>
        <v>1017254519</v>
      </c>
      <c r="M106" s="93">
        <f t="shared" si="3"/>
        <v>0</v>
      </c>
      <c r="N106" s="93">
        <f>SUMIF('EJECUCION 24 DE ABRIL DEL 2026'!I:I,B:B,'EJECUCION 24 DE ABRIL DEL 2026'!Y:Y)</f>
        <v>92050000</v>
      </c>
      <c r="O106" s="93">
        <f>SUMIF(POAI!T:T,B:B,POAI!AJ:AJ)</f>
        <v>92050000</v>
      </c>
      <c r="P106" s="93">
        <f t="shared" si="4"/>
        <v>0</v>
      </c>
      <c r="Q106" s="93">
        <f>SUMIF(POAI!T:T,B:B,POAI!AL:AL)</f>
        <v>44600000</v>
      </c>
      <c r="R106" s="94">
        <f t="shared" si="5"/>
        <v>0</v>
      </c>
      <c r="S106" s="94"/>
      <c r="T106" s="94"/>
      <c r="U106" s="94"/>
      <c r="V106" s="94"/>
      <c r="W106" s="94"/>
      <c r="X106" s="94"/>
      <c r="Y106" s="94"/>
      <c r="Z106" s="94"/>
      <c r="AA106" s="94"/>
      <c r="AB106" s="94"/>
    </row>
    <row r="107">
      <c r="A107" s="86" t="s">
        <v>3366</v>
      </c>
      <c r="B107" s="87" t="s">
        <v>1476</v>
      </c>
      <c r="C107" s="87" t="s">
        <v>3367</v>
      </c>
      <c r="D107" s="88">
        <f>SUMIF('EJECUCION 24 DE ABRIL DEL 2026'!I:I,B:B,'EJECUCION 24 DE ABRIL DEL 2026'!Q:Q)</f>
        <v>552008799</v>
      </c>
      <c r="E107" s="89">
        <f>SUMIF('EJECUCION 24 DE ABRIL DEL 2026'!I:I,B:B,'EJECUCION 24 DE ABRIL DEL 2026'!X:X)</f>
        <v>589658799</v>
      </c>
      <c r="F107" s="89">
        <f>SUMIF('EJECUCION 24 DE ABRIL DEL 2026'!I:I,B:B,'EJECUCION 24 DE ABRIL DEL 2026'!Z:Z)</f>
        <v>547850000</v>
      </c>
      <c r="G107" s="89">
        <f>SUMIF('EJECUCION 24 DE ABRIL DEL 2026'!I:I,B:B,'EJECUCION 24 DE ABRIL DEL 2026'!AA:AA)</f>
        <v>20000000</v>
      </c>
      <c r="H107" s="90">
        <f t="shared" si="1"/>
        <v>0.03391792005</v>
      </c>
      <c r="I107" s="91" t="s">
        <v>3181</v>
      </c>
      <c r="J107" s="92">
        <f>SUMIF(POAI!T:T,B:B,POAI!AB:AB)</f>
        <v>552008799</v>
      </c>
      <c r="K107" s="85">
        <f t="shared" si="2"/>
        <v>0</v>
      </c>
      <c r="L107" s="93">
        <f>SUMIF(POAI!T:T,B:B,POAI!AI:AI)</f>
        <v>589658799</v>
      </c>
      <c r="M107" s="93">
        <f t="shared" si="3"/>
        <v>0</v>
      </c>
      <c r="N107" s="93">
        <f>SUMIF('EJECUCION 24 DE ABRIL DEL 2026'!I:I,B:B,'EJECUCION 24 DE ABRIL DEL 2026'!Y:Y)</f>
        <v>547850000</v>
      </c>
      <c r="O107" s="93">
        <f>SUMIF(POAI!T:T,B:B,POAI!AJ:AJ)</f>
        <v>547850000</v>
      </c>
      <c r="P107" s="93">
        <f t="shared" si="4"/>
        <v>0</v>
      </c>
      <c r="Q107" s="93">
        <f>SUMIF(POAI!T:T,B:B,POAI!AL:AL)</f>
        <v>20000000</v>
      </c>
      <c r="R107" s="94">
        <f t="shared" si="5"/>
        <v>0</v>
      </c>
      <c r="S107" s="94"/>
      <c r="T107" s="94"/>
      <c r="U107" s="94"/>
      <c r="V107" s="94"/>
      <c r="W107" s="94"/>
      <c r="X107" s="94"/>
      <c r="Y107" s="94"/>
      <c r="Z107" s="94"/>
      <c r="AA107" s="94"/>
      <c r="AB107" s="94"/>
    </row>
    <row r="108">
      <c r="A108" s="86" t="s">
        <v>3368</v>
      </c>
      <c r="B108" s="87" t="s">
        <v>1483</v>
      </c>
      <c r="C108" s="87" t="s">
        <v>3369</v>
      </c>
      <c r="D108" s="88">
        <f>SUMIF('EJECUCION 24 DE ABRIL DEL 2026'!I:I,B:B,'EJECUCION 24 DE ABRIL DEL 2026'!Q:Q)</f>
        <v>344000000</v>
      </c>
      <c r="E108" s="89">
        <f>SUMIF('EJECUCION 24 DE ABRIL DEL 2026'!I:I,B:B,'EJECUCION 24 DE ABRIL DEL 2026'!X:X)</f>
        <v>344000000</v>
      </c>
      <c r="F108" s="89">
        <f>SUMIF('EJECUCION 24 DE ABRIL DEL 2026'!I:I,B:B,'EJECUCION 24 DE ABRIL DEL 2026'!Z:Z)</f>
        <v>38500000</v>
      </c>
      <c r="G108" s="89">
        <f>SUMIF('EJECUCION 24 DE ABRIL DEL 2026'!I:I,B:B,'EJECUCION 24 DE ABRIL DEL 2026'!AA:AA)</f>
        <v>8000000</v>
      </c>
      <c r="H108" s="90">
        <f t="shared" si="1"/>
        <v>0.02325581395</v>
      </c>
      <c r="I108" s="91" t="s">
        <v>3181</v>
      </c>
      <c r="J108" s="92">
        <f>SUMIF(POAI!T:T,B:B,POAI!AB:AB)</f>
        <v>344000000</v>
      </c>
      <c r="K108" s="85">
        <f t="shared" si="2"/>
        <v>0</v>
      </c>
      <c r="L108" s="93">
        <f>SUMIF(POAI!T:T,B:B,POAI!AI:AI)</f>
        <v>344000000</v>
      </c>
      <c r="M108" s="93">
        <f t="shared" si="3"/>
        <v>0</v>
      </c>
      <c r="N108" s="93">
        <f>SUMIF('EJECUCION 24 DE ABRIL DEL 2026'!I:I,B:B,'EJECUCION 24 DE ABRIL DEL 2026'!Y:Y)</f>
        <v>38500000</v>
      </c>
      <c r="O108" s="93">
        <f>SUMIF(POAI!T:T,B:B,POAI!AJ:AJ)</f>
        <v>38500000</v>
      </c>
      <c r="P108" s="93">
        <f t="shared" si="4"/>
        <v>0</v>
      </c>
      <c r="Q108" s="93">
        <f>SUMIF(POAI!T:T,B:B,POAI!AL:AL)</f>
        <v>8000000</v>
      </c>
      <c r="R108" s="94">
        <f t="shared" si="5"/>
        <v>0</v>
      </c>
      <c r="S108" s="94"/>
      <c r="T108" s="94"/>
      <c r="U108" s="94"/>
      <c r="V108" s="94"/>
      <c r="W108" s="94"/>
      <c r="X108" s="94"/>
      <c r="Y108" s="94"/>
      <c r="Z108" s="94"/>
      <c r="AA108" s="94"/>
      <c r="AB108" s="94"/>
    </row>
    <row r="109">
      <c r="A109" s="86" t="s">
        <v>3370</v>
      </c>
      <c r="B109" s="87" t="s">
        <v>1490</v>
      </c>
      <c r="C109" s="87" t="s">
        <v>3371</v>
      </c>
      <c r="D109" s="88">
        <f>SUMIF('EJECUCION 24 DE ABRIL DEL 2026'!I:I,B:B,'EJECUCION 24 DE ABRIL DEL 2026'!Q:Q)</f>
        <v>16800000</v>
      </c>
      <c r="E109" s="89">
        <f>SUMIF('EJECUCION 24 DE ABRIL DEL 2026'!I:I,B:B,'EJECUCION 24 DE ABRIL DEL 2026'!X:X)</f>
        <v>16800000</v>
      </c>
      <c r="F109" s="89">
        <f>SUMIF('EJECUCION 24 DE ABRIL DEL 2026'!I:I,B:B,'EJECUCION 24 DE ABRIL DEL 2026'!Z:Z)</f>
        <v>11200000</v>
      </c>
      <c r="G109" s="89">
        <f>SUMIF('EJECUCION 24 DE ABRIL DEL 2026'!I:I,B:B,'EJECUCION 24 DE ABRIL DEL 2026'!AA:AA)</f>
        <v>3200000</v>
      </c>
      <c r="H109" s="90">
        <f t="shared" si="1"/>
        <v>0.1904761905</v>
      </c>
      <c r="I109" s="91" t="s">
        <v>3181</v>
      </c>
      <c r="J109" s="92">
        <f>SUMIF(POAI!T:T,B:B,POAI!AB:AB)</f>
        <v>16800000</v>
      </c>
      <c r="K109" s="85">
        <f t="shared" si="2"/>
        <v>0</v>
      </c>
      <c r="L109" s="93">
        <f>SUMIF(POAI!T:T,B:B,POAI!AI:AI)</f>
        <v>16800000</v>
      </c>
      <c r="M109" s="93">
        <f t="shared" si="3"/>
        <v>0</v>
      </c>
      <c r="N109" s="93">
        <f>SUMIF('EJECUCION 24 DE ABRIL DEL 2026'!I:I,B:B,'EJECUCION 24 DE ABRIL DEL 2026'!Y:Y)</f>
        <v>11200000</v>
      </c>
      <c r="O109" s="93">
        <f>SUMIF(POAI!T:T,B:B,POAI!AJ:AJ)</f>
        <v>11200000</v>
      </c>
      <c r="P109" s="93">
        <f t="shared" si="4"/>
        <v>0</v>
      </c>
      <c r="Q109" s="93">
        <f>SUMIF(POAI!T:T,B:B,POAI!AL:AL)</f>
        <v>3200000</v>
      </c>
      <c r="R109" s="94">
        <f t="shared" si="5"/>
        <v>0</v>
      </c>
      <c r="S109" s="94"/>
      <c r="T109" s="94"/>
      <c r="U109" s="94"/>
      <c r="V109" s="94"/>
      <c r="W109" s="94"/>
      <c r="X109" s="94"/>
      <c r="Y109" s="94"/>
      <c r="Z109" s="94"/>
      <c r="AA109" s="94"/>
      <c r="AB109" s="94"/>
    </row>
    <row r="110">
      <c r="A110" s="86" t="s">
        <v>3372</v>
      </c>
      <c r="B110" s="87" t="s">
        <v>1503</v>
      </c>
      <c r="C110" s="87" t="s">
        <v>3373</v>
      </c>
      <c r="D110" s="88">
        <f>SUMIF('EJECUCION 24 DE ABRIL DEL 2026'!I:I,B:B,'EJECUCION 24 DE ABRIL DEL 2026'!Q:Q)</f>
        <v>80000000</v>
      </c>
      <c r="E110" s="89">
        <f>SUMIF('EJECUCION 24 DE ABRIL DEL 2026'!I:I,B:B,'EJECUCION 24 DE ABRIL DEL 2026'!X:X)</f>
        <v>80000000</v>
      </c>
      <c r="F110" s="89">
        <f>SUMIF('EJECUCION 24 DE ABRIL DEL 2026'!I:I,B:B,'EJECUCION 24 DE ABRIL DEL 2026'!Z:Z)</f>
        <v>79925000</v>
      </c>
      <c r="G110" s="89">
        <f>SUMIF('EJECUCION 24 DE ABRIL DEL 2026'!I:I,B:B,'EJECUCION 24 DE ABRIL DEL 2026'!AA:AA)</f>
        <v>30100000</v>
      </c>
      <c r="H110" s="90">
        <f t="shared" si="1"/>
        <v>0.37625</v>
      </c>
      <c r="I110" s="91" t="s">
        <v>3374</v>
      </c>
      <c r="J110" s="92">
        <f>SUMIF(POAI!T:T,B:B,POAI!AB:AB)</f>
        <v>80000000</v>
      </c>
      <c r="K110" s="85">
        <f t="shared" si="2"/>
        <v>0</v>
      </c>
      <c r="L110" s="93">
        <f>SUMIF(POAI!T:T,B:B,POAI!AI:AI)</f>
        <v>80000000</v>
      </c>
      <c r="M110" s="93">
        <f t="shared" si="3"/>
        <v>0</v>
      </c>
      <c r="N110" s="93">
        <f>SUMIF('EJECUCION 24 DE ABRIL DEL 2026'!I:I,B:B,'EJECUCION 24 DE ABRIL DEL 2026'!Y:Y)</f>
        <v>79925000</v>
      </c>
      <c r="O110" s="93">
        <f>SUMIF(POAI!T:T,B:B,POAI!AJ:AJ)</f>
        <v>79925000</v>
      </c>
      <c r="P110" s="93">
        <f t="shared" si="4"/>
        <v>0</v>
      </c>
      <c r="Q110" s="93">
        <f>SUMIF(POAI!T:T,B:B,POAI!AL:AL)</f>
        <v>30100000</v>
      </c>
      <c r="R110" s="94">
        <f t="shared" si="5"/>
        <v>0</v>
      </c>
      <c r="S110" s="94"/>
      <c r="T110" s="94"/>
      <c r="U110" s="94"/>
      <c r="V110" s="94"/>
      <c r="W110" s="94"/>
      <c r="X110" s="94"/>
      <c r="Y110" s="94"/>
      <c r="Z110" s="94"/>
      <c r="AA110" s="94"/>
      <c r="AB110" s="94"/>
    </row>
    <row r="111">
      <c r="A111" s="86" t="s">
        <v>3375</v>
      </c>
      <c r="B111" s="87" t="s">
        <v>1509</v>
      </c>
      <c r="C111" s="87" t="s">
        <v>3376</v>
      </c>
      <c r="D111" s="88">
        <f>SUMIF('EJECUCION 24 DE ABRIL DEL 2026'!I:I,B:B,'EJECUCION 24 DE ABRIL DEL 2026'!Q:Q)</f>
        <v>301757808.8</v>
      </c>
      <c r="E111" s="89">
        <f>SUMIF('EJECUCION 24 DE ABRIL DEL 2026'!I:I,B:B,'EJECUCION 24 DE ABRIL DEL 2026'!X:X)</f>
        <v>301757808.8</v>
      </c>
      <c r="F111" s="89">
        <f>SUMIF('EJECUCION 24 DE ABRIL DEL 2026'!I:I,B:B,'EJECUCION 24 DE ABRIL DEL 2026'!Z:Z)</f>
        <v>124600000</v>
      </c>
      <c r="G111" s="89">
        <f>SUMIF('EJECUCION 24 DE ABRIL DEL 2026'!I:I,B:B,'EJECUCION 24 DE ABRIL DEL 2026'!AA:AA)</f>
        <v>47100000</v>
      </c>
      <c r="H111" s="90">
        <f t="shared" si="1"/>
        <v>0.1560854388</v>
      </c>
      <c r="I111" s="91" t="s">
        <v>3374</v>
      </c>
      <c r="J111" s="92">
        <f>SUMIF(POAI!T:T,B:B,POAI!AB:AB)</f>
        <v>301757808.8</v>
      </c>
      <c r="K111" s="85">
        <f t="shared" si="2"/>
        <v>0</v>
      </c>
      <c r="L111" s="93">
        <f>SUMIF(POAI!T:T,B:B,POAI!AI:AI)</f>
        <v>301757808.8</v>
      </c>
      <c r="M111" s="93">
        <f t="shared" si="3"/>
        <v>0</v>
      </c>
      <c r="N111" s="93">
        <f>SUMIF('EJECUCION 24 DE ABRIL DEL 2026'!I:I,B:B,'EJECUCION 24 DE ABRIL DEL 2026'!Y:Y)</f>
        <v>299373333.3</v>
      </c>
      <c r="O111" s="93">
        <f>SUMIF(POAI!T:T,B:B,POAI!AJ:AJ)</f>
        <v>299373333.3</v>
      </c>
      <c r="P111" s="93">
        <f t="shared" si="4"/>
        <v>0</v>
      </c>
      <c r="Q111" s="93">
        <f>SUMIF(POAI!T:T,B:B,POAI!AL:AL)</f>
        <v>47100000</v>
      </c>
      <c r="R111" s="94">
        <f t="shared" si="5"/>
        <v>0</v>
      </c>
      <c r="S111" s="94"/>
      <c r="T111" s="94"/>
      <c r="U111" s="94"/>
      <c r="V111" s="94"/>
      <c r="W111" s="94"/>
      <c r="X111" s="94"/>
      <c r="Y111" s="94"/>
      <c r="Z111" s="94"/>
      <c r="AA111" s="94"/>
      <c r="AB111" s="94"/>
    </row>
    <row r="112">
      <c r="A112" s="86" t="s">
        <v>3377</v>
      </c>
      <c r="B112" s="87" t="s">
        <v>1518</v>
      </c>
      <c r="C112" s="87" t="s">
        <v>3378</v>
      </c>
      <c r="D112" s="88">
        <f>SUMIF('EJECUCION 24 DE ABRIL DEL 2026'!I:I,B:B,'EJECUCION 24 DE ABRIL DEL 2026'!Q:Q)</f>
        <v>32000000</v>
      </c>
      <c r="E112" s="89">
        <f>SUMIF('EJECUCION 24 DE ABRIL DEL 2026'!I:I,B:B,'EJECUCION 24 DE ABRIL DEL 2026'!X:X)</f>
        <v>32000000</v>
      </c>
      <c r="F112" s="89">
        <f>SUMIF('EJECUCION 24 DE ABRIL DEL 2026'!I:I,B:B,'EJECUCION 24 DE ABRIL DEL 2026'!Z:Z)</f>
        <v>31450000</v>
      </c>
      <c r="G112" s="89">
        <f>SUMIF('EJECUCION 24 DE ABRIL DEL 2026'!I:I,B:B,'EJECUCION 24 DE ABRIL DEL 2026'!AA:AA)</f>
        <v>6700000</v>
      </c>
      <c r="H112" s="90">
        <f t="shared" si="1"/>
        <v>0.209375</v>
      </c>
      <c r="I112" s="91" t="s">
        <v>3374</v>
      </c>
      <c r="J112" s="92">
        <f>SUMIF(POAI!T:T,B:B,POAI!AB:AB)</f>
        <v>32000000</v>
      </c>
      <c r="K112" s="85">
        <f t="shared" si="2"/>
        <v>0</v>
      </c>
      <c r="L112" s="93">
        <f>SUMIF(POAI!T:T,B:B,POAI!AI:AI)</f>
        <v>32000000</v>
      </c>
      <c r="M112" s="93">
        <f t="shared" si="3"/>
        <v>0</v>
      </c>
      <c r="N112" s="93">
        <f>SUMIF('EJECUCION 24 DE ABRIL DEL 2026'!I:I,B:B,'EJECUCION 24 DE ABRIL DEL 2026'!Y:Y)</f>
        <v>31450000</v>
      </c>
      <c r="O112" s="93">
        <f>SUMIF(POAI!T:T,B:B,POAI!AJ:AJ)</f>
        <v>31450000</v>
      </c>
      <c r="P112" s="93">
        <f t="shared" si="4"/>
        <v>0</v>
      </c>
      <c r="Q112" s="93">
        <f>SUMIF(POAI!T:T,B:B,POAI!AL:AL)</f>
        <v>6700000</v>
      </c>
      <c r="R112" s="94">
        <f t="shared" si="5"/>
        <v>0</v>
      </c>
      <c r="S112" s="94"/>
      <c r="T112" s="94"/>
      <c r="U112" s="94"/>
      <c r="V112" s="94"/>
      <c r="W112" s="94"/>
      <c r="X112" s="94"/>
      <c r="Y112" s="94"/>
      <c r="Z112" s="94"/>
      <c r="AA112" s="94"/>
      <c r="AB112" s="94"/>
    </row>
    <row r="113">
      <c r="A113" s="86" t="s">
        <v>3379</v>
      </c>
      <c r="B113" s="87" t="s">
        <v>1521</v>
      </c>
      <c r="C113" s="87" t="s">
        <v>3380</v>
      </c>
      <c r="D113" s="88">
        <f>SUMIF('EJECUCION 24 DE ABRIL DEL 2026'!I:I,B:B,'EJECUCION 24 DE ABRIL DEL 2026'!Q:Q)</f>
        <v>116000000</v>
      </c>
      <c r="E113" s="89">
        <f>SUMIF('EJECUCION 24 DE ABRIL DEL 2026'!I:I,B:B,'EJECUCION 24 DE ABRIL DEL 2026'!X:X)</f>
        <v>116000000</v>
      </c>
      <c r="F113" s="89">
        <f>SUMIF('EJECUCION 24 DE ABRIL DEL 2026'!I:I,B:B,'EJECUCION 24 DE ABRIL DEL 2026'!Z:Z)</f>
        <v>111250000</v>
      </c>
      <c r="G113" s="89">
        <f>SUMIF('EJECUCION 24 DE ABRIL DEL 2026'!I:I,B:B,'EJECUCION 24 DE ABRIL DEL 2026'!AA:AA)</f>
        <v>53500000</v>
      </c>
      <c r="H113" s="90">
        <f t="shared" si="1"/>
        <v>0.4612068966</v>
      </c>
      <c r="I113" s="91" t="s">
        <v>3374</v>
      </c>
      <c r="J113" s="92">
        <f>SUMIF(POAI!T:T,B:B,POAI!AB:AB)</f>
        <v>116000000</v>
      </c>
      <c r="K113" s="85">
        <f t="shared" si="2"/>
        <v>0</v>
      </c>
      <c r="L113" s="93">
        <f>SUMIF(POAI!T:T,B:B,POAI!AI:AI)</f>
        <v>116000000</v>
      </c>
      <c r="M113" s="93">
        <f t="shared" si="3"/>
        <v>0</v>
      </c>
      <c r="N113" s="93">
        <f>SUMIF('EJECUCION 24 DE ABRIL DEL 2026'!I:I,B:B,'EJECUCION 24 DE ABRIL DEL 2026'!Y:Y)</f>
        <v>111250000</v>
      </c>
      <c r="O113" s="93">
        <f>SUMIF(POAI!T:T,B:B,POAI!AJ:AJ)</f>
        <v>111250000</v>
      </c>
      <c r="P113" s="93">
        <f t="shared" si="4"/>
        <v>0</v>
      </c>
      <c r="Q113" s="93">
        <f>SUMIF(POAI!T:T,B:B,POAI!AL:AL)</f>
        <v>53500000</v>
      </c>
      <c r="R113" s="94">
        <f t="shared" si="5"/>
        <v>0</v>
      </c>
      <c r="S113" s="94"/>
      <c r="T113" s="94"/>
      <c r="U113" s="94"/>
      <c r="V113" s="94"/>
      <c r="W113" s="94"/>
      <c r="X113" s="94"/>
      <c r="Y113" s="94"/>
      <c r="Z113" s="94"/>
      <c r="AA113" s="94"/>
      <c r="AB113" s="94"/>
    </row>
    <row r="114">
      <c r="A114" s="86" t="s">
        <v>3381</v>
      </c>
      <c r="B114" s="87" t="s">
        <v>1537</v>
      </c>
      <c r="C114" s="87" t="s">
        <v>3382</v>
      </c>
      <c r="D114" s="88">
        <f>SUMIF('EJECUCION 24 DE ABRIL DEL 2026'!I:I,B:B,'EJECUCION 24 DE ABRIL DEL 2026'!Q:Q)</f>
        <v>750000000</v>
      </c>
      <c r="E114" s="89">
        <f>SUMIF('EJECUCION 24 DE ABRIL DEL 2026'!I:I,B:B,'EJECUCION 24 DE ABRIL DEL 2026'!X:X)</f>
        <v>750000000</v>
      </c>
      <c r="F114" s="89">
        <f>SUMIF('EJECUCION 24 DE ABRIL DEL 2026'!I:I,B:B,'EJECUCION 24 DE ABRIL DEL 2026'!Z:Z)</f>
        <v>722750000</v>
      </c>
      <c r="G114" s="89">
        <f>SUMIF('EJECUCION 24 DE ABRIL DEL 2026'!I:I,B:B,'EJECUCION 24 DE ABRIL DEL 2026'!AA:AA)</f>
        <v>255500000</v>
      </c>
      <c r="H114" s="90">
        <f t="shared" si="1"/>
        <v>0.3406666667</v>
      </c>
      <c r="I114" s="91" t="s">
        <v>3374</v>
      </c>
      <c r="J114" s="92">
        <f>SUMIF(POAI!T:T,B:B,POAI!AB:AB)</f>
        <v>750000000</v>
      </c>
      <c r="K114" s="85">
        <f t="shared" si="2"/>
        <v>0</v>
      </c>
      <c r="L114" s="93">
        <f>SUMIF(POAI!T:T,B:B,POAI!AI:AI)</f>
        <v>750000000</v>
      </c>
      <c r="M114" s="93">
        <f t="shared" si="3"/>
        <v>0</v>
      </c>
      <c r="N114" s="93">
        <f>SUMIF('EJECUCION 24 DE ABRIL DEL 2026'!I:I,B:B,'EJECUCION 24 DE ABRIL DEL 2026'!Y:Y)</f>
        <v>734300000</v>
      </c>
      <c r="O114" s="93">
        <f>SUMIF(POAI!T:T,B:B,POAI!AJ:AJ)</f>
        <v>734300000</v>
      </c>
      <c r="P114" s="93">
        <f t="shared" si="4"/>
        <v>0</v>
      </c>
      <c r="Q114" s="93">
        <f>SUMIF(POAI!T:T,B:B,POAI!AL:AL)</f>
        <v>255500000</v>
      </c>
      <c r="R114" s="94">
        <f t="shared" si="5"/>
        <v>0</v>
      </c>
      <c r="S114" s="94"/>
      <c r="T114" s="94"/>
      <c r="U114" s="94"/>
      <c r="V114" s="94"/>
      <c r="W114" s="94"/>
      <c r="X114" s="94"/>
      <c r="Y114" s="94"/>
      <c r="Z114" s="94"/>
      <c r="AA114" s="94"/>
      <c r="AB114" s="94"/>
    </row>
    <row r="115">
      <c r="A115" s="86" t="s">
        <v>3383</v>
      </c>
      <c r="B115" s="87" t="s">
        <v>1544</v>
      </c>
      <c r="C115" s="87" t="s">
        <v>3384</v>
      </c>
      <c r="D115" s="88">
        <f>SUMIF('EJECUCION 24 DE ABRIL DEL 2026'!I:I,B:B,'EJECUCION 24 DE ABRIL DEL 2026'!Q:Q)</f>
        <v>96000000</v>
      </c>
      <c r="E115" s="89">
        <f>SUMIF('EJECUCION 24 DE ABRIL DEL 2026'!I:I,B:B,'EJECUCION 24 DE ABRIL DEL 2026'!X:X)</f>
        <v>96000000</v>
      </c>
      <c r="F115" s="89">
        <f>SUMIF('EJECUCION 24 DE ABRIL DEL 2026'!I:I,B:B,'EJECUCION 24 DE ABRIL DEL 2026'!Z:Z)</f>
        <v>89750000</v>
      </c>
      <c r="G115" s="89">
        <f>SUMIF('EJECUCION 24 DE ABRIL DEL 2026'!I:I,B:B,'EJECUCION 24 DE ABRIL DEL 2026'!AA:AA)</f>
        <v>24600000</v>
      </c>
      <c r="H115" s="90">
        <f t="shared" si="1"/>
        <v>0.25625</v>
      </c>
      <c r="I115" s="91" t="s">
        <v>3374</v>
      </c>
      <c r="J115" s="92">
        <f>SUMIF(POAI!T:T,B:B,POAI!AB:AB)</f>
        <v>96000000</v>
      </c>
      <c r="K115" s="85">
        <f t="shared" si="2"/>
        <v>0</v>
      </c>
      <c r="L115" s="93">
        <f>SUMIF(POAI!T:T,B:B,POAI!AI:AI)</f>
        <v>96000000</v>
      </c>
      <c r="M115" s="93">
        <f t="shared" si="3"/>
        <v>0</v>
      </c>
      <c r="N115" s="93">
        <f>SUMIF('EJECUCION 24 DE ABRIL DEL 2026'!I:I,B:B,'EJECUCION 24 DE ABRIL DEL 2026'!Y:Y)</f>
        <v>92450000</v>
      </c>
      <c r="O115" s="93">
        <f>SUMIF(POAI!T:T,B:B,POAI!AJ:AJ)</f>
        <v>92450000</v>
      </c>
      <c r="P115" s="93">
        <f t="shared" si="4"/>
        <v>0</v>
      </c>
      <c r="Q115" s="93">
        <f>SUMIF(POAI!T:T,B:B,POAI!AL:AL)</f>
        <v>24600000</v>
      </c>
      <c r="R115" s="94">
        <f t="shared" si="5"/>
        <v>0</v>
      </c>
      <c r="S115" s="94"/>
      <c r="T115" s="94"/>
      <c r="U115" s="94"/>
      <c r="V115" s="94"/>
      <c r="W115" s="94"/>
      <c r="X115" s="94"/>
      <c r="Y115" s="94"/>
      <c r="Z115" s="94"/>
      <c r="AA115" s="94"/>
      <c r="AB115" s="94"/>
    </row>
    <row r="116">
      <c r="A116" s="86" t="s">
        <v>3385</v>
      </c>
      <c r="B116" s="87" t="s">
        <v>1553</v>
      </c>
      <c r="C116" s="87" t="s">
        <v>3386</v>
      </c>
      <c r="D116" s="88">
        <f>SUMIF('EJECUCION 24 DE ABRIL DEL 2026'!I:I,B:B,'EJECUCION 24 DE ABRIL DEL 2026'!Q:Q)</f>
        <v>150000000</v>
      </c>
      <c r="E116" s="89">
        <f>SUMIF('EJECUCION 24 DE ABRIL DEL 2026'!I:I,B:B,'EJECUCION 24 DE ABRIL DEL 2026'!X:X)</f>
        <v>150000000</v>
      </c>
      <c r="F116" s="89">
        <f>SUMIF('EJECUCION 24 DE ABRIL DEL 2026'!I:I,B:B,'EJECUCION 24 DE ABRIL DEL 2026'!Z:Z)</f>
        <v>0</v>
      </c>
      <c r="G116" s="89">
        <f>SUMIF('EJECUCION 24 DE ABRIL DEL 2026'!I:I,B:B,'EJECUCION 24 DE ABRIL DEL 2026'!AA:AA)</f>
        <v>0</v>
      </c>
      <c r="H116" s="90">
        <f t="shared" si="1"/>
        <v>0</v>
      </c>
      <c r="I116" s="91" t="s">
        <v>3387</v>
      </c>
      <c r="J116" s="92">
        <f>SUMIF(POAI!T:T,B:B,POAI!AB:AB)</f>
        <v>150000000</v>
      </c>
      <c r="K116" s="85">
        <f t="shared" si="2"/>
        <v>0</v>
      </c>
      <c r="L116" s="93">
        <f>SUMIF(POAI!T:T,B:B,POAI!AI:AI)</f>
        <v>150000000</v>
      </c>
      <c r="M116" s="93">
        <f t="shared" si="3"/>
        <v>0</v>
      </c>
      <c r="N116" s="93">
        <f>SUMIF('EJECUCION 24 DE ABRIL DEL 2026'!I:I,B:B,'EJECUCION 24 DE ABRIL DEL 2026'!Y:Y)</f>
        <v>0</v>
      </c>
      <c r="O116" s="93">
        <f>SUMIF(POAI!T:T,B:B,POAI!AJ:AJ)</f>
        <v>0</v>
      </c>
      <c r="P116" s="93">
        <f t="shared" si="4"/>
        <v>0</v>
      </c>
      <c r="Q116" s="93">
        <f>SUMIF(POAI!T:T,B:B,POAI!AL:AL)</f>
        <v>0</v>
      </c>
      <c r="R116" s="94">
        <f t="shared" si="5"/>
        <v>0</v>
      </c>
      <c r="S116" s="94"/>
      <c r="T116" s="94"/>
      <c r="U116" s="94"/>
      <c r="V116" s="94"/>
      <c r="W116" s="94"/>
      <c r="X116" s="94"/>
      <c r="Y116" s="94"/>
      <c r="Z116" s="94"/>
      <c r="AA116" s="94"/>
      <c r="AB116" s="94"/>
    </row>
    <row r="117">
      <c r="A117" s="86" t="s">
        <v>3388</v>
      </c>
      <c r="B117" s="87" t="s">
        <v>1557</v>
      </c>
      <c r="C117" s="87" t="s">
        <v>3389</v>
      </c>
      <c r="D117" s="88">
        <f>SUMIF('EJECUCION 24 DE ABRIL DEL 2026'!I:I,B:B,'EJECUCION 24 DE ABRIL DEL 2026'!Q:Q)</f>
        <v>1968800000</v>
      </c>
      <c r="E117" s="89">
        <f>SUMIF('EJECUCION 24 DE ABRIL DEL 2026'!I:I,B:B,'EJECUCION 24 DE ABRIL DEL 2026'!X:X)</f>
        <v>1968800000</v>
      </c>
      <c r="F117" s="89">
        <f>SUMIF('EJECUCION 24 DE ABRIL DEL 2026'!I:I,B:B,'EJECUCION 24 DE ABRIL DEL 2026'!Z:Z)</f>
        <v>0</v>
      </c>
      <c r="G117" s="89">
        <f>SUMIF('EJECUCION 24 DE ABRIL DEL 2026'!I:I,B:B,'EJECUCION 24 DE ABRIL DEL 2026'!AA:AA)</f>
        <v>0</v>
      </c>
      <c r="H117" s="90">
        <f t="shared" si="1"/>
        <v>0</v>
      </c>
      <c r="I117" s="91" t="s">
        <v>3387</v>
      </c>
      <c r="J117" s="92">
        <f>SUMIF(POAI!T:T,B:B,POAI!AB:AB)</f>
        <v>1968800000</v>
      </c>
      <c r="K117" s="85">
        <f t="shared" si="2"/>
        <v>0</v>
      </c>
      <c r="L117" s="93">
        <f>SUMIF(POAI!T:T,B:B,POAI!AI:AI)</f>
        <v>1968800000</v>
      </c>
      <c r="M117" s="93">
        <f t="shared" si="3"/>
        <v>0</v>
      </c>
      <c r="N117" s="93">
        <f>SUMIF('EJECUCION 24 DE ABRIL DEL 2026'!I:I,B:B,'EJECUCION 24 DE ABRIL DEL 2026'!Y:Y)</f>
        <v>1600000000</v>
      </c>
      <c r="O117" s="93">
        <f>SUMIF(POAI!T:T,B:B,POAI!AJ:AJ)</f>
        <v>1600000000</v>
      </c>
      <c r="P117" s="93">
        <f t="shared" si="4"/>
        <v>0</v>
      </c>
      <c r="Q117" s="93">
        <f>SUMIF(POAI!T:T,B:B,POAI!AL:AL)</f>
        <v>0</v>
      </c>
      <c r="R117" s="94">
        <f t="shared" si="5"/>
        <v>0</v>
      </c>
      <c r="S117" s="94"/>
      <c r="T117" s="94"/>
      <c r="U117" s="94"/>
      <c r="V117" s="94"/>
      <c r="W117" s="94"/>
      <c r="X117" s="94"/>
      <c r="Y117" s="94"/>
      <c r="Z117" s="94"/>
      <c r="AA117" s="94"/>
      <c r="AB117" s="94"/>
    </row>
    <row r="118">
      <c r="A118" s="86" t="s">
        <v>3390</v>
      </c>
      <c r="B118" s="87" t="s">
        <v>1565</v>
      </c>
      <c r="C118" s="87" t="s">
        <v>3391</v>
      </c>
      <c r="D118" s="88">
        <f>SUMIF('EJECUCION 24 DE ABRIL DEL 2026'!I:I,B:B,'EJECUCION 24 DE ABRIL DEL 2026'!Q:Q)</f>
        <v>1200000000</v>
      </c>
      <c r="E118" s="89">
        <f>SUMIF('EJECUCION 24 DE ABRIL DEL 2026'!I:I,B:B,'EJECUCION 24 DE ABRIL DEL 2026'!X:X)</f>
        <v>1200000000</v>
      </c>
      <c r="F118" s="89">
        <f>SUMIF('EJECUCION 24 DE ABRIL DEL 2026'!I:I,B:B,'EJECUCION 24 DE ABRIL DEL 2026'!Z:Z)</f>
        <v>1200000000</v>
      </c>
      <c r="G118" s="89">
        <f>SUMIF('EJECUCION 24 DE ABRIL DEL 2026'!I:I,B:B,'EJECUCION 24 DE ABRIL DEL 2026'!AA:AA)</f>
        <v>0</v>
      </c>
      <c r="H118" s="90">
        <f t="shared" si="1"/>
        <v>0</v>
      </c>
      <c r="I118" s="91" t="s">
        <v>3387</v>
      </c>
      <c r="J118" s="92">
        <f>SUMIF(POAI!T:T,B:B,POAI!AB:AB)</f>
        <v>1200000000</v>
      </c>
      <c r="K118" s="85">
        <f t="shared" si="2"/>
        <v>0</v>
      </c>
      <c r="L118" s="93">
        <f>SUMIF(POAI!T:T,B:B,POAI!AI:AI)</f>
        <v>1200000000</v>
      </c>
      <c r="M118" s="93">
        <f t="shared" si="3"/>
        <v>0</v>
      </c>
      <c r="N118" s="93">
        <f>SUMIF('EJECUCION 24 DE ABRIL DEL 2026'!I:I,B:B,'EJECUCION 24 DE ABRIL DEL 2026'!Y:Y)</f>
        <v>1200000000</v>
      </c>
      <c r="O118" s="93">
        <f>SUMIF(POAI!T:T,B:B,POAI!AJ:AJ)</f>
        <v>1200000000</v>
      </c>
      <c r="P118" s="93">
        <f t="shared" si="4"/>
        <v>0</v>
      </c>
      <c r="Q118" s="93">
        <f>SUMIF(POAI!T:T,B:B,POAI!AL:AL)</f>
        <v>0</v>
      </c>
      <c r="R118" s="94">
        <f t="shared" si="5"/>
        <v>0</v>
      </c>
      <c r="S118" s="94"/>
      <c r="T118" s="94"/>
      <c r="U118" s="94"/>
      <c r="V118" s="94"/>
      <c r="W118" s="94"/>
      <c r="X118" s="94"/>
      <c r="Y118" s="94"/>
      <c r="Z118" s="94"/>
      <c r="AA118" s="94"/>
      <c r="AB118" s="94"/>
    </row>
    <row r="119">
      <c r="A119" s="86" t="s">
        <v>3392</v>
      </c>
      <c r="B119" s="87" t="s">
        <v>1585</v>
      </c>
      <c r="C119" s="87" t="s">
        <v>3393</v>
      </c>
      <c r="D119" s="88">
        <f>SUMIF('EJECUCION 24 DE ABRIL DEL 2026'!I:I,B:B,'EJECUCION 24 DE ABRIL DEL 2026'!Q:Q)</f>
        <v>80000000</v>
      </c>
      <c r="E119" s="89">
        <f>SUMIF('EJECUCION 24 DE ABRIL DEL 2026'!I:I,B:B,'EJECUCION 24 DE ABRIL DEL 2026'!X:X)</f>
        <v>80000000</v>
      </c>
      <c r="F119" s="89">
        <f>SUMIF('EJECUCION 24 DE ABRIL DEL 2026'!I:I,B:B,'EJECUCION 24 DE ABRIL DEL 2026'!Z:Z)</f>
        <v>49000000</v>
      </c>
      <c r="G119" s="89">
        <f>SUMIF('EJECUCION 24 DE ABRIL DEL 2026'!I:I,B:B,'EJECUCION 24 DE ABRIL DEL 2026'!AA:AA)</f>
        <v>31500000</v>
      </c>
      <c r="H119" s="90">
        <f t="shared" si="1"/>
        <v>0.39375</v>
      </c>
      <c r="I119" s="91" t="s">
        <v>3387</v>
      </c>
      <c r="J119" s="92">
        <f>SUMIF(POAI!T:T,B:B,POAI!AB:AB)</f>
        <v>80000000</v>
      </c>
      <c r="K119" s="85">
        <f t="shared" si="2"/>
        <v>0</v>
      </c>
      <c r="L119" s="93">
        <f>SUMIF(POAI!T:T,B:B,POAI!AI:AI)</f>
        <v>80000000</v>
      </c>
      <c r="M119" s="93">
        <f t="shared" si="3"/>
        <v>0</v>
      </c>
      <c r="N119" s="93">
        <f>SUMIF('EJECUCION 24 DE ABRIL DEL 2026'!I:I,B:B,'EJECUCION 24 DE ABRIL DEL 2026'!Y:Y)</f>
        <v>70000000</v>
      </c>
      <c r="O119" s="93">
        <f>SUMIF(POAI!T:T,B:B,POAI!AJ:AJ)</f>
        <v>70000000</v>
      </c>
      <c r="P119" s="93">
        <f t="shared" si="4"/>
        <v>0</v>
      </c>
      <c r="Q119" s="93">
        <f>SUMIF(POAI!T:T,B:B,POAI!AL:AL)</f>
        <v>31500000</v>
      </c>
      <c r="R119" s="94">
        <f t="shared" si="5"/>
        <v>0</v>
      </c>
      <c r="S119" s="94"/>
      <c r="T119" s="94"/>
      <c r="U119" s="94"/>
      <c r="V119" s="94"/>
      <c r="W119" s="94"/>
      <c r="X119" s="94"/>
      <c r="Y119" s="94"/>
      <c r="Z119" s="94"/>
      <c r="AA119" s="94"/>
      <c r="AB119" s="94"/>
    </row>
    <row r="120">
      <c r="A120" s="86" t="s">
        <v>3394</v>
      </c>
      <c r="B120" s="98" t="s">
        <v>1592</v>
      </c>
      <c r="C120" s="87" t="s">
        <v>3395</v>
      </c>
      <c r="D120" s="88">
        <f>SUMIF('EJECUCION 24 DE ABRIL DEL 2026'!I:I,B:B,'EJECUCION 24 DE ABRIL DEL 2026'!Q:Q)</f>
        <v>500000000</v>
      </c>
      <c r="E120" s="89">
        <f>SUMIF('EJECUCION 24 DE ABRIL DEL 2026'!I:I,B:B,'EJECUCION 24 DE ABRIL DEL 2026'!X:X)</f>
        <v>500000000</v>
      </c>
      <c r="F120" s="89">
        <f>SUMIF('EJECUCION 24 DE ABRIL DEL 2026'!I:I,B:B,'EJECUCION 24 DE ABRIL DEL 2026'!Z:Z)</f>
        <v>500000000</v>
      </c>
      <c r="G120" s="89">
        <f>SUMIF('EJECUCION 24 DE ABRIL DEL 2026'!I:I,B:B,'EJECUCION 24 DE ABRIL DEL 2026'!AA:AA)</f>
        <v>250000000</v>
      </c>
      <c r="H120" s="90">
        <f t="shared" si="1"/>
        <v>0.5</v>
      </c>
      <c r="I120" s="91" t="s">
        <v>3387</v>
      </c>
      <c r="J120" s="92">
        <f>SUMIF(POAI!T:T,B:B,POAI!AB:AB)</f>
        <v>500000000</v>
      </c>
      <c r="K120" s="85">
        <f t="shared" si="2"/>
        <v>0</v>
      </c>
      <c r="L120" s="93">
        <f>SUMIF(POAI!T:T,B:B,POAI!AI:AI)</f>
        <v>500000000</v>
      </c>
      <c r="M120" s="93">
        <f t="shared" si="3"/>
        <v>0</v>
      </c>
      <c r="N120" s="93">
        <f>SUMIF('EJECUCION 24 DE ABRIL DEL 2026'!I:I,B:B,'EJECUCION 24 DE ABRIL DEL 2026'!Y:Y)</f>
        <v>500000000</v>
      </c>
      <c r="O120" s="93">
        <f>SUMIF(POAI!T:T,B:B,POAI!AJ:AJ)</f>
        <v>500000000</v>
      </c>
      <c r="P120" s="93">
        <f t="shared" si="4"/>
        <v>0</v>
      </c>
      <c r="Q120" s="93">
        <f>SUMIF(POAI!T:T,B:B,POAI!AL:AL)</f>
        <v>250000000</v>
      </c>
      <c r="R120" s="94">
        <f t="shared" si="5"/>
        <v>0</v>
      </c>
      <c r="S120" s="94"/>
      <c r="T120" s="94"/>
      <c r="U120" s="94"/>
      <c r="V120" s="94"/>
      <c r="W120" s="94"/>
      <c r="X120" s="94"/>
      <c r="Y120" s="94"/>
      <c r="Z120" s="94"/>
      <c r="AA120" s="94"/>
      <c r="AB120" s="94"/>
    </row>
    <row r="121">
      <c r="A121" s="86" t="s">
        <v>3396</v>
      </c>
      <c r="B121" s="87" t="s">
        <v>1602</v>
      </c>
      <c r="C121" s="87" t="s">
        <v>3397</v>
      </c>
      <c r="D121" s="88">
        <f>SUMIF('EJECUCION 24 DE ABRIL DEL 2026'!I:I,B:B,'EJECUCION 24 DE ABRIL DEL 2026'!Q:Q)</f>
        <v>367800000</v>
      </c>
      <c r="E121" s="89">
        <f>SUMIF('EJECUCION 24 DE ABRIL DEL 2026'!I:I,B:B,'EJECUCION 24 DE ABRIL DEL 2026'!X:X)</f>
        <v>367800000</v>
      </c>
      <c r="F121" s="89">
        <f>SUMIF('EJECUCION 24 DE ABRIL DEL 2026'!I:I,B:B,'EJECUCION 24 DE ABRIL DEL 2026'!Z:Z)</f>
        <v>367000000</v>
      </c>
      <c r="G121" s="89">
        <f>SUMIF('EJECUCION 24 DE ABRIL DEL 2026'!I:I,B:B,'EJECUCION 24 DE ABRIL DEL 2026'!AA:AA)</f>
        <v>183500000</v>
      </c>
      <c r="H121" s="90">
        <f t="shared" si="1"/>
        <v>0.4989124524</v>
      </c>
      <c r="I121" s="91" t="s">
        <v>3387</v>
      </c>
      <c r="J121" s="92">
        <f>SUMIF(POAI!T:T,B:B,POAI!AB:AB)</f>
        <v>367800000</v>
      </c>
      <c r="K121" s="85">
        <f t="shared" si="2"/>
        <v>0</v>
      </c>
      <c r="L121" s="93">
        <f>SUMIF(POAI!T:T,B:B,POAI!AI:AI)</f>
        <v>367800000</v>
      </c>
      <c r="M121" s="93">
        <f t="shared" si="3"/>
        <v>0</v>
      </c>
      <c r="N121" s="93">
        <f>SUMIF('EJECUCION 24 DE ABRIL DEL 2026'!I:I,B:B,'EJECUCION 24 DE ABRIL DEL 2026'!Y:Y)</f>
        <v>367000000</v>
      </c>
      <c r="O121" s="93">
        <f>SUMIF(POAI!T:T,B:B,POAI!AJ:AJ)</f>
        <v>367000000</v>
      </c>
      <c r="P121" s="93">
        <f t="shared" si="4"/>
        <v>0</v>
      </c>
      <c r="Q121" s="93">
        <f>SUMIF(POAI!T:T,B:B,POAI!AL:AL)</f>
        <v>183500000</v>
      </c>
      <c r="R121" s="94">
        <f t="shared" si="5"/>
        <v>0</v>
      </c>
      <c r="S121" s="94"/>
      <c r="T121" s="94"/>
      <c r="U121" s="94"/>
      <c r="V121" s="94"/>
      <c r="W121" s="94"/>
      <c r="X121" s="94"/>
      <c r="Y121" s="94"/>
      <c r="Z121" s="94"/>
      <c r="AA121" s="94"/>
      <c r="AB121" s="94"/>
    </row>
    <row r="122">
      <c r="A122" s="86" t="s">
        <v>3398</v>
      </c>
      <c r="B122" s="87" t="s">
        <v>1606</v>
      </c>
      <c r="C122" s="87" t="s">
        <v>3399</v>
      </c>
      <c r="D122" s="88">
        <f>SUMIF('EJECUCION 24 DE ABRIL DEL 2026'!I:I,B:B,'EJECUCION 24 DE ABRIL DEL 2026'!Q:Q)</f>
        <v>32000000</v>
      </c>
      <c r="E122" s="89">
        <f>SUMIF('EJECUCION 24 DE ABRIL DEL 2026'!I:I,B:B,'EJECUCION 24 DE ABRIL DEL 2026'!X:X)</f>
        <v>32000000</v>
      </c>
      <c r="F122" s="89">
        <f>SUMIF('EJECUCION 24 DE ABRIL DEL 2026'!I:I,B:B,'EJECUCION 24 DE ABRIL DEL 2026'!Z:Z)</f>
        <v>0</v>
      </c>
      <c r="G122" s="89">
        <f>SUMIF('EJECUCION 24 DE ABRIL DEL 2026'!I:I,B:B,'EJECUCION 24 DE ABRIL DEL 2026'!AA:AA)</f>
        <v>0</v>
      </c>
      <c r="H122" s="90">
        <f t="shared" si="1"/>
        <v>0</v>
      </c>
      <c r="I122" s="91" t="s">
        <v>3387</v>
      </c>
      <c r="J122" s="92">
        <f>SUMIF(POAI!T:T,B:B,POAI!AB:AB)</f>
        <v>32000000</v>
      </c>
      <c r="K122" s="85">
        <f t="shared" si="2"/>
        <v>0</v>
      </c>
      <c r="L122" s="93">
        <f>SUMIF(POAI!T:T,B:B,POAI!AI:AI)</f>
        <v>32000000</v>
      </c>
      <c r="M122" s="93">
        <f t="shared" si="3"/>
        <v>0</v>
      </c>
      <c r="N122" s="93">
        <f>SUMIF('EJECUCION 24 DE ABRIL DEL 2026'!I:I,B:B,'EJECUCION 24 DE ABRIL DEL 2026'!Y:Y)</f>
        <v>0</v>
      </c>
      <c r="O122" s="93">
        <f>SUMIF(POAI!T:T,B:B,POAI!AJ:AJ)</f>
        <v>0</v>
      </c>
      <c r="P122" s="93">
        <f t="shared" si="4"/>
        <v>0</v>
      </c>
      <c r="Q122" s="93">
        <f>SUMIF(POAI!T:T,B:B,POAI!AL:AL)</f>
        <v>0</v>
      </c>
      <c r="R122" s="94">
        <f t="shared" si="5"/>
        <v>0</v>
      </c>
      <c r="S122" s="94"/>
      <c r="T122" s="94"/>
      <c r="U122" s="94"/>
      <c r="V122" s="94"/>
      <c r="W122" s="94"/>
      <c r="X122" s="94"/>
      <c r="Y122" s="94"/>
      <c r="Z122" s="94"/>
      <c r="AA122" s="94"/>
      <c r="AB122" s="94"/>
    </row>
    <row r="123">
      <c r="A123" s="86" t="s">
        <v>3400</v>
      </c>
      <c r="B123" s="87" t="s">
        <v>1611</v>
      </c>
      <c r="C123" s="87" t="s">
        <v>3401</v>
      </c>
      <c r="D123" s="88">
        <f>SUMIF('EJECUCION 24 DE ABRIL DEL 2026'!I:I,B:B,'EJECUCION 24 DE ABRIL DEL 2026'!Q:Q)</f>
        <v>160800000</v>
      </c>
      <c r="E123" s="89">
        <f>SUMIF('EJECUCION 24 DE ABRIL DEL 2026'!I:I,B:B,'EJECUCION 24 DE ABRIL DEL 2026'!X:X)</f>
        <v>160800000</v>
      </c>
      <c r="F123" s="89">
        <f>SUMIF('EJECUCION 24 DE ABRIL DEL 2026'!I:I,B:B,'EJECUCION 24 DE ABRIL DEL 2026'!Z:Z)</f>
        <v>43750000</v>
      </c>
      <c r="G123" s="89">
        <f>SUMIF('EJECUCION 24 DE ABRIL DEL 2026'!I:I,B:B,'EJECUCION 24 DE ABRIL DEL 2026'!AA:AA)</f>
        <v>17500000</v>
      </c>
      <c r="H123" s="90">
        <f t="shared" si="1"/>
        <v>0.1088308458</v>
      </c>
      <c r="I123" s="91" t="s">
        <v>3387</v>
      </c>
      <c r="J123" s="92">
        <f>SUMIF(POAI!T:T,B:B,POAI!AB:AB)</f>
        <v>160800000</v>
      </c>
      <c r="K123" s="85">
        <f t="shared" si="2"/>
        <v>0</v>
      </c>
      <c r="L123" s="93">
        <f>SUMIF(POAI!T:T,B:B,POAI!AI:AI)</f>
        <v>160800000</v>
      </c>
      <c r="M123" s="93">
        <f t="shared" si="3"/>
        <v>0</v>
      </c>
      <c r="N123" s="93">
        <f>SUMIF('EJECUCION 24 DE ABRIL DEL 2026'!I:I,B:B,'EJECUCION 24 DE ABRIL DEL 2026'!Y:Y)</f>
        <v>58750000</v>
      </c>
      <c r="O123" s="93">
        <f>SUMIF(POAI!T:T,B:B,POAI!AJ:AJ)</f>
        <v>58750000</v>
      </c>
      <c r="P123" s="93">
        <f t="shared" si="4"/>
        <v>0</v>
      </c>
      <c r="Q123" s="93">
        <f>SUMIF(POAI!T:T,B:B,POAI!AL:AL)</f>
        <v>17500000</v>
      </c>
      <c r="R123" s="94">
        <f t="shared" si="5"/>
        <v>0</v>
      </c>
      <c r="S123" s="94"/>
      <c r="T123" s="94"/>
      <c r="U123" s="94"/>
      <c r="V123" s="94"/>
      <c r="W123" s="94"/>
      <c r="X123" s="94"/>
      <c r="Y123" s="94"/>
      <c r="Z123" s="94"/>
      <c r="AA123" s="94"/>
      <c r="AB123" s="94"/>
    </row>
    <row r="124">
      <c r="A124" s="86" t="s">
        <v>3402</v>
      </c>
      <c r="B124" s="87" t="s">
        <v>1615</v>
      </c>
      <c r="C124" s="87" t="s">
        <v>3403</v>
      </c>
      <c r="D124" s="88">
        <f>SUMIF('EJECUCION 24 DE ABRIL DEL 2026'!I:I,B:B,'EJECUCION 24 DE ABRIL DEL 2026'!Q:Q)</f>
        <v>73200000</v>
      </c>
      <c r="E124" s="89">
        <f>SUMIF('EJECUCION 24 DE ABRIL DEL 2026'!I:I,B:B,'EJECUCION 24 DE ABRIL DEL 2026'!X:X)</f>
        <v>0</v>
      </c>
      <c r="F124" s="89">
        <f>SUMIF('EJECUCION 24 DE ABRIL DEL 2026'!I:I,B:B,'EJECUCION 24 DE ABRIL DEL 2026'!Z:Z)</f>
        <v>0</v>
      </c>
      <c r="G124" s="89">
        <f>SUMIF('EJECUCION 24 DE ABRIL DEL 2026'!I:I,B:B,'EJECUCION 24 DE ABRIL DEL 2026'!AA:AA)</f>
        <v>0</v>
      </c>
      <c r="H124" s="90" t="str">
        <f t="shared" si="1"/>
        <v>#DIV/0!</v>
      </c>
      <c r="I124" s="91" t="s">
        <v>3404</v>
      </c>
      <c r="J124" s="92">
        <f>SUMIF(POAI!T:T,B:B,POAI!AB:AB)</f>
        <v>73200000</v>
      </c>
      <c r="K124" s="85">
        <f t="shared" si="2"/>
        <v>0</v>
      </c>
      <c r="L124" s="93">
        <f>SUMIF(POAI!T:T,B:B,POAI!AI:AI)</f>
        <v>0</v>
      </c>
      <c r="M124" s="93">
        <f t="shared" si="3"/>
        <v>0</v>
      </c>
      <c r="N124" s="93">
        <f>SUMIF('EJECUCION 24 DE ABRIL DEL 2026'!I:I,B:B,'EJECUCION 24 DE ABRIL DEL 2026'!Y:Y)</f>
        <v>0</v>
      </c>
      <c r="O124" s="93">
        <f>SUMIF(POAI!T:T,B:B,POAI!AJ:AJ)</f>
        <v>0</v>
      </c>
      <c r="P124" s="93">
        <f t="shared" si="4"/>
        <v>0</v>
      </c>
      <c r="Q124" s="93">
        <f>SUMIF(POAI!T:T,B:B,POAI!AL:AL)</f>
        <v>0</v>
      </c>
      <c r="R124" s="94">
        <f t="shared" si="5"/>
        <v>0</v>
      </c>
      <c r="S124" s="94"/>
      <c r="T124" s="94"/>
      <c r="U124" s="94"/>
      <c r="V124" s="94"/>
      <c r="W124" s="94"/>
      <c r="X124" s="94"/>
      <c r="Y124" s="94"/>
      <c r="Z124" s="94"/>
      <c r="AA124" s="94"/>
      <c r="AB124" s="94"/>
    </row>
    <row r="125">
      <c r="A125" s="86" t="s">
        <v>3405</v>
      </c>
      <c r="B125" s="87" t="s">
        <v>1622</v>
      </c>
      <c r="C125" s="87" t="s">
        <v>3406</v>
      </c>
      <c r="D125" s="88">
        <f>SUMIF('EJECUCION 24 DE ABRIL DEL 2026'!I:I,B:B,'EJECUCION 24 DE ABRIL DEL 2026'!Q:Q)</f>
        <v>118800000</v>
      </c>
      <c r="E125" s="89">
        <f>SUMIF('EJECUCION 24 DE ABRIL DEL 2026'!I:I,B:B,'EJECUCION 24 DE ABRIL DEL 2026'!X:X)</f>
        <v>0</v>
      </c>
      <c r="F125" s="89">
        <f>SUMIF('EJECUCION 24 DE ABRIL DEL 2026'!I:I,B:B,'EJECUCION 24 DE ABRIL DEL 2026'!Z:Z)</f>
        <v>0</v>
      </c>
      <c r="G125" s="89">
        <f>SUMIF('EJECUCION 24 DE ABRIL DEL 2026'!I:I,B:B,'EJECUCION 24 DE ABRIL DEL 2026'!AA:AA)</f>
        <v>0</v>
      </c>
      <c r="H125" s="90" t="str">
        <f t="shared" si="1"/>
        <v>#DIV/0!</v>
      </c>
      <c r="I125" s="91" t="s">
        <v>3404</v>
      </c>
      <c r="J125" s="92">
        <f>SUMIF(POAI!T:T,B:B,POAI!AB:AB)</f>
        <v>118800000</v>
      </c>
      <c r="K125" s="85">
        <f t="shared" si="2"/>
        <v>0</v>
      </c>
      <c r="L125" s="93">
        <f>SUMIF(POAI!T:T,B:B,POAI!AI:AI)</f>
        <v>0</v>
      </c>
      <c r="M125" s="93">
        <f t="shared" si="3"/>
        <v>0</v>
      </c>
      <c r="N125" s="93">
        <f>SUMIF('EJECUCION 24 DE ABRIL DEL 2026'!I:I,B:B,'EJECUCION 24 DE ABRIL DEL 2026'!Y:Y)</f>
        <v>0</v>
      </c>
      <c r="O125" s="93">
        <f>SUMIF(POAI!T:T,B:B,POAI!AJ:AJ)</f>
        <v>0</v>
      </c>
      <c r="P125" s="93">
        <f t="shared" si="4"/>
        <v>0</v>
      </c>
      <c r="Q125" s="93">
        <f>SUMIF(POAI!T:T,B:B,POAI!AL:AL)</f>
        <v>0</v>
      </c>
      <c r="R125" s="94">
        <f t="shared" si="5"/>
        <v>0</v>
      </c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>
      <c r="A126" s="86" t="s">
        <v>3407</v>
      </c>
      <c r="B126" s="87" t="s">
        <v>1628</v>
      </c>
      <c r="C126" s="87" t="s">
        <v>3408</v>
      </c>
      <c r="D126" s="88">
        <f>SUMIF('EJECUCION 24 DE ABRIL DEL 2026'!I:I,B:B,'EJECUCION 24 DE ABRIL DEL 2026'!Q:Q)</f>
        <v>221200000</v>
      </c>
      <c r="E126" s="89">
        <f>SUMIF('EJECUCION 24 DE ABRIL DEL 2026'!I:I,B:B,'EJECUCION 24 DE ABRIL DEL 2026'!X:X)</f>
        <v>0</v>
      </c>
      <c r="F126" s="89">
        <f>SUMIF('EJECUCION 24 DE ABRIL DEL 2026'!I:I,B:B,'EJECUCION 24 DE ABRIL DEL 2026'!Z:Z)</f>
        <v>0</v>
      </c>
      <c r="G126" s="89">
        <f>SUMIF('EJECUCION 24 DE ABRIL DEL 2026'!I:I,B:B,'EJECUCION 24 DE ABRIL DEL 2026'!AA:AA)</f>
        <v>0</v>
      </c>
      <c r="H126" s="90" t="str">
        <f t="shared" si="1"/>
        <v>#DIV/0!</v>
      </c>
      <c r="I126" s="91" t="s">
        <v>3404</v>
      </c>
      <c r="J126" s="92">
        <f>SUMIF(POAI!T:T,B:B,POAI!AB:AB)</f>
        <v>221200000</v>
      </c>
      <c r="K126" s="85">
        <f t="shared" si="2"/>
        <v>0</v>
      </c>
      <c r="L126" s="93">
        <f>SUMIF(POAI!T:T,B:B,POAI!AI:AI)</f>
        <v>0</v>
      </c>
      <c r="M126" s="93">
        <f t="shared" si="3"/>
        <v>0</v>
      </c>
      <c r="N126" s="93">
        <f>SUMIF('EJECUCION 24 DE ABRIL DEL 2026'!I:I,B:B,'EJECUCION 24 DE ABRIL DEL 2026'!Y:Y)</f>
        <v>0</v>
      </c>
      <c r="O126" s="93">
        <f>SUMIF(POAI!T:T,B:B,POAI!AJ:AJ)</f>
        <v>0</v>
      </c>
      <c r="P126" s="93">
        <f t="shared" si="4"/>
        <v>0</v>
      </c>
      <c r="Q126" s="93">
        <f>SUMIF(POAI!T:T,B:B,POAI!AL:AL)</f>
        <v>0</v>
      </c>
      <c r="R126" s="94">
        <f t="shared" si="5"/>
        <v>0</v>
      </c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>
      <c r="A127" s="86" t="s">
        <v>3409</v>
      </c>
      <c r="B127" s="87" t="s">
        <v>1636</v>
      </c>
      <c r="C127" s="87" t="s">
        <v>3410</v>
      </c>
      <c r="D127" s="88">
        <f>SUMIF('EJECUCION 24 DE ABRIL DEL 2026'!I:I,B:B,'EJECUCION 24 DE ABRIL DEL 2026'!Q:Q)</f>
        <v>162000000</v>
      </c>
      <c r="E127" s="89">
        <f>SUMIF('EJECUCION 24 DE ABRIL DEL 2026'!I:I,B:B,'EJECUCION 24 DE ABRIL DEL 2026'!X:X)</f>
        <v>0</v>
      </c>
      <c r="F127" s="89">
        <f>SUMIF('EJECUCION 24 DE ABRIL DEL 2026'!I:I,B:B,'EJECUCION 24 DE ABRIL DEL 2026'!Z:Z)</f>
        <v>0</v>
      </c>
      <c r="G127" s="89">
        <f>SUMIF('EJECUCION 24 DE ABRIL DEL 2026'!I:I,B:B,'EJECUCION 24 DE ABRIL DEL 2026'!AA:AA)</f>
        <v>0</v>
      </c>
      <c r="H127" s="90" t="str">
        <f t="shared" si="1"/>
        <v>#DIV/0!</v>
      </c>
      <c r="I127" s="91" t="s">
        <v>3404</v>
      </c>
      <c r="J127" s="92">
        <f>SUMIF(POAI!T:T,B:B,POAI!AB:AB)</f>
        <v>162000000</v>
      </c>
      <c r="K127" s="85">
        <f t="shared" si="2"/>
        <v>0</v>
      </c>
      <c r="L127" s="93">
        <f>SUMIF(POAI!T:T,B:B,POAI!AI:AI)</f>
        <v>0</v>
      </c>
      <c r="M127" s="93">
        <f t="shared" si="3"/>
        <v>0</v>
      </c>
      <c r="N127" s="93">
        <f>SUMIF('EJECUCION 24 DE ABRIL DEL 2026'!I:I,B:B,'EJECUCION 24 DE ABRIL DEL 2026'!Y:Y)</f>
        <v>0</v>
      </c>
      <c r="O127" s="93">
        <f>SUMIF(POAI!T:T,B:B,POAI!AJ:AJ)</f>
        <v>0</v>
      </c>
      <c r="P127" s="93">
        <f t="shared" si="4"/>
        <v>0</v>
      </c>
      <c r="Q127" s="93">
        <f>SUMIF(POAI!T:T,B:B,POAI!AL:AL)</f>
        <v>0</v>
      </c>
      <c r="R127" s="94">
        <f t="shared" si="5"/>
        <v>0</v>
      </c>
      <c r="S127" s="94"/>
      <c r="T127" s="94"/>
      <c r="U127" s="94"/>
      <c r="V127" s="94"/>
      <c r="W127" s="94"/>
      <c r="X127" s="94"/>
      <c r="Y127" s="94"/>
      <c r="Z127" s="94"/>
      <c r="AA127" s="94"/>
      <c r="AB127" s="94"/>
    </row>
    <row r="128">
      <c r="A128" s="86" t="s">
        <v>3411</v>
      </c>
      <c r="B128" s="87" t="s">
        <v>1644</v>
      </c>
      <c r="C128" s="87" t="s">
        <v>3412</v>
      </c>
      <c r="D128" s="88">
        <f>SUMIF('EJECUCION 24 DE ABRIL DEL 2026'!I:I,B:B,'EJECUCION 24 DE ABRIL DEL 2026'!Q:Q)</f>
        <v>43200000</v>
      </c>
      <c r="E128" s="89">
        <f>SUMIF('EJECUCION 24 DE ABRIL DEL 2026'!I:I,B:B,'EJECUCION 24 DE ABRIL DEL 2026'!X:X)</f>
        <v>0</v>
      </c>
      <c r="F128" s="89">
        <f>SUMIF('EJECUCION 24 DE ABRIL DEL 2026'!I:I,B:B,'EJECUCION 24 DE ABRIL DEL 2026'!Z:Z)</f>
        <v>0</v>
      </c>
      <c r="G128" s="89">
        <f>SUMIF('EJECUCION 24 DE ABRIL DEL 2026'!I:I,B:B,'EJECUCION 24 DE ABRIL DEL 2026'!AA:AA)</f>
        <v>0</v>
      </c>
      <c r="H128" s="90" t="str">
        <f t="shared" si="1"/>
        <v>#DIV/0!</v>
      </c>
      <c r="I128" s="91" t="s">
        <v>3404</v>
      </c>
      <c r="J128" s="92">
        <f>SUMIF(POAI!T:T,B:B,POAI!AB:AB)</f>
        <v>43200000</v>
      </c>
      <c r="K128" s="85">
        <f t="shared" si="2"/>
        <v>0</v>
      </c>
      <c r="L128" s="93">
        <f>SUMIF(POAI!T:T,B:B,POAI!AI:AI)</f>
        <v>0</v>
      </c>
      <c r="M128" s="93">
        <f t="shared" si="3"/>
        <v>0</v>
      </c>
      <c r="N128" s="93">
        <f>SUMIF('EJECUCION 24 DE ABRIL DEL 2026'!I:I,B:B,'EJECUCION 24 DE ABRIL DEL 2026'!Y:Y)</f>
        <v>0</v>
      </c>
      <c r="O128" s="93">
        <f>SUMIF(POAI!T:T,B:B,POAI!AJ:AJ)</f>
        <v>0</v>
      </c>
      <c r="P128" s="93">
        <f t="shared" si="4"/>
        <v>0</v>
      </c>
      <c r="Q128" s="93">
        <f>SUMIF(POAI!T:T,B:B,POAI!AL:AL)</f>
        <v>0</v>
      </c>
      <c r="R128" s="94">
        <f t="shared" si="5"/>
        <v>0</v>
      </c>
      <c r="S128" s="94"/>
      <c r="T128" s="94"/>
      <c r="U128" s="94"/>
      <c r="V128" s="94"/>
      <c r="W128" s="94"/>
      <c r="X128" s="94"/>
      <c r="Y128" s="94"/>
      <c r="Z128" s="94"/>
      <c r="AA128" s="94"/>
      <c r="AB128" s="94"/>
    </row>
    <row r="129">
      <c r="A129" s="86" t="s">
        <v>3413</v>
      </c>
      <c r="B129" s="87" t="s">
        <v>1650</v>
      </c>
      <c r="C129" s="87" t="s">
        <v>3414</v>
      </c>
      <c r="D129" s="88">
        <f>SUMIF('EJECUCION 24 DE ABRIL DEL 2026'!I:I,B:B,'EJECUCION 24 DE ABRIL DEL 2026'!Q:Q)</f>
        <v>30400000</v>
      </c>
      <c r="E129" s="89">
        <f>SUMIF('EJECUCION 24 DE ABRIL DEL 2026'!I:I,B:B,'EJECUCION 24 DE ABRIL DEL 2026'!X:X)</f>
        <v>0</v>
      </c>
      <c r="F129" s="89">
        <f>SUMIF('EJECUCION 24 DE ABRIL DEL 2026'!I:I,B:B,'EJECUCION 24 DE ABRIL DEL 2026'!Z:Z)</f>
        <v>0</v>
      </c>
      <c r="G129" s="89">
        <f>SUMIF('EJECUCION 24 DE ABRIL DEL 2026'!I:I,B:B,'EJECUCION 24 DE ABRIL DEL 2026'!AA:AA)</f>
        <v>0</v>
      </c>
      <c r="H129" s="90" t="str">
        <f t="shared" si="1"/>
        <v>#DIV/0!</v>
      </c>
      <c r="I129" s="91" t="s">
        <v>3404</v>
      </c>
      <c r="J129" s="92">
        <f>SUMIF(POAI!T:T,B:B,POAI!AB:AB)</f>
        <v>30400000</v>
      </c>
      <c r="K129" s="85">
        <f t="shared" si="2"/>
        <v>0</v>
      </c>
      <c r="L129" s="93">
        <f>SUMIF(POAI!T:T,B:B,POAI!AI:AI)</f>
        <v>0</v>
      </c>
      <c r="M129" s="93">
        <f t="shared" si="3"/>
        <v>0</v>
      </c>
      <c r="N129" s="93">
        <f>SUMIF('EJECUCION 24 DE ABRIL DEL 2026'!I:I,B:B,'EJECUCION 24 DE ABRIL DEL 2026'!Y:Y)</f>
        <v>0</v>
      </c>
      <c r="O129" s="93">
        <f>SUMIF(POAI!T:T,B:B,POAI!AJ:AJ)</f>
        <v>0</v>
      </c>
      <c r="P129" s="93">
        <f t="shared" si="4"/>
        <v>0</v>
      </c>
      <c r="Q129" s="93">
        <f>SUMIF(POAI!T:T,B:B,POAI!AL:AL)</f>
        <v>0</v>
      </c>
      <c r="R129" s="94">
        <f t="shared" si="5"/>
        <v>0</v>
      </c>
      <c r="S129" s="94"/>
      <c r="T129" s="94"/>
      <c r="U129" s="94"/>
      <c r="V129" s="94"/>
      <c r="W129" s="94"/>
      <c r="X129" s="94"/>
      <c r="Y129" s="94"/>
      <c r="Z129" s="94"/>
      <c r="AA129" s="94"/>
      <c r="AB129" s="94"/>
    </row>
    <row r="130">
      <c r="A130" s="86" t="s">
        <v>3415</v>
      </c>
      <c r="B130" s="87" t="s">
        <v>1653</v>
      </c>
      <c r="C130" s="87" t="s">
        <v>3416</v>
      </c>
      <c r="D130" s="88">
        <f>SUMIF('EJECUCION 24 DE ABRIL DEL 2026'!I:I,B:B,'EJECUCION 24 DE ABRIL DEL 2026'!Q:Q)</f>
        <v>93600000</v>
      </c>
      <c r="E130" s="89">
        <f>SUMIF('EJECUCION 24 DE ABRIL DEL 2026'!I:I,B:B,'EJECUCION 24 DE ABRIL DEL 2026'!X:X)</f>
        <v>0</v>
      </c>
      <c r="F130" s="89">
        <f>SUMIF('EJECUCION 24 DE ABRIL DEL 2026'!I:I,B:B,'EJECUCION 24 DE ABRIL DEL 2026'!Z:Z)</f>
        <v>0</v>
      </c>
      <c r="G130" s="89">
        <f>SUMIF('EJECUCION 24 DE ABRIL DEL 2026'!I:I,B:B,'EJECUCION 24 DE ABRIL DEL 2026'!AA:AA)</f>
        <v>0</v>
      </c>
      <c r="H130" s="90" t="str">
        <f t="shared" si="1"/>
        <v>#DIV/0!</v>
      </c>
      <c r="I130" s="91" t="s">
        <v>3404</v>
      </c>
      <c r="J130" s="92">
        <f>SUMIF(POAI!T:T,B:B,POAI!AB:AB)</f>
        <v>93600000</v>
      </c>
      <c r="K130" s="85">
        <f t="shared" si="2"/>
        <v>0</v>
      </c>
      <c r="L130" s="93">
        <f>SUMIF(POAI!T:T,B:B,POAI!AI:AI)</f>
        <v>0</v>
      </c>
      <c r="M130" s="93">
        <f t="shared" si="3"/>
        <v>0</v>
      </c>
      <c r="N130" s="93">
        <f>SUMIF('EJECUCION 24 DE ABRIL DEL 2026'!I:I,B:B,'EJECUCION 24 DE ABRIL DEL 2026'!Y:Y)</f>
        <v>0</v>
      </c>
      <c r="O130" s="93">
        <f>SUMIF(POAI!T:T,B:B,POAI!AJ:AJ)</f>
        <v>0</v>
      </c>
      <c r="P130" s="93">
        <f t="shared" si="4"/>
        <v>0</v>
      </c>
      <c r="Q130" s="93">
        <f>SUMIF(POAI!T:T,B:B,POAI!AL:AL)</f>
        <v>0</v>
      </c>
      <c r="R130" s="94">
        <f t="shared" si="5"/>
        <v>0</v>
      </c>
      <c r="S130" s="94"/>
      <c r="T130" s="94"/>
      <c r="U130" s="94"/>
      <c r="V130" s="94"/>
      <c r="W130" s="94"/>
      <c r="X130" s="94"/>
      <c r="Y130" s="94"/>
      <c r="Z130" s="94"/>
      <c r="AA130" s="94"/>
      <c r="AB130" s="94"/>
    </row>
    <row r="131">
      <c r="A131" s="86" t="s">
        <v>3417</v>
      </c>
      <c r="B131" s="87" t="s">
        <v>1656</v>
      </c>
      <c r="C131" s="87" t="s">
        <v>3418</v>
      </c>
      <c r="D131" s="88">
        <f>SUMIF('EJECUCION 24 DE ABRIL DEL 2026'!I:I,B:B,'EJECUCION 24 DE ABRIL DEL 2026'!Q:Q)</f>
        <v>57600000</v>
      </c>
      <c r="E131" s="89">
        <f>SUMIF('EJECUCION 24 DE ABRIL DEL 2026'!I:I,B:B,'EJECUCION 24 DE ABRIL DEL 2026'!X:X)</f>
        <v>0</v>
      </c>
      <c r="F131" s="89">
        <f>SUMIF('EJECUCION 24 DE ABRIL DEL 2026'!I:I,B:B,'EJECUCION 24 DE ABRIL DEL 2026'!Z:Z)</f>
        <v>0</v>
      </c>
      <c r="G131" s="89">
        <f>SUMIF('EJECUCION 24 DE ABRIL DEL 2026'!I:I,B:B,'EJECUCION 24 DE ABRIL DEL 2026'!AA:AA)</f>
        <v>0</v>
      </c>
      <c r="H131" s="90" t="str">
        <f t="shared" si="1"/>
        <v>#DIV/0!</v>
      </c>
      <c r="I131" s="91" t="s">
        <v>3404</v>
      </c>
      <c r="J131" s="92">
        <f>SUMIF(POAI!T:T,B:B,POAI!AB:AB)</f>
        <v>57600000</v>
      </c>
      <c r="K131" s="85">
        <f t="shared" si="2"/>
        <v>0</v>
      </c>
      <c r="L131" s="93">
        <f>SUMIF(POAI!T:T,B:B,POAI!AI:AI)</f>
        <v>0</v>
      </c>
      <c r="M131" s="93">
        <f t="shared" si="3"/>
        <v>0</v>
      </c>
      <c r="N131" s="93">
        <f>SUMIF('EJECUCION 24 DE ABRIL DEL 2026'!I:I,B:B,'EJECUCION 24 DE ABRIL DEL 2026'!Y:Y)</f>
        <v>0</v>
      </c>
      <c r="O131" s="93">
        <f>SUMIF(POAI!T:T,B:B,POAI!AJ:AJ)</f>
        <v>0</v>
      </c>
      <c r="P131" s="93">
        <f t="shared" si="4"/>
        <v>0</v>
      </c>
      <c r="Q131" s="93">
        <f>SUMIF(POAI!T:T,B:B,POAI!AL:AL)</f>
        <v>0</v>
      </c>
      <c r="R131" s="94">
        <f t="shared" si="5"/>
        <v>0</v>
      </c>
      <c r="S131" s="94"/>
      <c r="T131" s="94"/>
      <c r="U131" s="94"/>
      <c r="V131" s="94"/>
      <c r="W131" s="94"/>
      <c r="X131" s="94"/>
      <c r="Y131" s="94"/>
      <c r="Z131" s="94"/>
      <c r="AA131" s="94"/>
      <c r="AB131" s="94"/>
    </row>
    <row r="132">
      <c r="A132" s="86" t="s">
        <v>3419</v>
      </c>
      <c r="B132" s="87" t="s">
        <v>1662</v>
      </c>
      <c r="C132" s="87" t="s">
        <v>3420</v>
      </c>
      <c r="D132" s="88">
        <f>SUMIF('EJECUCION 24 DE ABRIL DEL 2026'!I:I,B:B,'EJECUCION 24 DE ABRIL DEL 2026'!Q:Q)</f>
        <v>310900000</v>
      </c>
      <c r="E132" s="89">
        <f>SUMIF('EJECUCION 24 DE ABRIL DEL 2026'!I:I,B:B,'EJECUCION 24 DE ABRIL DEL 2026'!X:X)</f>
        <v>310900000</v>
      </c>
      <c r="F132" s="89">
        <f>SUMIF('EJECUCION 24 DE ABRIL DEL 2026'!I:I,B:B,'EJECUCION 24 DE ABRIL DEL 2026'!Z:Z)</f>
        <v>309732500</v>
      </c>
      <c r="G132" s="89">
        <f>SUMIF('EJECUCION 24 DE ABRIL DEL 2026'!I:I,B:B,'EJECUCION 24 DE ABRIL DEL 2026'!AA:AA)</f>
        <v>116220000</v>
      </c>
      <c r="H132" s="90">
        <f t="shared" si="1"/>
        <v>0.3738179479</v>
      </c>
      <c r="I132" s="91" t="s">
        <v>3189</v>
      </c>
      <c r="J132" s="92">
        <f>SUMIF(POAI!T:T,B:B,POAI!AB:AB)</f>
        <v>310900000</v>
      </c>
      <c r="K132" s="85">
        <f t="shared" si="2"/>
        <v>0</v>
      </c>
      <c r="L132" s="93">
        <f>SUMIF(POAI!T:T,B:B,POAI!AI:AI)</f>
        <v>310900000</v>
      </c>
      <c r="M132" s="93">
        <f t="shared" si="3"/>
        <v>0</v>
      </c>
      <c r="N132" s="93">
        <f>SUMIF('EJECUCION 24 DE ABRIL DEL 2026'!I:I,B:B,'EJECUCION 24 DE ABRIL DEL 2026'!Y:Y)</f>
        <v>309732500</v>
      </c>
      <c r="O132" s="93">
        <f>SUMIF(POAI!T:T,B:B,POAI!AJ:AJ)</f>
        <v>309732500</v>
      </c>
      <c r="P132" s="93">
        <f t="shared" si="4"/>
        <v>0</v>
      </c>
      <c r="Q132" s="93">
        <f>SUMIF(POAI!T:T,B:B,POAI!AL:AL)</f>
        <v>116220000</v>
      </c>
      <c r="R132" s="94">
        <f t="shared" si="5"/>
        <v>0</v>
      </c>
      <c r="S132" s="94"/>
      <c r="T132" s="94"/>
      <c r="U132" s="94"/>
      <c r="V132" s="94"/>
      <c r="W132" s="94"/>
      <c r="X132" s="94"/>
      <c r="Y132" s="94"/>
      <c r="Z132" s="94"/>
      <c r="AA132" s="94"/>
      <c r="AB132" s="94"/>
    </row>
    <row r="133">
      <c r="A133" s="86" t="s">
        <v>3421</v>
      </c>
      <c r="B133" s="87" t="s">
        <v>1679</v>
      </c>
      <c r="C133" s="87" t="s">
        <v>3422</v>
      </c>
      <c r="D133" s="88">
        <f>SUMIF('EJECUCION 24 DE ABRIL DEL 2026'!I:I,B:B,'EJECUCION 24 DE ABRIL DEL 2026'!Q:Q)</f>
        <v>2913407635</v>
      </c>
      <c r="E133" s="89">
        <f>SUMIF('EJECUCION 24 DE ABRIL DEL 2026'!I:I,B:B,'EJECUCION 24 DE ABRIL DEL 2026'!X:X)</f>
        <v>2563407635</v>
      </c>
      <c r="F133" s="89">
        <f>SUMIF('EJECUCION 24 DE ABRIL DEL 2026'!I:I,B:B,'EJECUCION 24 DE ABRIL DEL 2026'!Z:Z)</f>
        <v>0</v>
      </c>
      <c r="G133" s="89">
        <f>SUMIF('EJECUCION 24 DE ABRIL DEL 2026'!I:I,B:B,'EJECUCION 24 DE ABRIL DEL 2026'!AA:AA)</f>
        <v>0</v>
      </c>
      <c r="H133" s="90">
        <f t="shared" si="1"/>
        <v>0</v>
      </c>
      <c r="I133" s="91" t="s">
        <v>3423</v>
      </c>
      <c r="J133" s="92">
        <f>SUMIF(POAI!T:T,B:B,POAI!AB:AB)</f>
        <v>2913407635</v>
      </c>
      <c r="K133" s="85">
        <f t="shared" si="2"/>
        <v>0</v>
      </c>
      <c r="L133" s="93">
        <f>SUMIF(POAI!T:T,B:B,POAI!AI:AI)</f>
        <v>2563407635</v>
      </c>
      <c r="M133" s="93">
        <f t="shared" si="3"/>
        <v>0</v>
      </c>
      <c r="N133" s="93">
        <f>SUMIF('EJECUCION 24 DE ABRIL DEL 2026'!I:I,B:B,'EJECUCION 24 DE ABRIL DEL 2026'!Y:Y)</f>
        <v>0</v>
      </c>
      <c r="O133" s="93">
        <f>SUMIF(POAI!T:T,B:B,POAI!AJ:AJ)</f>
        <v>0</v>
      </c>
      <c r="P133" s="93">
        <f t="shared" si="4"/>
        <v>0</v>
      </c>
      <c r="Q133" s="93">
        <f>SUMIF(POAI!T:T,B:B,POAI!AL:AL)</f>
        <v>0</v>
      </c>
      <c r="R133" s="94">
        <f t="shared" si="5"/>
        <v>0</v>
      </c>
      <c r="S133" s="94"/>
      <c r="T133" s="94"/>
      <c r="U133" s="94"/>
      <c r="V133" s="94"/>
      <c r="W133" s="94"/>
      <c r="X133" s="94"/>
      <c r="Y133" s="94"/>
      <c r="Z133" s="94"/>
      <c r="AA133" s="94"/>
      <c r="AB133" s="94"/>
    </row>
    <row r="134">
      <c r="A134" s="86" t="s">
        <v>3424</v>
      </c>
      <c r="B134" s="87" t="s">
        <v>1689</v>
      </c>
      <c r="C134" s="87" t="s">
        <v>3425</v>
      </c>
      <c r="D134" s="88">
        <f>SUMIF('EJECUCION 24 DE ABRIL DEL 2026'!I:I,B:B,'EJECUCION 24 DE ABRIL DEL 2026'!Q:Q)</f>
        <v>3000000000</v>
      </c>
      <c r="E134" s="89">
        <f>SUMIF('EJECUCION 24 DE ABRIL DEL 2026'!I:I,B:B,'EJECUCION 24 DE ABRIL DEL 2026'!X:X)</f>
        <v>3000000000</v>
      </c>
      <c r="F134" s="89">
        <f>SUMIF('EJECUCION 24 DE ABRIL DEL 2026'!I:I,B:B,'EJECUCION 24 DE ABRIL DEL 2026'!Z:Z)</f>
        <v>111990488.3</v>
      </c>
      <c r="G134" s="89">
        <f>SUMIF('EJECUCION 24 DE ABRIL DEL 2026'!I:I,B:B,'EJECUCION 24 DE ABRIL DEL 2026'!AA:AA)</f>
        <v>0</v>
      </c>
      <c r="H134" s="90">
        <f t="shared" si="1"/>
        <v>0</v>
      </c>
      <c r="I134" s="91" t="s">
        <v>3423</v>
      </c>
      <c r="J134" s="92">
        <f>SUMIF(POAI!T:T,B:B,POAI!AB:AB)</f>
        <v>3000000000</v>
      </c>
      <c r="K134" s="85">
        <f t="shared" si="2"/>
        <v>0</v>
      </c>
      <c r="L134" s="93">
        <f>SUMIF(POAI!T:T,B:B,POAI!AI:AI)</f>
        <v>3000000000</v>
      </c>
      <c r="M134" s="93">
        <f t="shared" si="3"/>
        <v>0</v>
      </c>
      <c r="N134" s="93">
        <f>SUMIF('EJECUCION 24 DE ABRIL DEL 2026'!I:I,B:B,'EJECUCION 24 DE ABRIL DEL 2026'!Y:Y)</f>
        <v>112000000</v>
      </c>
      <c r="O134" s="93">
        <f>SUMIF(POAI!T:T,B:B,POAI!AJ:AJ)</f>
        <v>112000000</v>
      </c>
      <c r="P134" s="93">
        <f t="shared" si="4"/>
        <v>0</v>
      </c>
      <c r="Q134" s="93">
        <f>SUMIF(POAI!T:T,B:B,POAI!AL:AL)</f>
        <v>0</v>
      </c>
      <c r="R134" s="94">
        <f t="shared" si="5"/>
        <v>0</v>
      </c>
      <c r="S134" s="94"/>
      <c r="T134" s="94"/>
      <c r="U134" s="94"/>
      <c r="V134" s="94"/>
      <c r="W134" s="94"/>
      <c r="X134" s="94"/>
      <c r="Y134" s="94"/>
      <c r="Z134" s="94"/>
      <c r="AA134" s="94"/>
      <c r="AB134" s="94"/>
    </row>
    <row r="135">
      <c r="A135" s="86" t="s">
        <v>3426</v>
      </c>
      <c r="B135" s="87" t="s">
        <v>1698</v>
      </c>
      <c r="C135" s="87" t="s">
        <v>3427</v>
      </c>
      <c r="D135" s="88">
        <f>SUMIF('EJECUCION 24 DE ABRIL DEL 2026'!I:I,B:B,'EJECUCION 24 DE ABRIL DEL 2026'!Q:Q)</f>
        <v>57500000000</v>
      </c>
      <c r="E135" s="89">
        <f>SUMIF('EJECUCION 24 DE ABRIL DEL 2026'!I:I,B:B,'EJECUCION 24 DE ABRIL DEL 2026'!X:X)</f>
        <v>58190000000</v>
      </c>
      <c r="F135" s="89">
        <f>SUMIF('EJECUCION 24 DE ABRIL DEL 2026'!I:I,B:B,'EJECUCION 24 DE ABRIL DEL 2026'!Z:Z)</f>
        <v>56030000000</v>
      </c>
      <c r="G135" s="89">
        <f>SUMIF('EJECUCION 24 DE ABRIL DEL 2026'!I:I,B:B,'EJECUCION 24 DE ABRIL DEL 2026'!AA:AA)</f>
        <v>0</v>
      </c>
      <c r="H135" s="90">
        <f t="shared" si="1"/>
        <v>0</v>
      </c>
      <c r="I135" s="91" t="s">
        <v>3423</v>
      </c>
      <c r="J135" s="92">
        <f>SUMIF(POAI!T:T,B:B,POAI!AB:AB)</f>
        <v>57500000000</v>
      </c>
      <c r="K135" s="85">
        <f t="shared" si="2"/>
        <v>0</v>
      </c>
      <c r="L135" s="93">
        <f>SUMIF(POAI!T:T,B:B,POAI!AI:AI)</f>
        <v>58190000000</v>
      </c>
      <c r="M135" s="93">
        <f t="shared" si="3"/>
        <v>0</v>
      </c>
      <c r="N135" s="93">
        <f>SUMIF('EJECUCION 24 DE ABRIL DEL 2026'!I:I,B:B,'EJECUCION 24 DE ABRIL DEL 2026'!Y:Y)</f>
        <v>56030000000</v>
      </c>
      <c r="O135" s="93">
        <f>SUMIF(POAI!T:T,B:B,POAI!AJ:AJ)</f>
        <v>56030000000</v>
      </c>
      <c r="P135" s="93">
        <f t="shared" si="4"/>
        <v>0</v>
      </c>
      <c r="Q135" s="93">
        <f>SUMIF(POAI!T:T,B:B,POAI!AL:AL)</f>
        <v>0</v>
      </c>
      <c r="R135" s="94">
        <f t="shared" si="5"/>
        <v>0</v>
      </c>
      <c r="S135" s="94"/>
      <c r="T135" s="94"/>
      <c r="U135" s="94"/>
      <c r="V135" s="94"/>
      <c r="W135" s="94"/>
      <c r="X135" s="94"/>
      <c r="Y135" s="94"/>
      <c r="Z135" s="94"/>
      <c r="AA135" s="94"/>
      <c r="AB135" s="94"/>
    </row>
    <row r="136">
      <c r="A136" s="86" t="s">
        <v>3428</v>
      </c>
      <c r="B136" s="87" t="s">
        <v>1707</v>
      </c>
      <c r="C136" s="87" t="s">
        <v>3429</v>
      </c>
      <c r="D136" s="88">
        <f>SUMIF('EJECUCION 24 DE ABRIL DEL 2026'!I:I,B:B,'EJECUCION 24 DE ABRIL DEL 2026'!Q:Q)</f>
        <v>2730241072</v>
      </c>
      <c r="E136" s="89">
        <f>SUMIF('EJECUCION 24 DE ABRIL DEL 2026'!I:I,B:B,'EJECUCION 24 DE ABRIL DEL 2026'!X:X)</f>
        <v>2730241072</v>
      </c>
      <c r="F136" s="89">
        <f>SUMIF('EJECUCION 24 DE ABRIL DEL 2026'!I:I,B:B,'EJECUCION 24 DE ABRIL DEL 2026'!Z:Z)</f>
        <v>413350000</v>
      </c>
      <c r="G136" s="89">
        <f>SUMIF('EJECUCION 24 DE ABRIL DEL 2026'!I:I,B:B,'EJECUCION 24 DE ABRIL DEL 2026'!AA:AA)</f>
        <v>211900000</v>
      </c>
      <c r="H136" s="90">
        <f t="shared" si="1"/>
        <v>0.07761219409</v>
      </c>
      <c r="I136" s="91" t="s">
        <v>3423</v>
      </c>
      <c r="J136" s="92">
        <f>SUMIF(POAI!T:T,B:B,POAI!AB:AB)</f>
        <v>2730241072</v>
      </c>
      <c r="K136" s="85">
        <f t="shared" si="2"/>
        <v>0</v>
      </c>
      <c r="L136" s="93">
        <f>SUMIF(POAI!T:T,B:B,POAI!AI:AI)</f>
        <v>2730241072</v>
      </c>
      <c r="M136" s="93">
        <f t="shared" si="3"/>
        <v>0</v>
      </c>
      <c r="N136" s="93">
        <f>SUMIF('EJECUCION 24 DE ABRIL DEL 2026'!I:I,B:B,'EJECUCION 24 DE ABRIL DEL 2026'!Y:Y)</f>
        <v>501700000</v>
      </c>
      <c r="O136" s="93">
        <f>SUMIF(POAI!T:T,B:B,POAI!AJ:AJ)</f>
        <v>501700000</v>
      </c>
      <c r="P136" s="93">
        <f t="shared" si="4"/>
        <v>0</v>
      </c>
      <c r="Q136" s="93">
        <f>SUMIF(POAI!T:T,B:B,POAI!AL:AL)</f>
        <v>211900000</v>
      </c>
      <c r="R136" s="94">
        <f t="shared" si="5"/>
        <v>0</v>
      </c>
      <c r="S136" s="94"/>
      <c r="T136" s="94"/>
      <c r="U136" s="94"/>
      <c r="V136" s="94"/>
      <c r="W136" s="94"/>
      <c r="X136" s="94"/>
      <c r="Y136" s="94"/>
      <c r="Z136" s="94"/>
      <c r="AA136" s="94"/>
      <c r="AB136" s="94"/>
    </row>
    <row r="137">
      <c r="A137" s="86" t="s">
        <v>3430</v>
      </c>
      <c r="B137" s="87" t="s">
        <v>1725</v>
      </c>
      <c r="C137" s="87" t="s">
        <v>3431</v>
      </c>
      <c r="D137" s="88">
        <f>SUMIF('EJECUCION 24 DE ABRIL DEL 2026'!I:I,B:B,'EJECUCION 24 DE ABRIL DEL 2026'!Q:Q)</f>
        <v>1809511200</v>
      </c>
      <c r="E137" s="89">
        <f>SUMIF('EJECUCION 24 DE ABRIL DEL 2026'!I:I,B:B,'EJECUCION 24 DE ABRIL DEL 2026'!X:X)</f>
        <v>1809511200</v>
      </c>
      <c r="F137" s="89">
        <f>SUMIF('EJECUCION 24 DE ABRIL DEL 2026'!I:I,B:B,'EJECUCION 24 DE ABRIL DEL 2026'!Z:Z)</f>
        <v>200200000</v>
      </c>
      <c r="G137" s="89">
        <f>SUMIF('EJECUCION 24 DE ABRIL DEL 2026'!I:I,B:B,'EJECUCION 24 DE ABRIL DEL 2026'!AA:AA)</f>
        <v>99800000</v>
      </c>
      <c r="H137" s="90">
        <f t="shared" si="1"/>
        <v>0.05515301591</v>
      </c>
      <c r="I137" s="91" t="s">
        <v>3423</v>
      </c>
      <c r="J137" s="92">
        <f>SUMIF(POAI!T:T,B:B,POAI!AB:AB)</f>
        <v>1809511200</v>
      </c>
      <c r="K137" s="85">
        <f t="shared" si="2"/>
        <v>0</v>
      </c>
      <c r="L137" s="93">
        <f>SUMIF(POAI!T:T,B:B,POAI!AI:AI)</f>
        <v>1809511200</v>
      </c>
      <c r="M137" s="93">
        <f t="shared" si="3"/>
        <v>0</v>
      </c>
      <c r="N137" s="93">
        <f>SUMIF('EJECUCION 24 DE ABRIL DEL 2026'!I:I,B:B,'EJECUCION 24 DE ABRIL DEL 2026'!Y:Y)</f>
        <v>376860200</v>
      </c>
      <c r="O137" s="93">
        <f>SUMIF(POAI!T:T,B:B,POAI!AJ:AJ)</f>
        <v>376860200</v>
      </c>
      <c r="P137" s="93">
        <f t="shared" si="4"/>
        <v>0</v>
      </c>
      <c r="Q137" s="93">
        <f>SUMIF(POAI!T:T,B:B,POAI!AL:AL)</f>
        <v>99800000</v>
      </c>
      <c r="R137" s="94">
        <f t="shared" si="5"/>
        <v>0</v>
      </c>
      <c r="S137" s="94"/>
      <c r="T137" s="94"/>
      <c r="U137" s="94"/>
      <c r="V137" s="94"/>
      <c r="W137" s="94"/>
      <c r="X137" s="94"/>
      <c r="Y137" s="94"/>
      <c r="Z137" s="94"/>
      <c r="AA137" s="94"/>
      <c r="AB137" s="94"/>
    </row>
    <row r="138">
      <c r="A138" s="86" t="s">
        <v>3432</v>
      </c>
      <c r="B138" s="87" t="s">
        <v>1733</v>
      </c>
      <c r="C138" s="87" t="s">
        <v>3433</v>
      </c>
      <c r="D138" s="88">
        <f>SUMIF('EJECUCION 24 DE ABRIL DEL 2026'!I:I,B:B,'EJECUCION 24 DE ABRIL DEL 2026'!Q:Q)</f>
        <v>1040520000</v>
      </c>
      <c r="E138" s="89">
        <f>SUMIF('EJECUCION 24 DE ABRIL DEL 2026'!I:I,B:B,'EJECUCION 24 DE ABRIL DEL 2026'!X:X)</f>
        <v>1040520000</v>
      </c>
      <c r="F138" s="89">
        <f>SUMIF('EJECUCION 24 DE ABRIL DEL 2026'!I:I,B:B,'EJECUCION 24 DE ABRIL DEL 2026'!Z:Z)</f>
        <v>724150000</v>
      </c>
      <c r="G138" s="89">
        <f>SUMIF('EJECUCION 24 DE ABRIL DEL 2026'!I:I,B:B,'EJECUCION 24 DE ABRIL DEL 2026'!AA:AA)</f>
        <v>311500000</v>
      </c>
      <c r="H138" s="90">
        <f t="shared" si="1"/>
        <v>0.299369546</v>
      </c>
      <c r="I138" s="91" t="s">
        <v>3423</v>
      </c>
      <c r="J138" s="92">
        <f>SUMIF(POAI!T:T,B:B,POAI!AB:AB)</f>
        <v>1040520000</v>
      </c>
      <c r="K138" s="85">
        <f t="shared" si="2"/>
        <v>0</v>
      </c>
      <c r="L138" s="93">
        <f>SUMIF(POAI!T:T,B:B,POAI!AI:AI)</f>
        <v>1040520000</v>
      </c>
      <c r="M138" s="93">
        <f t="shared" si="3"/>
        <v>0</v>
      </c>
      <c r="N138" s="93">
        <f>SUMIF('EJECUCION 24 DE ABRIL DEL 2026'!I:I,B:B,'EJECUCION 24 DE ABRIL DEL 2026'!Y:Y)</f>
        <v>910545000</v>
      </c>
      <c r="O138" s="93">
        <f>SUMIF(POAI!T:T,B:B,POAI!AJ:AJ)</f>
        <v>910545000</v>
      </c>
      <c r="P138" s="93">
        <f t="shared" si="4"/>
        <v>0</v>
      </c>
      <c r="Q138" s="93">
        <f>SUMIF(POAI!T:T,B:B,POAI!AL:AL)</f>
        <v>311500000</v>
      </c>
      <c r="R138" s="94">
        <f t="shared" si="5"/>
        <v>0</v>
      </c>
      <c r="S138" s="94"/>
      <c r="T138" s="94"/>
      <c r="U138" s="94"/>
      <c r="V138" s="94"/>
      <c r="W138" s="94"/>
      <c r="X138" s="94"/>
      <c r="Y138" s="94"/>
      <c r="Z138" s="94"/>
      <c r="AA138" s="94"/>
      <c r="AB138" s="94"/>
    </row>
    <row r="139">
      <c r="A139" s="86" t="s">
        <v>3434</v>
      </c>
      <c r="B139" s="87" t="s">
        <v>1736</v>
      </c>
      <c r="C139" s="87" t="s">
        <v>3435</v>
      </c>
      <c r="D139" s="88">
        <f>SUMIF('EJECUCION 24 DE ABRIL DEL 2026'!I:I,B:B,'EJECUCION 24 DE ABRIL DEL 2026'!Q:Q)</f>
        <v>72200000</v>
      </c>
      <c r="E139" s="89">
        <f>SUMIF('EJECUCION 24 DE ABRIL DEL 2026'!I:I,B:B,'EJECUCION 24 DE ABRIL DEL 2026'!X:X)</f>
        <v>182200000</v>
      </c>
      <c r="F139" s="89">
        <f>SUMIF('EJECUCION 24 DE ABRIL DEL 2026'!I:I,B:B,'EJECUCION 24 DE ABRIL DEL 2026'!Z:Z)</f>
        <v>182100000</v>
      </c>
      <c r="G139" s="89">
        <f>SUMIF('EJECUCION 24 DE ABRIL DEL 2026'!I:I,B:B,'EJECUCION 24 DE ABRIL DEL 2026'!AA:AA)</f>
        <v>73200000</v>
      </c>
      <c r="H139" s="90">
        <f t="shared" si="1"/>
        <v>0.4017563117</v>
      </c>
      <c r="I139" s="91" t="s">
        <v>3189</v>
      </c>
      <c r="J139" s="92">
        <f>SUMIF(POAI!T:T,B:B,POAI!AB:AB)</f>
        <v>72200000</v>
      </c>
      <c r="K139" s="85">
        <f t="shared" si="2"/>
        <v>0</v>
      </c>
      <c r="L139" s="93">
        <f>SUMIF(POAI!T:T,B:B,POAI!AI:AI)</f>
        <v>182200000</v>
      </c>
      <c r="M139" s="93">
        <f t="shared" si="3"/>
        <v>0</v>
      </c>
      <c r="N139" s="93">
        <f>SUMIF('EJECUCION 24 DE ABRIL DEL 2026'!I:I,B:B,'EJECUCION 24 DE ABRIL DEL 2026'!Y:Y)</f>
        <v>182100000</v>
      </c>
      <c r="O139" s="93">
        <f>SUMIF(POAI!T:T,B:B,POAI!AJ:AJ)</f>
        <v>182100000</v>
      </c>
      <c r="P139" s="93">
        <f t="shared" si="4"/>
        <v>0</v>
      </c>
      <c r="Q139" s="93">
        <f>SUMIF(POAI!T:T,B:B,POAI!AL:AL)</f>
        <v>73200000</v>
      </c>
      <c r="R139" s="94">
        <f t="shared" si="5"/>
        <v>0</v>
      </c>
      <c r="S139" s="94"/>
      <c r="T139" s="94"/>
      <c r="U139" s="94"/>
      <c r="V139" s="94"/>
      <c r="W139" s="94"/>
      <c r="X139" s="94"/>
      <c r="Y139" s="94"/>
      <c r="Z139" s="94"/>
      <c r="AA139" s="94"/>
      <c r="AB139" s="94"/>
    </row>
    <row r="140">
      <c r="A140" s="86" t="s">
        <v>3436</v>
      </c>
      <c r="B140" s="87" t="s">
        <v>1742</v>
      </c>
      <c r="C140" s="87" t="s">
        <v>3437</v>
      </c>
      <c r="D140" s="88">
        <f>SUMIF('EJECUCION 24 DE ABRIL DEL 2026'!I:I,B:B,'EJECUCION 24 DE ABRIL DEL 2026'!Q:Q)</f>
        <v>202726992</v>
      </c>
      <c r="E140" s="89">
        <f>SUMIF('EJECUCION 24 DE ABRIL DEL 2026'!I:I,B:B,'EJECUCION 24 DE ABRIL DEL 2026'!X:X)</f>
        <v>202726992</v>
      </c>
      <c r="F140" s="89">
        <f>SUMIF('EJECUCION 24 DE ABRIL DEL 2026'!I:I,B:B,'EJECUCION 24 DE ABRIL DEL 2026'!Z:Z)</f>
        <v>202668970</v>
      </c>
      <c r="G140" s="89">
        <f>SUMIF('EJECUCION 24 DE ABRIL DEL 2026'!I:I,B:B,'EJECUCION 24 DE ABRIL DEL 2026'!AA:AA)</f>
        <v>95710840</v>
      </c>
      <c r="H140" s="90">
        <f t="shared" si="1"/>
        <v>0.4721169049</v>
      </c>
      <c r="I140" s="91" t="s">
        <v>3189</v>
      </c>
      <c r="J140" s="92">
        <f>SUMIF(POAI!T:T,B:B,POAI!AB:AB)</f>
        <v>202726992</v>
      </c>
      <c r="K140" s="85">
        <f t="shared" si="2"/>
        <v>0</v>
      </c>
      <c r="L140" s="93">
        <f>SUMIF(POAI!T:T,B:B,POAI!AI:AI)</f>
        <v>202726992</v>
      </c>
      <c r="M140" s="93">
        <f t="shared" si="3"/>
        <v>0</v>
      </c>
      <c r="N140" s="93">
        <f>SUMIF('EJECUCION 24 DE ABRIL DEL 2026'!I:I,B:B,'EJECUCION 24 DE ABRIL DEL 2026'!Y:Y)</f>
        <v>202668970</v>
      </c>
      <c r="O140" s="93">
        <f>SUMIF(POAI!T:T,B:B,POAI!AJ:AJ)</f>
        <v>202668970</v>
      </c>
      <c r="P140" s="93">
        <f t="shared" si="4"/>
        <v>0</v>
      </c>
      <c r="Q140" s="93">
        <f>SUMIF(POAI!T:T,B:B,POAI!AL:AL)</f>
        <v>95710840</v>
      </c>
      <c r="R140" s="94">
        <f t="shared" si="5"/>
        <v>0</v>
      </c>
      <c r="S140" s="94"/>
      <c r="T140" s="94"/>
      <c r="U140" s="94"/>
      <c r="V140" s="94"/>
      <c r="W140" s="94"/>
      <c r="X140" s="94"/>
      <c r="Y140" s="94"/>
      <c r="Z140" s="94"/>
      <c r="AA140" s="94"/>
      <c r="AB140" s="94"/>
    </row>
    <row r="141">
      <c r="A141" s="86" t="s">
        <v>3438</v>
      </c>
      <c r="B141" s="87" t="s">
        <v>1744</v>
      </c>
      <c r="C141" s="87" t="s">
        <v>3439</v>
      </c>
      <c r="D141" s="88">
        <f>SUMIF('EJECUCION 24 DE ABRIL DEL 2026'!I:I,B:B,'EJECUCION 24 DE ABRIL DEL 2026'!Q:Q)</f>
        <v>24640456805</v>
      </c>
      <c r="E141" s="89">
        <f>SUMIF('EJECUCION 24 DE ABRIL DEL 2026'!I:I,B:B,'EJECUCION 24 DE ABRIL DEL 2026'!X:X)</f>
        <v>24340456805</v>
      </c>
      <c r="F141" s="89">
        <f>SUMIF('EJECUCION 24 DE ABRIL DEL 2026'!I:I,B:B,'EJECUCION 24 DE ABRIL DEL 2026'!Z:Z)</f>
        <v>542700000</v>
      </c>
      <c r="G141" s="89">
        <f>SUMIF('EJECUCION 24 DE ABRIL DEL 2026'!I:I,B:B,'EJECUCION 24 DE ABRIL DEL 2026'!AA:AA)</f>
        <v>15900000</v>
      </c>
      <c r="H141" s="90">
        <f t="shared" si="1"/>
        <v>0.0006532334265</v>
      </c>
      <c r="I141" s="91" t="s">
        <v>3423</v>
      </c>
      <c r="J141" s="92">
        <f>SUMIF(POAI!T:T,B:B,POAI!AB:AB)</f>
        <v>24640456805</v>
      </c>
      <c r="K141" s="85">
        <f t="shared" si="2"/>
        <v>0</v>
      </c>
      <c r="L141" s="93">
        <f>SUMIF(POAI!T:T,B:B,POAI!AI:AI)</f>
        <v>24340456805</v>
      </c>
      <c r="M141" s="93">
        <f t="shared" si="3"/>
        <v>0</v>
      </c>
      <c r="N141" s="93">
        <f>SUMIF('EJECUCION 24 DE ABRIL DEL 2026'!I:I,B:B,'EJECUCION 24 DE ABRIL DEL 2026'!Y:Y)</f>
        <v>2272700000</v>
      </c>
      <c r="O141" s="93">
        <f>SUMIF(POAI!T:T,B:B,POAI!AJ:AJ)</f>
        <v>2272700000</v>
      </c>
      <c r="P141" s="93">
        <f t="shared" si="4"/>
        <v>0</v>
      </c>
      <c r="Q141" s="93">
        <f>SUMIF(POAI!T:T,B:B,POAI!AL:AL)</f>
        <v>15900000</v>
      </c>
      <c r="R141" s="94">
        <f t="shared" si="5"/>
        <v>0</v>
      </c>
      <c r="S141" s="94"/>
      <c r="T141" s="94"/>
      <c r="U141" s="94"/>
      <c r="V141" s="94"/>
      <c r="W141" s="94"/>
      <c r="X141" s="94"/>
      <c r="Y141" s="94"/>
      <c r="Z141" s="94"/>
      <c r="AA141" s="94"/>
      <c r="AB141" s="94"/>
    </row>
    <row r="142">
      <c r="A142" s="86" t="s">
        <v>3440</v>
      </c>
      <c r="B142" s="87" t="s">
        <v>1753</v>
      </c>
      <c r="C142" s="87" t="s">
        <v>3441</v>
      </c>
      <c r="D142" s="88">
        <f>SUMIF('EJECUCION 24 DE ABRIL DEL 2026'!I:I,B:B,'EJECUCION 24 DE ABRIL DEL 2026'!Q:Q)</f>
        <v>800000000</v>
      </c>
      <c r="E142" s="89">
        <f>SUMIF('EJECUCION 24 DE ABRIL DEL 2026'!I:I,B:B,'EJECUCION 24 DE ABRIL DEL 2026'!X:X)</f>
        <v>750000000</v>
      </c>
      <c r="F142" s="89">
        <f>SUMIF('EJECUCION 24 DE ABRIL DEL 2026'!I:I,B:B,'EJECUCION 24 DE ABRIL DEL 2026'!Z:Z)</f>
        <v>623550000</v>
      </c>
      <c r="G142" s="89">
        <f>SUMIF('EJECUCION 24 DE ABRIL DEL 2026'!I:I,B:B,'EJECUCION 24 DE ABRIL DEL 2026'!AA:AA)</f>
        <v>242350000</v>
      </c>
      <c r="H142" s="90">
        <f t="shared" si="1"/>
        <v>0.3231333333</v>
      </c>
      <c r="I142" s="91" t="s">
        <v>3158</v>
      </c>
      <c r="J142" s="92">
        <f>SUMIF(POAI!T:T,B:B,POAI!AB:AB)</f>
        <v>800000000</v>
      </c>
      <c r="K142" s="85">
        <f t="shared" si="2"/>
        <v>0</v>
      </c>
      <c r="L142" s="93">
        <f>SUMIF(POAI!T:T,B:B,POAI!AI:AI)</f>
        <v>750000000</v>
      </c>
      <c r="M142" s="93">
        <f t="shared" si="3"/>
        <v>0</v>
      </c>
      <c r="N142" s="93">
        <f>SUMIF('EJECUCION 24 DE ABRIL DEL 2026'!I:I,B:B,'EJECUCION 24 DE ABRIL DEL 2026'!Y:Y)</f>
        <v>704750000</v>
      </c>
      <c r="O142" s="93">
        <f>SUMIF(POAI!T:T,B:B,POAI!AJ:AJ)</f>
        <v>704750000</v>
      </c>
      <c r="P142" s="93">
        <f t="shared" si="4"/>
        <v>0</v>
      </c>
      <c r="Q142" s="93">
        <f>SUMIF(POAI!T:T,B:B,POAI!AL:AL)</f>
        <v>242350000</v>
      </c>
      <c r="R142" s="94">
        <f t="shared" si="5"/>
        <v>0</v>
      </c>
      <c r="S142" s="94"/>
      <c r="T142" s="94"/>
      <c r="U142" s="94"/>
      <c r="V142" s="94"/>
      <c r="W142" s="94"/>
      <c r="X142" s="94"/>
      <c r="Y142" s="94"/>
      <c r="Z142" s="94"/>
      <c r="AA142" s="94"/>
      <c r="AB142" s="94"/>
    </row>
    <row r="143">
      <c r="A143" s="86" t="s">
        <v>3442</v>
      </c>
      <c r="B143" s="87" t="s">
        <v>1777</v>
      </c>
      <c r="C143" s="87" t="s">
        <v>3443</v>
      </c>
      <c r="D143" s="88">
        <f>SUMIF('EJECUCION 24 DE ABRIL DEL 2026'!I:I,B:B,'EJECUCION 24 DE ABRIL DEL 2026'!Q:Q)</f>
        <v>314400000</v>
      </c>
      <c r="E143" s="89">
        <f>SUMIF('EJECUCION 24 DE ABRIL DEL 2026'!I:I,B:B,'EJECUCION 24 DE ABRIL DEL 2026'!X:X)</f>
        <v>314400000</v>
      </c>
      <c r="F143" s="89">
        <f>SUMIF('EJECUCION 24 DE ABRIL DEL 2026'!I:I,B:B,'EJECUCION 24 DE ABRIL DEL 2026'!Z:Z)</f>
        <v>108937500</v>
      </c>
      <c r="G143" s="89">
        <f>SUMIF('EJECUCION 24 DE ABRIL DEL 2026'!I:I,B:B,'EJECUCION 24 DE ABRIL DEL 2026'!AA:AA)</f>
        <v>34625000</v>
      </c>
      <c r="H143" s="90">
        <f t="shared" si="1"/>
        <v>0.1101304071</v>
      </c>
      <c r="I143" s="91" t="s">
        <v>3192</v>
      </c>
      <c r="J143" s="92">
        <f>SUMIF(POAI!T:T,B:B,POAI!AB:AB)</f>
        <v>314400000</v>
      </c>
      <c r="K143" s="85">
        <f t="shared" si="2"/>
        <v>0</v>
      </c>
      <c r="L143" s="93">
        <f>SUMIF(POAI!T:T,B:B,POAI!AI:AI)</f>
        <v>314400000</v>
      </c>
      <c r="M143" s="93">
        <f t="shared" si="3"/>
        <v>0</v>
      </c>
      <c r="N143" s="93">
        <f>SUMIF('EJECUCION 24 DE ABRIL DEL 2026'!I:I,B:B,'EJECUCION 24 DE ABRIL DEL 2026'!Y:Y)</f>
        <v>265737500</v>
      </c>
      <c r="O143" s="93">
        <f>SUMIF(POAI!T:T,B:B,POAI!AJ:AJ)</f>
        <v>265737500</v>
      </c>
      <c r="P143" s="93">
        <f t="shared" si="4"/>
        <v>0</v>
      </c>
      <c r="Q143" s="93">
        <f>SUMIF(POAI!T:T,B:B,POAI!AL:AL)</f>
        <v>34625000</v>
      </c>
      <c r="R143" s="94">
        <f t="shared" si="5"/>
        <v>0</v>
      </c>
      <c r="S143" s="94"/>
      <c r="T143" s="94"/>
      <c r="U143" s="94"/>
      <c r="V143" s="94"/>
      <c r="W143" s="94"/>
      <c r="X143" s="94"/>
      <c r="Y143" s="94"/>
      <c r="Z143" s="94"/>
      <c r="AA143" s="94"/>
      <c r="AB143" s="94"/>
    </row>
    <row r="144">
      <c r="A144" s="86" t="s">
        <v>3444</v>
      </c>
      <c r="B144" s="87" t="s">
        <v>1790</v>
      </c>
      <c r="C144" s="87" t="s">
        <v>3445</v>
      </c>
      <c r="D144" s="88">
        <f>SUMIF('EJECUCION 24 DE ABRIL DEL 2026'!I:I,B:B,'EJECUCION 24 DE ABRIL DEL 2026'!Q:Q)</f>
        <v>111800000</v>
      </c>
      <c r="E144" s="89">
        <f>SUMIF('EJECUCION 24 DE ABRIL DEL 2026'!I:I,B:B,'EJECUCION 24 DE ABRIL DEL 2026'!X:X)</f>
        <v>111800000</v>
      </c>
      <c r="F144" s="89">
        <f>SUMIF('EJECUCION 24 DE ABRIL DEL 2026'!I:I,B:B,'EJECUCION 24 DE ABRIL DEL 2026'!Z:Z)</f>
        <v>74200000</v>
      </c>
      <c r="G144" s="89">
        <f>SUMIF('EJECUCION 24 DE ABRIL DEL 2026'!I:I,B:B,'EJECUCION 24 DE ABRIL DEL 2026'!AA:AA)</f>
        <v>22900000</v>
      </c>
      <c r="H144" s="90">
        <f t="shared" si="1"/>
        <v>0.2048300537</v>
      </c>
      <c r="I144" s="91" t="s">
        <v>3196</v>
      </c>
      <c r="J144" s="92">
        <f>SUMIF(POAI!T:T,B:B,POAI!AB:AB)</f>
        <v>111800000</v>
      </c>
      <c r="K144" s="85">
        <f t="shared" si="2"/>
        <v>0</v>
      </c>
      <c r="L144" s="93">
        <f>SUMIF(POAI!T:T,B:B,POAI!AI:AI)</f>
        <v>111800000</v>
      </c>
      <c r="M144" s="93">
        <f t="shared" si="3"/>
        <v>0</v>
      </c>
      <c r="N144" s="93">
        <f>SUMIF('EJECUCION 24 DE ABRIL DEL 2026'!I:I,B:B,'EJECUCION 24 DE ABRIL DEL 2026'!Y:Y)</f>
        <v>75950000</v>
      </c>
      <c r="O144" s="93">
        <f>SUMIF(POAI!T:T,B:B,POAI!AJ:AJ)</f>
        <v>75950000</v>
      </c>
      <c r="P144" s="93">
        <f t="shared" si="4"/>
        <v>0</v>
      </c>
      <c r="Q144" s="93">
        <f>SUMIF(POAI!T:T,B:B,POAI!AL:AL)</f>
        <v>22900000</v>
      </c>
      <c r="R144" s="94">
        <f t="shared" si="5"/>
        <v>0</v>
      </c>
      <c r="S144" s="94"/>
      <c r="T144" s="94"/>
      <c r="U144" s="94"/>
      <c r="V144" s="94"/>
      <c r="W144" s="94"/>
      <c r="X144" s="94"/>
      <c r="Y144" s="94"/>
      <c r="Z144" s="94"/>
      <c r="AA144" s="94"/>
      <c r="AB144" s="94"/>
    </row>
    <row r="145">
      <c r="A145" s="86" t="s">
        <v>3446</v>
      </c>
      <c r="B145" s="87" t="s">
        <v>1797</v>
      </c>
      <c r="C145" s="87" t="s">
        <v>3447</v>
      </c>
      <c r="D145" s="88">
        <f>SUMIF('EJECUCION 24 DE ABRIL DEL 2026'!I:I,B:B,'EJECUCION 24 DE ABRIL DEL 2026'!Q:Q)</f>
        <v>224400000</v>
      </c>
      <c r="E145" s="89">
        <f>SUMIF('EJECUCION 24 DE ABRIL DEL 2026'!I:I,B:B,'EJECUCION 24 DE ABRIL DEL 2026'!X:X)</f>
        <v>224400000</v>
      </c>
      <c r="F145" s="89">
        <f>SUMIF('EJECUCION 24 DE ABRIL DEL 2026'!I:I,B:B,'EJECUCION 24 DE ABRIL DEL 2026'!Z:Z)</f>
        <v>145600000</v>
      </c>
      <c r="G145" s="89">
        <f>SUMIF('EJECUCION 24 DE ABRIL DEL 2026'!I:I,B:B,'EJECUCION 24 DE ABRIL DEL 2026'!AA:AA)</f>
        <v>50100000</v>
      </c>
      <c r="H145" s="90">
        <f t="shared" si="1"/>
        <v>0.2232620321</v>
      </c>
      <c r="I145" s="91" t="s">
        <v>3196</v>
      </c>
      <c r="J145" s="92">
        <f>SUMIF(POAI!T:T,B:B,POAI!AB:AB)</f>
        <v>224400000</v>
      </c>
      <c r="K145" s="85">
        <f t="shared" si="2"/>
        <v>0</v>
      </c>
      <c r="L145" s="93">
        <f>SUMIF(POAI!T:T,B:B,POAI!AI:AI)</f>
        <v>224400000</v>
      </c>
      <c r="M145" s="93">
        <f t="shared" si="3"/>
        <v>0</v>
      </c>
      <c r="N145" s="93">
        <f>SUMIF('EJECUCION 24 DE ABRIL DEL 2026'!I:I,B:B,'EJECUCION 24 DE ABRIL DEL 2026'!Y:Y)</f>
        <v>149800000</v>
      </c>
      <c r="O145" s="93">
        <f>SUMIF(POAI!T:T,B:B,POAI!AJ:AJ)</f>
        <v>149800000</v>
      </c>
      <c r="P145" s="93">
        <f t="shared" si="4"/>
        <v>0</v>
      </c>
      <c r="Q145" s="93">
        <f>SUMIF(POAI!T:T,B:B,POAI!AL:AL)</f>
        <v>50100000</v>
      </c>
      <c r="R145" s="94">
        <f t="shared" si="5"/>
        <v>0</v>
      </c>
      <c r="S145" s="94"/>
      <c r="T145" s="94"/>
      <c r="U145" s="94"/>
      <c r="V145" s="94"/>
      <c r="W145" s="94"/>
      <c r="X145" s="94"/>
      <c r="Y145" s="94"/>
      <c r="Z145" s="94"/>
      <c r="AA145" s="94"/>
      <c r="AB145" s="94"/>
    </row>
    <row r="146">
      <c r="A146" s="86" t="s">
        <v>3448</v>
      </c>
      <c r="B146" s="87" t="s">
        <v>1816</v>
      </c>
      <c r="C146" s="87" t="s">
        <v>3449</v>
      </c>
      <c r="D146" s="88">
        <f>SUMIF('EJECUCION 24 DE ABRIL DEL 2026'!I:I,B:B,'EJECUCION 24 DE ABRIL DEL 2026'!Q:Q)</f>
        <v>131200000</v>
      </c>
      <c r="E146" s="89">
        <f>SUMIF('EJECUCION 24 DE ABRIL DEL 2026'!I:I,B:B,'EJECUCION 24 DE ABRIL DEL 2026'!X:X)</f>
        <v>131200000</v>
      </c>
      <c r="F146" s="89">
        <f>SUMIF('EJECUCION 24 DE ABRIL DEL 2026'!I:I,B:B,'EJECUCION 24 DE ABRIL DEL 2026'!Z:Z)</f>
        <v>99540000</v>
      </c>
      <c r="G146" s="89">
        <f>SUMIF('EJECUCION 24 DE ABRIL DEL 2026'!I:I,B:B,'EJECUCION 24 DE ABRIL DEL 2026'!AA:AA)</f>
        <v>19500000</v>
      </c>
      <c r="H146" s="90">
        <f t="shared" si="1"/>
        <v>0.1486280488</v>
      </c>
      <c r="I146" s="91" t="s">
        <v>3196</v>
      </c>
      <c r="J146" s="92">
        <f>SUMIF(POAI!T:T,B:B,POAI!AB:AB)</f>
        <v>131200000</v>
      </c>
      <c r="K146" s="85">
        <f t="shared" si="2"/>
        <v>0</v>
      </c>
      <c r="L146" s="93">
        <f>SUMIF(POAI!T:T,B:B,POAI!AI:AI)</f>
        <v>131200000</v>
      </c>
      <c r="M146" s="93">
        <f t="shared" si="3"/>
        <v>0</v>
      </c>
      <c r="N146" s="93">
        <f>SUMIF('EJECUCION 24 DE ABRIL DEL 2026'!I:I,B:B,'EJECUCION 24 DE ABRIL DEL 2026'!Y:Y)</f>
        <v>100590000</v>
      </c>
      <c r="O146" s="93">
        <f>SUMIF(POAI!T:T,B:B,POAI!AJ:AJ)</f>
        <v>100590000</v>
      </c>
      <c r="P146" s="93">
        <f t="shared" si="4"/>
        <v>0</v>
      </c>
      <c r="Q146" s="93">
        <f>SUMIF(POAI!T:T,B:B,POAI!AL:AL)</f>
        <v>19500000</v>
      </c>
      <c r="R146" s="94">
        <f t="shared" si="5"/>
        <v>0</v>
      </c>
      <c r="S146" s="94"/>
      <c r="T146" s="94"/>
      <c r="U146" s="94"/>
      <c r="V146" s="94"/>
      <c r="W146" s="94"/>
      <c r="X146" s="94"/>
      <c r="Y146" s="94"/>
      <c r="Z146" s="94"/>
      <c r="AA146" s="94"/>
      <c r="AB146" s="94"/>
    </row>
    <row r="147">
      <c r="A147" s="86" t="s">
        <v>3450</v>
      </c>
      <c r="B147" s="87" t="s">
        <v>1826</v>
      </c>
      <c r="C147" s="87" t="s">
        <v>3451</v>
      </c>
      <c r="D147" s="88">
        <f>SUMIF('EJECUCION 24 DE ABRIL DEL 2026'!I:I,B:B,'EJECUCION 24 DE ABRIL DEL 2026'!Q:Q)</f>
        <v>337600000</v>
      </c>
      <c r="E147" s="89">
        <f>SUMIF('EJECUCION 24 DE ABRIL DEL 2026'!I:I,B:B,'EJECUCION 24 DE ABRIL DEL 2026'!X:X)</f>
        <v>337600000</v>
      </c>
      <c r="F147" s="89">
        <f>SUMIF('EJECUCION 24 DE ABRIL DEL 2026'!I:I,B:B,'EJECUCION 24 DE ABRIL DEL 2026'!Z:Z)</f>
        <v>214200000</v>
      </c>
      <c r="G147" s="89">
        <f>SUMIF('EJECUCION 24 DE ABRIL DEL 2026'!I:I,B:B,'EJECUCION 24 DE ABRIL DEL 2026'!AA:AA)</f>
        <v>71900000</v>
      </c>
      <c r="H147" s="90">
        <f t="shared" si="1"/>
        <v>0.2129739336</v>
      </c>
      <c r="I147" s="95" t="s">
        <v>3452</v>
      </c>
      <c r="J147" s="92">
        <f>SUMIF(POAI!T:T,B:B,POAI!AB:AB)</f>
        <v>337600000</v>
      </c>
      <c r="K147" s="85">
        <f t="shared" si="2"/>
        <v>0</v>
      </c>
      <c r="L147" s="93">
        <f>SUMIF(POAI!T:T,B:B,POAI!AI:AI)</f>
        <v>337600000</v>
      </c>
      <c r="M147" s="93">
        <f t="shared" si="3"/>
        <v>0</v>
      </c>
      <c r="N147" s="93">
        <f>SUMIF('EJECUCION 24 DE ABRIL DEL 2026'!I:I,B:B,'EJECUCION 24 DE ABRIL DEL 2026'!Y:Y)</f>
        <v>248050000</v>
      </c>
      <c r="O147" s="93">
        <f>SUMIF(POAI!T:T,B:B,POAI!AJ:AJ)</f>
        <v>248050000</v>
      </c>
      <c r="P147" s="93">
        <f t="shared" si="4"/>
        <v>0</v>
      </c>
      <c r="Q147" s="93">
        <f>SUMIF(POAI!T:T,B:B,POAI!AL:AL)</f>
        <v>71900000</v>
      </c>
      <c r="R147" s="94">
        <f t="shared" si="5"/>
        <v>0</v>
      </c>
      <c r="S147" s="94"/>
      <c r="T147" s="94"/>
      <c r="U147" s="94"/>
      <c r="V147" s="94"/>
      <c r="W147" s="94"/>
      <c r="X147" s="94"/>
      <c r="Y147" s="94"/>
      <c r="Z147" s="94"/>
      <c r="AA147" s="94"/>
      <c r="AB147" s="94"/>
    </row>
    <row r="148">
      <c r="A148" s="86" t="s">
        <v>3453</v>
      </c>
      <c r="B148" s="87" t="s">
        <v>1835</v>
      </c>
      <c r="C148" s="87" t="s">
        <v>3454</v>
      </c>
      <c r="D148" s="88">
        <f>SUMIF('EJECUCION 24 DE ABRIL DEL 2026'!I:I,B:B,'EJECUCION 24 DE ABRIL DEL 2026'!Q:Q)</f>
        <v>34400000</v>
      </c>
      <c r="E148" s="89">
        <f>SUMIF('EJECUCION 24 DE ABRIL DEL 2026'!I:I,B:B,'EJECUCION 24 DE ABRIL DEL 2026'!X:X)</f>
        <v>34400000</v>
      </c>
      <c r="F148" s="89">
        <f>SUMIF('EJECUCION 24 DE ABRIL DEL 2026'!I:I,B:B,'EJECUCION 24 DE ABRIL DEL 2026'!Z:Z)</f>
        <v>23450000</v>
      </c>
      <c r="G148" s="89">
        <f>SUMIF('EJECUCION 24 DE ABRIL DEL 2026'!I:I,B:B,'EJECUCION 24 DE ABRIL DEL 2026'!AA:AA)</f>
        <v>9400000</v>
      </c>
      <c r="H148" s="90">
        <f t="shared" si="1"/>
        <v>0.273255814</v>
      </c>
      <c r="I148" s="95" t="s">
        <v>3452</v>
      </c>
      <c r="J148" s="92">
        <f>SUMIF(POAI!T:T,B:B,POAI!AB:AB)</f>
        <v>34400000</v>
      </c>
      <c r="K148" s="85">
        <f t="shared" si="2"/>
        <v>0</v>
      </c>
      <c r="L148" s="93">
        <f>SUMIF(POAI!T:T,B:B,POAI!AI:AI)</f>
        <v>34400000</v>
      </c>
      <c r="M148" s="93">
        <f t="shared" si="3"/>
        <v>0</v>
      </c>
      <c r="N148" s="93">
        <f>SUMIF('EJECUCION 24 DE ABRIL DEL 2026'!I:I,B:B,'EJECUCION 24 DE ABRIL DEL 2026'!Y:Y)</f>
        <v>23450000</v>
      </c>
      <c r="O148" s="93">
        <f>SUMIF(POAI!T:T,B:B,POAI!AJ:AJ)</f>
        <v>23450000</v>
      </c>
      <c r="P148" s="93">
        <f t="shared" si="4"/>
        <v>0</v>
      </c>
      <c r="Q148" s="93">
        <f>SUMIF(POAI!T:T,B:B,POAI!AL:AL)</f>
        <v>9400000</v>
      </c>
      <c r="R148" s="94">
        <f t="shared" si="5"/>
        <v>0</v>
      </c>
      <c r="S148" s="94"/>
      <c r="T148" s="94"/>
      <c r="U148" s="94"/>
      <c r="V148" s="94"/>
      <c r="W148" s="94"/>
      <c r="X148" s="94"/>
      <c r="Y148" s="94"/>
      <c r="Z148" s="94"/>
      <c r="AA148" s="94"/>
      <c r="AB148" s="94"/>
    </row>
    <row r="149">
      <c r="A149" s="86" t="s">
        <v>3455</v>
      </c>
      <c r="B149" s="87" t="s">
        <v>1844</v>
      </c>
      <c r="C149" s="87" t="s">
        <v>3456</v>
      </c>
      <c r="D149" s="88">
        <f>SUMIF('EJECUCION 24 DE ABRIL DEL 2026'!I:I,B:B,'EJECUCION 24 DE ABRIL DEL 2026'!Q:Q)</f>
        <v>310800000</v>
      </c>
      <c r="E149" s="89">
        <f>SUMIF('EJECUCION 24 DE ABRIL DEL 2026'!I:I,B:B,'EJECUCION 24 DE ABRIL DEL 2026'!X:X)</f>
        <v>310800000</v>
      </c>
      <c r="F149" s="89">
        <f>SUMIF('EJECUCION 24 DE ABRIL DEL 2026'!I:I,B:B,'EJECUCION 24 DE ABRIL DEL 2026'!Z:Z)</f>
        <v>221340000</v>
      </c>
      <c r="G149" s="89">
        <f>SUMIF('EJECUCION 24 DE ABRIL DEL 2026'!I:I,B:B,'EJECUCION 24 DE ABRIL DEL 2026'!AA:AA)</f>
        <v>69740000</v>
      </c>
      <c r="H149" s="90">
        <f t="shared" si="1"/>
        <v>0.2243886744</v>
      </c>
      <c r="I149" s="95" t="s">
        <v>3452</v>
      </c>
      <c r="J149" s="92">
        <f>SUMIF(POAI!T:T,B:B,POAI!AB:AB)</f>
        <v>310800000</v>
      </c>
      <c r="K149" s="85">
        <f t="shared" si="2"/>
        <v>0</v>
      </c>
      <c r="L149" s="93">
        <f>SUMIF(POAI!T:T,B:B,POAI!AI:AI)</f>
        <v>310800000</v>
      </c>
      <c r="M149" s="93">
        <f t="shared" si="3"/>
        <v>0</v>
      </c>
      <c r="N149" s="93">
        <f>SUMIF('EJECUCION 24 DE ABRIL DEL 2026'!I:I,B:B,'EJECUCION 24 DE ABRIL DEL 2026'!Y:Y)</f>
        <v>265395000</v>
      </c>
      <c r="O149" s="93">
        <f>SUMIF(POAI!T:T,B:B,POAI!AJ:AJ)</f>
        <v>265395000</v>
      </c>
      <c r="P149" s="93">
        <f t="shared" si="4"/>
        <v>0</v>
      </c>
      <c r="Q149" s="93">
        <f>SUMIF(POAI!T:T,B:B,POAI!AL:AL)</f>
        <v>69740000</v>
      </c>
      <c r="R149" s="94">
        <f t="shared" si="5"/>
        <v>0</v>
      </c>
      <c r="S149" s="94"/>
      <c r="T149" s="94"/>
      <c r="U149" s="94"/>
      <c r="V149" s="94"/>
      <c r="W149" s="94"/>
      <c r="X149" s="94"/>
      <c r="Y149" s="94"/>
      <c r="Z149" s="94"/>
      <c r="AA149" s="94"/>
      <c r="AB149" s="94"/>
    </row>
    <row r="150">
      <c r="A150" s="86" t="s">
        <v>3457</v>
      </c>
      <c r="B150" s="87" t="s">
        <v>1858</v>
      </c>
      <c r="C150" s="87" t="s">
        <v>3458</v>
      </c>
      <c r="D150" s="88">
        <f>SUMIF('EJECUCION 24 DE ABRIL DEL 2026'!I:I,B:B,'EJECUCION 24 DE ABRIL DEL 2026'!Q:Q)</f>
        <v>3097841905</v>
      </c>
      <c r="E150" s="89">
        <f>SUMIF('EJECUCION 24 DE ABRIL DEL 2026'!I:I,B:B,'EJECUCION 24 DE ABRIL DEL 2026'!X:X)</f>
        <v>3097841905</v>
      </c>
      <c r="F150" s="89">
        <f>SUMIF('EJECUCION 24 DE ABRIL DEL 2026'!I:I,B:B,'EJECUCION 24 DE ABRIL DEL 2026'!Z:Z)</f>
        <v>1548509259</v>
      </c>
      <c r="G150" s="89">
        <f>SUMIF('EJECUCION 24 DE ABRIL DEL 2026'!I:I,B:B,'EJECUCION 24 DE ABRIL DEL 2026'!AA:AA)</f>
        <v>1548509259</v>
      </c>
      <c r="H150" s="90">
        <f t="shared" si="1"/>
        <v>0.4998671032</v>
      </c>
      <c r="I150" s="95" t="s">
        <v>3452</v>
      </c>
      <c r="J150" s="92">
        <f>SUMIF(POAI!T:T,B:B,POAI!AB:AB)</f>
        <v>3097841905</v>
      </c>
      <c r="K150" s="85">
        <f t="shared" si="2"/>
        <v>0</v>
      </c>
      <c r="L150" s="93">
        <f>SUMIF(POAI!T:T,B:B,POAI!AI:AI)</f>
        <v>3097841905</v>
      </c>
      <c r="M150" s="93">
        <f t="shared" si="3"/>
        <v>0</v>
      </c>
      <c r="N150" s="93">
        <f>SUMIF('EJECUCION 24 DE ABRIL DEL 2026'!I:I,B:B,'EJECUCION 24 DE ABRIL DEL 2026'!Y:Y)</f>
        <v>1548509259</v>
      </c>
      <c r="O150" s="93">
        <f>SUMIF(POAI!T:T,B:B,POAI!AJ:AJ)</f>
        <v>1548509259</v>
      </c>
      <c r="P150" s="93">
        <f t="shared" si="4"/>
        <v>0</v>
      </c>
      <c r="Q150" s="93">
        <f>SUMIF(POAI!T:T,B:B,POAI!AL:AL)</f>
        <v>1548509259</v>
      </c>
      <c r="R150" s="94">
        <f t="shared" si="5"/>
        <v>0</v>
      </c>
      <c r="S150" s="94"/>
      <c r="T150" s="94"/>
      <c r="U150" s="94"/>
      <c r="V150" s="94"/>
      <c r="W150" s="94"/>
      <c r="X150" s="94"/>
      <c r="Y150" s="94"/>
      <c r="Z150" s="94"/>
      <c r="AA150" s="94"/>
      <c r="AB150" s="94"/>
    </row>
    <row r="151">
      <c r="A151" s="86" t="s">
        <v>3459</v>
      </c>
      <c r="B151" s="87" t="s">
        <v>1870</v>
      </c>
      <c r="C151" s="87" t="s">
        <v>3460</v>
      </c>
      <c r="D151" s="88">
        <f>SUMIF('EJECUCION 24 DE ABRIL DEL 2026'!I:I,B:B,'EJECUCION 24 DE ABRIL DEL 2026'!Q:Q)</f>
        <v>208800000</v>
      </c>
      <c r="E151" s="89">
        <f>SUMIF('EJECUCION 24 DE ABRIL DEL 2026'!I:I,B:B,'EJECUCION 24 DE ABRIL DEL 2026'!X:X)</f>
        <v>208800000</v>
      </c>
      <c r="F151" s="89">
        <f>SUMIF('EJECUCION 24 DE ABRIL DEL 2026'!I:I,B:B,'EJECUCION 24 DE ABRIL DEL 2026'!Z:Z)</f>
        <v>145180000</v>
      </c>
      <c r="G151" s="89">
        <f>SUMIF('EJECUCION 24 DE ABRIL DEL 2026'!I:I,B:B,'EJECUCION 24 DE ABRIL DEL 2026'!AA:AA)</f>
        <v>41840000</v>
      </c>
      <c r="H151" s="90">
        <f t="shared" si="1"/>
        <v>0.2003831418</v>
      </c>
      <c r="I151" s="95" t="s">
        <v>3452</v>
      </c>
      <c r="J151" s="92">
        <f>SUMIF(POAI!T:T,B:B,POAI!AB:AB)</f>
        <v>208800000</v>
      </c>
      <c r="K151" s="85">
        <f t="shared" si="2"/>
        <v>0</v>
      </c>
      <c r="L151" s="93">
        <f>SUMIF(POAI!T:T,B:B,POAI!AI:AI)</f>
        <v>208800000</v>
      </c>
      <c r="M151" s="93">
        <f t="shared" si="3"/>
        <v>0</v>
      </c>
      <c r="N151" s="93">
        <f>SUMIF('EJECUCION 24 DE ABRIL DEL 2026'!I:I,B:B,'EJECUCION 24 DE ABRIL DEL 2026'!Y:Y)</f>
        <v>170590000</v>
      </c>
      <c r="O151" s="93">
        <f>SUMIF(POAI!T:T,B:B,POAI!AJ:AJ)</f>
        <v>170590000</v>
      </c>
      <c r="P151" s="93">
        <f t="shared" si="4"/>
        <v>0</v>
      </c>
      <c r="Q151" s="93">
        <f>SUMIF(POAI!T:T,B:B,POAI!AL:AL)</f>
        <v>41840000</v>
      </c>
      <c r="R151" s="94">
        <f t="shared" si="5"/>
        <v>0</v>
      </c>
      <c r="S151" s="94"/>
      <c r="T151" s="94"/>
      <c r="U151" s="94"/>
      <c r="V151" s="94"/>
      <c r="W151" s="94"/>
      <c r="X151" s="94"/>
      <c r="Y151" s="94"/>
      <c r="Z151" s="94"/>
      <c r="AA151" s="94"/>
      <c r="AB151" s="94"/>
    </row>
    <row r="152">
      <c r="A152" s="86" t="s">
        <v>3461</v>
      </c>
      <c r="B152" s="87" t="s">
        <v>1878</v>
      </c>
      <c r="C152" s="87" t="s">
        <v>3462</v>
      </c>
      <c r="D152" s="88">
        <f>SUMIF('EJECUCION 24 DE ABRIL DEL 2026'!I:I,B:B,'EJECUCION 24 DE ABRIL DEL 2026'!Q:Q)</f>
        <v>286400000</v>
      </c>
      <c r="E152" s="89">
        <f>SUMIF('EJECUCION 24 DE ABRIL DEL 2026'!I:I,B:B,'EJECUCION 24 DE ABRIL DEL 2026'!X:X)</f>
        <v>286400000</v>
      </c>
      <c r="F152" s="89">
        <f>SUMIF('EJECUCION 24 DE ABRIL DEL 2026'!I:I,B:B,'EJECUCION 24 DE ABRIL DEL 2026'!Z:Z)</f>
        <v>202650000</v>
      </c>
      <c r="G152" s="89">
        <f>SUMIF('EJECUCION 24 DE ABRIL DEL 2026'!I:I,B:B,'EJECUCION 24 DE ABRIL DEL 2026'!AA:AA)</f>
        <v>58300000</v>
      </c>
      <c r="H152" s="90">
        <f t="shared" si="1"/>
        <v>0.2035614525</v>
      </c>
      <c r="I152" s="95" t="s">
        <v>3452</v>
      </c>
      <c r="J152" s="92">
        <f>SUMIF(POAI!T:T,B:B,POAI!AB:AB)</f>
        <v>286400000</v>
      </c>
      <c r="K152" s="85">
        <f t="shared" si="2"/>
        <v>0</v>
      </c>
      <c r="L152" s="93">
        <f>SUMIF(POAI!T:T,B:B,POAI!AI:AI)</f>
        <v>286400000</v>
      </c>
      <c r="M152" s="93">
        <f t="shared" si="3"/>
        <v>0</v>
      </c>
      <c r="N152" s="93">
        <f>SUMIF('EJECUCION 24 DE ABRIL DEL 2026'!I:I,B:B,'EJECUCION 24 DE ABRIL DEL 2026'!Y:Y)</f>
        <v>218400000</v>
      </c>
      <c r="O152" s="93">
        <f>SUMIF(POAI!T:T,B:B,POAI!AJ:AJ)</f>
        <v>218400000</v>
      </c>
      <c r="P152" s="93">
        <f t="shared" si="4"/>
        <v>0</v>
      </c>
      <c r="Q152" s="93">
        <f>SUMIF(POAI!T:T,B:B,POAI!AL:AL)</f>
        <v>58300000</v>
      </c>
      <c r="R152" s="94">
        <f t="shared" si="5"/>
        <v>0</v>
      </c>
      <c r="S152" s="94"/>
      <c r="T152" s="94"/>
      <c r="U152" s="94"/>
      <c r="V152" s="94"/>
      <c r="W152" s="94"/>
      <c r="X152" s="94"/>
      <c r="Y152" s="94"/>
      <c r="Z152" s="94"/>
      <c r="AA152" s="94"/>
      <c r="AB152" s="94"/>
    </row>
    <row r="153">
      <c r="A153" s="86" t="s">
        <v>3463</v>
      </c>
      <c r="B153" s="87" t="s">
        <v>1883</v>
      </c>
      <c r="C153" s="87" t="s">
        <v>3464</v>
      </c>
      <c r="D153" s="88">
        <f>SUMIF('EJECUCION 24 DE ABRIL DEL 2026'!I:I,B:B,'EJECUCION 24 DE ABRIL DEL 2026'!Q:Q)</f>
        <v>36000000</v>
      </c>
      <c r="E153" s="89">
        <f>SUMIF('EJECUCION 24 DE ABRIL DEL 2026'!I:I,B:B,'EJECUCION 24 DE ABRIL DEL 2026'!X:X)</f>
        <v>36000000</v>
      </c>
      <c r="F153" s="89">
        <f>SUMIF('EJECUCION 24 DE ABRIL DEL 2026'!I:I,B:B,'EJECUCION 24 DE ABRIL DEL 2026'!Z:Z)</f>
        <v>24850000</v>
      </c>
      <c r="G153" s="89">
        <f>SUMIF('EJECUCION 24 DE ABRIL DEL 2026'!I:I,B:B,'EJECUCION 24 DE ABRIL DEL 2026'!AA:AA)</f>
        <v>5300000</v>
      </c>
      <c r="H153" s="90">
        <f t="shared" si="1"/>
        <v>0.1472222222</v>
      </c>
      <c r="I153" s="95" t="s">
        <v>3452</v>
      </c>
      <c r="J153" s="92">
        <f>SUMIF(POAI!T:T,B:B,POAI!AB:AB)</f>
        <v>36000000</v>
      </c>
      <c r="K153" s="85">
        <f t="shared" si="2"/>
        <v>0</v>
      </c>
      <c r="L153" s="93">
        <f>SUMIF(POAI!T:T,B:B,POAI!AI:AI)</f>
        <v>36000000</v>
      </c>
      <c r="M153" s="93">
        <f t="shared" si="3"/>
        <v>0</v>
      </c>
      <c r="N153" s="93">
        <f>SUMIF('EJECUCION 24 DE ABRIL DEL 2026'!I:I,B:B,'EJECUCION 24 DE ABRIL DEL 2026'!Y:Y)</f>
        <v>24850000</v>
      </c>
      <c r="O153" s="93">
        <f>SUMIF(POAI!T:T,B:B,POAI!AJ:AJ)</f>
        <v>24850000</v>
      </c>
      <c r="P153" s="93">
        <f t="shared" si="4"/>
        <v>0</v>
      </c>
      <c r="Q153" s="93">
        <f>SUMIF(POAI!T:T,B:B,POAI!AL:AL)</f>
        <v>5300000</v>
      </c>
      <c r="R153" s="94">
        <f t="shared" si="5"/>
        <v>0</v>
      </c>
      <c r="S153" s="94"/>
      <c r="T153" s="94"/>
      <c r="U153" s="94"/>
      <c r="V153" s="94"/>
      <c r="W153" s="94"/>
      <c r="X153" s="94"/>
      <c r="Y153" s="94"/>
      <c r="Z153" s="94"/>
      <c r="AA153" s="94"/>
      <c r="AB153" s="94"/>
    </row>
    <row r="154">
      <c r="A154" s="86" t="s">
        <v>3465</v>
      </c>
      <c r="B154" s="87" t="s">
        <v>1891</v>
      </c>
      <c r="C154" s="87" t="s">
        <v>3466</v>
      </c>
      <c r="D154" s="88">
        <f>SUMIF('EJECUCION 24 DE ABRIL DEL 2026'!I:I,B:B,'EJECUCION 24 DE ABRIL DEL 2026'!Q:Q)</f>
        <v>124800000</v>
      </c>
      <c r="E154" s="89">
        <f>SUMIF('EJECUCION 24 DE ABRIL DEL 2026'!I:I,B:B,'EJECUCION 24 DE ABRIL DEL 2026'!X:X)</f>
        <v>124800000</v>
      </c>
      <c r="F154" s="89">
        <f>SUMIF('EJECUCION 24 DE ABRIL DEL 2026'!I:I,B:B,'EJECUCION 24 DE ABRIL DEL 2026'!Z:Z)</f>
        <v>90440000</v>
      </c>
      <c r="G154" s="89">
        <f>SUMIF('EJECUCION 24 DE ABRIL DEL 2026'!I:I,B:B,'EJECUCION 24 DE ABRIL DEL 2026'!AA:AA)</f>
        <v>35970000</v>
      </c>
      <c r="H154" s="90">
        <f t="shared" si="1"/>
        <v>0.2882211538</v>
      </c>
      <c r="I154" s="95" t="s">
        <v>3452</v>
      </c>
      <c r="J154" s="92">
        <f>SUMIF(POAI!T:T,B:B,POAI!AB:AB)</f>
        <v>124800000</v>
      </c>
      <c r="K154" s="85">
        <f t="shared" si="2"/>
        <v>0</v>
      </c>
      <c r="L154" s="93">
        <f>SUMIF(POAI!T:T,B:B,POAI!AI:AI)</f>
        <v>124800000</v>
      </c>
      <c r="M154" s="93">
        <f t="shared" si="3"/>
        <v>0</v>
      </c>
      <c r="N154" s="93">
        <f>SUMIF('EJECUCION 24 DE ABRIL DEL 2026'!I:I,B:B,'EJECUCION 24 DE ABRIL DEL 2026'!Y:Y)</f>
        <v>110500000</v>
      </c>
      <c r="O154" s="93">
        <f>SUMIF(POAI!T:T,B:B,POAI!AJ:AJ)</f>
        <v>110500000</v>
      </c>
      <c r="P154" s="93">
        <f t="shared" si="4"/>
        <v>0</v>
      </c>
      <c r="Q154" s="93">
        <f>SUMIF(POAI!T:T,B:B,POAI!AL:AL)</f>
        <v>35970000</v>
      </c>
      <c r="R154" s="94">
        <f t="shared" si="5"/>
        <v>0</v>
      </c>
      <c r="S154" s="94"/>
      <c r="T154" s="94"/>
      <c r="U154" s="94"/>
      <c r="V154" s="94"/>
      <c r="W154" s="94"/>
      <c r="X154" s="94"/>
      <c r="Y154" s="94"/>
      <c r="Z154" s="94"/>
      <c r="AA154" s="94"/>
      <c r="AB154" s="94"/>
    </row>
    <row r="155">
      <c r="A155" s="86" t="s">
        <v>3467</v>
      </c>
      <c r="B155" s="87" t="s">
        <v>1895</v>
      </c>
      <c r="C155" s="87" t="s">
        <v>3468</v>
      </c>
      <c r="D155" s="88">
        <f>SUMIF('EJECUCION 24 DE ABRIL DEL 2026'!I:I,B:B,'EJECUCION 24 DE ABRIL DEL 2026'!Q:Q)</f>
        <v>32000000</v>
      </c>
      <c r="E155" s="89">
        <f>SUMIF('EJECUCION 24 DE ABRIL DEL 2026'!I:I,B:B,'EJECUCION 24 DE ABRIL DEL 2026'!X:X)</f>
        <v>32000000</v>
      </c>
      <c r="F155" s="89">
        <f>SUMIF('EJECUCION 24 DE ABRIL DEL 2026'!I:I,B:B,'EJECUCION 24 DE ABRIL DEL 2026'!Z:Z)</f>
        <v>32000000</v>
      </c>
      <c r="G155" s="89">
        <f>SUMIF('EJECUCION 24 DE ABRIL DEL 2026'!I:I,B:B,'EJECUCION 24 DE ABRIL DEL 2026'!AA:AA)</f>
        <v>14100000</v>
      </c>
      <c r="H155" s="90">
        <f t="shared" si="1"/>
        <v>0.440625</v>
      </c>
      <c r="I155" s="91" t="s">
        <v>3374</v>
      </c>
      <c r="J155" s="92">
        <f>SUMIF(POAI!T:T,B:B,POAI!AB:AB)</f>
        <v>32000000</v>
      </c>
      <c r="K155" s="85">
        <f t="shared" si="2"/>
        <v>0</v>
      </c>
      <c r="L155" s="93">
        <f>SUMIF(POAI!T:T,B:B,POAI!AI:AI)</f>
        <v>32000000</v>
      </c>
      <c r="M155" s="93">
        <f t="shared" si="3"/>
        <v>0</v>
      </c>
      <c r="N155" s="93">
        <f>SUMIF('EJECUCION 24 DE ABRIL DEL 2026'!I:I,B:B,'EJECUCION 24 DE ABRIL DEL 2026'!Y:Y)</f>
        <v>32000000</v>
      </c>
      <c r="O155" s="93">
        <f>SUMIF(POAI!T:T,B:B,POAI!AJ:AJ)</f>
        <v>32000000</v>
      </c>
      <c r="P155" s="93">
        <f t="shared" si="4"/>
        <v>0</v>
      </c>
      <c r="Q155" s="93">
        <f>SUMIF(POAI!T:T,B:B,POAI!AL:AL)</f>
        <v>14100000</v>
      </c>
      <c r="R155" s="94">
        <f t="shared" si="5"/>
        <v>0</v>
      </c>
      <c r="S155" s="94"/>
      <c r="T155" s="94"/>
      <c r="U155" s="94"/>
      <c r="V155" s="94"/>
      <c r="W155" s="94"/>
      <c r="X155" s="94"/>
      <c r="Y155" s="94"/>
      <c r="Z155" s="94"/>
      <c r="AA155" s="94"/>
      <c r="AB155" s="94"/>
    </row>
    <row r="156">
      <c r="A156" s="86" t="s">
        <v>3469</v>
      </c>
      <c r="B156" s="87" t="s">
        <v>1897</v>
      </c>
      <c r="C156" s="87" t="s">
        <v>3470</v>
      </c>
      <c r="D156" s="88">
        <f>SUMIF('EJECUCION 24 DE ABRIL DEL 2026'!I:I,B:B,'EJECUCION 24 DE ABRIL DEL 2026'!Q:Q)</f>
        <v>32000000</v>
      </c>
      <c r="E156" s="89">
        <f>SUMIF('EJECUCION 24 DE ABRIL DEL 2026'!I:I,B:B,'EJECUCION 24 DE ABRIL DEL 2026'!X:X)</f>
        <v>32000000</v>
      </c>
      <c r="F156" s="89">
        <f>SUMIF('EJECUCION 24 DE ABRIL DEL 2026'!I:I,B:B,'EJECUCION 24 DE ABRIL DEL 2026'!Z:Z)</f>
        <v>29550000</v>
      </c>
      <c r="G156" s="89">
        <f>SUMIF('EJECUCION 24 DE ABRIL DEL 2026'!I:I,B:B,'EJECUCION 24 DE ABRIL DEL 2026'!AA:AA)</f>
        <v>18800000</v>
      </c>
      <c r="H156" s="90">
        <f t="shared" si="1"/>
        <v>0.5875</v>
      </c>
      <c r="I156" s="91" t="s">
        <v>3374</v>
      </c>
      <c r="J156" s="92">
        <f>SUMIF(POAI!T:T,B:B,POAI!AB:AB)</f>
        <v>32000000</v>
      </c>
      <c r="K156" s="85">
        <f t="shared" si="2"/>
        <v>0</v>
      </c>
      <c r="L156" s="93">
        <f>SUMIF(POAI!T:T,B:B,POAI!AI:AI)</f>
        <v>32000000</v>
      </c>
      <c r="M156" s="93">
        <f t="shared" si="3"/>
        <v>0</v>
      </c>
      <c r="N156" s="93">
        <f>SUMIF('EJECUCION 24 DE ABRIL DEL 2026'!I:I,B:B,'EJECUCION 24 DE ABRIL DEL 2026'!Y:Y)</f>
        <v>29550000</v>
      </c>
      <c r="O156" s="93">
        <f>SUMIF(POAI!T:T,B:B,POAI!AJ:AJ)</f>
        <v>29550000</v>
      </c>
      <c r="P156" s="93">
        <f t="shared" si="4"/>
        <v>0</v>
      </c>
      <c r="Q156" s="93">
        <f>SUMIF(POAI!T:T,B:B,POAI!AL:AL)</f>
        <v>18800000</v>
      </c>
      <c r="R156" s="94">
        <f t="shared" si="5"/>
        <v>0</v>
      </c>
      <c r="S156" s="94"/>
      <c r="T156" s="94"/>
      <c r="U156" s="94"/>
      <c r="V156" s="94"/>
      <c r="W156" s="94"/>
      <c r="X156" s="94"/>
      <c r="Y156" s="94"/>
      <c r="Z156" s="94"/>
      <c r="AA156" s="94"/>
      <c r="AB156" s="94"/>
    </row>
    <row r="157">
      <c r="A157" s="86" t="s">
        <v>3471</v>
      </c>
      <c r="B157" s="87" t="s">
        <v>1901</v>
      </c>
      <c r="C157" s="87" t="s">
        <v>3472</v>
      </c>
      <c r="D157" s="88">
        <f>SUMIF('EJECUCION 24 DE ABRIL DEL 2026'!I:I,B:B,'EJECUCION 24 DE ABRIL DEL 2026'!Q:Q)</f>
        <v>28000000</v>
      </c>
      <c r="E157" s="89">
        <f>SUMIF('EJECUCION 24 DE ABRIL DEL 2026'!I:I,B:B,'EJECUCION 24 DE ABRIL DEL 2026'!X:X)</f>
        <v>28000000</v>
      </c>
      <c r="F157" s="89">
        <f>SUMIF('EJECUCION 24 DE ABRIL DEL 2026'!I:I,B:B,'EJECUCION 24 DE ABRIL DEL 2026'!Z:Z)</f>
        <v>27300000</v>
      </c>
      <c r="G157" s="89">
        <f>SUMIF('EJECUCION 24 DE ABRIL DEL 2026'!I:I,B:B,'EJECUCION 24 DE ABRIL DEL 2026'!AA:AA)</f>
        <v>17700000</v>
      </c>
      <c r="H157" s="90">
        <f t="shared" si="1"/>
        <v>0.6321428571</v>
      </c>
      <c r="I157" s="91" t="s">
        <v>3374</v>
      </c>
      <c r="J157" s="92">
        <f>SUMIF(POAI!T:T,B:B,POAI!AB:AB)</f>
        <v>28000000</v>
      </c>
      <c r="K157" s="85">
        <f t="shared" si="2"/>
        <v>0</v>
      </c>
      <c r="L157" s="93">
        <f>SUMIF(POAI!T:T,B:B,POAI!AI:AI)</f>
        <v>28000000</v>
      </c>
      <c r="M157" s="93">
        <f t="shared" si="3"/>
        <v>0</v>
      </c>
      <c r="N157" s="93">
        <f>SUMIF('EJECUCION 24 DE ABRIL DEL 2026'!I:I,B:B,'EJECUCION 24 DE ABRIL DEL 2026'!Y:Y)</f>
        <v>27300000</v>
      </c>
      <c r="O157" s="93">
        <f>SUMIF(POAI!T:T,B:B,POAI!AJ:AJ)</f>
        <v>27300000</v>
      </c>
      <c r="P157" s="93">
        <f t="shared" si="4"/>
        <v>0</v>
      </c>
      <c r="Q157" s="93">
        <f>SUMIF(POAI!T:T,B:B,POAI!AL:AL)</f>
        <v>17700000</v>
      </c>
      <c r="R157" s="94">
        <f t="shared" si="5"/>
        <v>0</v>
      </c>
      <c r="S157" s="94"/>
      <c r="T157" s="94"/>
      <c r="U157" s="94"/>
      <c r="V157" s="94"/>
      <c r="W157" s="94"/>
      <c r="X157" s="94"/>
      <c r="Y157" s="94"/>
      <c r="Z157" s="94"/>
      <c r="AA157" s="94"/>
      <c r="AB157" s="94"/>
    </row>
    <row r="158">
      <c r="A158" s="86" t="s">
        <v>3473</v>
      </c>
      <c r="B158" s="87" t="s">
        <v>1907</v>
      </c>
      <c r="C158" s="87" t="s">
        <v>3474</v>
      </c>
      <c r="D158" s="88">
        <f>SUMIF('EJECUCION 24 DE ABRIL DEL 2026'!I:I,B:B,'EJECUCION 24 DE ABRIL DEL 2026'!Q:Q)</f>
        <v>320400000</v>
      </c>
      <c r="E158" s="89">
        <f>SUMIF('EJECUCION 24 DE ABRIL DEL 2026'!I:I,B:B,'EJECUCION 24 DE ABRIL DEL 2026'!X:X)</f>
        <v>320400000</v>
      </c>
      <c r="F158" s="89">
        <f>SUMIF('EJECUCION 24 DE ABRIL DEL 2026'!I:I,B:B,'EJECUCION 24 DE ABRIL DEL 2026'!Z:Z)</f>
        <v>275527361</v>
      </c>
      <c r="G158" s="89">
        <f>SUMIF('EJECUCION 24 DE ABRIL DEL 2026'!I:I,B:B,'EJECUCION 24 DE ABRIL DEL 2026'!AA:AA)</f>
        <v>143342206.3</v>
      </c>
      <c r="H158" s="90">
        <f t="shared" si="1"/>
        <v>0.4473851632</v>
      </c>
      <c r="I158" s="91" t="s">
        <v>3199</v>
      </c>
      <c r="J158" s="92">
        <f>SUMIF(POAI!T:T,B:B,POAI!AB:AB)</f>
        <v>320400000</v>
      </c>
      <c r="K158" s="85">
        <f t="shared" si="2"/>
        <v>0</v>
      </c>
      <c r="L158" s="93">
        <f>SUMIF(POAI!T:T,B:B,POAI!AI:AI)</f>
        <v>320400000</v>
      </c>
      <c r="M158" s="93">
        <f t="shared" si="3"/>
        <v>0</v>
      </c>
      <c r="N158" s="93">
        <f>SUMIF('EJECUCION 24 DE ABRIL DEL 2026'!I:I,B:B,'EJECUCION 24 DE ABRIL DEL 2026'!Y:Y)</f>
        <v>320374361</v>
      </c>
      <c r="O158" s="93">
        <f>SUMIF(POAI!T:T,B:B,POAI!AJ:AJ)</f>
        <v>320374361</v>
      </c>
      <c r="P158" s="93">
        <f t="shared" si="4"/>
        <v>0</v>
      </c>
      <c r="Q158" s="93">
        <f>SUMIF(POAI!T:T,B:B,POAI!AL:AL)</f>
        <v>143342206.3</v>
      </c>
      <c r="R158" s="94">
        <f t="shared" si="5"/>
        <v>0</v>
      </c>
      <c r="S158" s="94"/>
      <c r="T158" s="94"/>
      <c r="U158" s="94"/>
      <c r="V158" s="94"/>
      <c r="W158" s="94"/>
      <c r="X158" s="94"/>
      <c r="Y158" s="94"/>
      <c r="Z158" s="94"/>
      <c r="AA158" s="94"/>
      <c r="AB158" s="94"/>
    </row>
    <row r="159">
      <c r="A159" s="86" t="s">
        <v>3475</v>
      </c>
      <c r="B159" s="87" t="s">
        <v>1914</v>
      </c>
      <c r="C159" s="87" t="s">
        <v>3476</v>
      </c>
      <c r="D159" s="88">
        <f>SUMIF('EJECUCION 24 DE ABRIL DEL 2026'!I:I,B:B,'EJECUCION 24 DE ABRIL DEL 2026'!Q:Q)</f>
        <v>312100000</v>
      </c>
      <c r="E159" s="89">
        <f>SUMIF('EJECUCION 24 DE ABRIL DEL 2026'!I:I,B:B,'EJECUCION 24 DE ABRIL DEL 2026'!X:X)</f>
        <v>312100000</v>
      </c>
      <c r="F159" s="89">
        <f>SUMIF('EJECUCION 24 DE ABRIL DEL 2026'!I:I,B:B,'EJECUCION 24 DE ABRIL DEL 2026'!Z:Z)</f>
        <v>302190000</v>
      </c>
      <c r="G159" s="89">
        <f>SUMIF('EJECUCION 24 DE ABRIL DEL 2026'!I:I,B:B,'EJECUCION 24 DE ABRIL DEL 2026'!AA:AA)</f>
        <v>160912000</v>
      </c>
      <c r="H159" s="90">
        <f t="shared" si="1"/>
        <v>0.5155783403</v>
      </c>
      <c r="I159" s="91" t="s">
        <v>3199</v>
      </c>
      <c r="J159" s="92">
        <f>SUMIF(POAI!T:T,B:B,POAI!AB:AB)</f>
        <v>312100000</v>
      </c>
      <c r="K159" s="85">
        <f t="shared" si="2"/>
        <v>0</v>
      </c>
      <c r="L159" s="93">
        <f>SUMIF(POAI!T:T,B:B,POAI!AI:AI)</f>
        <v>312100000</v>
      </c>
      <c r="M159" s="93">
        <f t="shared" si="3"/>
        <v>0</v>
      </c>
      <c r="N159" s="93">
        <f>SUMIF('EJECUCION 24 DE ABRIL DEL 2026'!I:I,B:B,'EJECUCION 24 DE ABRIL DEL 2026'!Y:Y)</f>
        <v>309870000</v>
      </c>
      <c r="O159" s="93">
        <f>SUMIF(POAI!T:T,B:B,POAI!AJ:AJ)</f>
        <v>309870000</v>
      </c>
      <c r="P159" s="93">
        <f t="shared" si="4"/>
        <v>0</v>
      </c>
      <c r="Q159" s="93">
        <f>SUMIF(POAI!T:T,B:B,POAI!AL:AL)</f>
        <v>160912000</v>
      </c>
      <c r="R159" s="94">
        <f t="shared" si="5"/>
        <v>0</v>
      </c>
      <c r="S159" s="94"/>
      <c r="T159" s="94"/>
      <c r="U159" s="94"/>
      <c r="V159" s="94"/>
      <c r="W159" s="94"/>
      <c r="X159" s="94"/>
      <c r="Y159" s="94"/>
      <c r="Z159" s="94"/>
      <c r="AA159" s="94"/>
      <c r="AB159" s="94"/>
    </row>
    <row r="160">
      <c r="A160" s="86" t="s">
        <v>3477</v>
      </c>
      <c r="B160" s="87" t="s">
        <v>1924</v>
      </c>
      <c r="C160" s="87" t="s">
        <v>3478</v>
      </c>
      <c r="D160" s="88">
        <f>SUMIF('EJECUCION 24 DE ABRIL DEL 2026'!I:I,B:B,'EJECUCION 24 DE ABRIL DEL 2026'!Q:Q)</f>
        <v>80400000</v>
      </c>
      <c r="E160" s="89">
        <f>SUMIF('EJECUCION 24 DE ABRIL DEL 2026'!I:I,B:B,'EJECUCION 24 DE ABRIL DEL 2026'!X:X)</f>
        <v>80400000</v>
      </c>
      <c r="F160" s="89">
        <f>SUMIF('EJECUCION 24 DE ABRIL DEL 2026'!I:I,B:B,'EJECUCION 24 DE ABRIL DEL 2026'!Z:Z)</f>
        <v>75250000</v>
      </c>
      <c r="G160" s="89">
        <f>SUMIF('EJECUCION 24 DE ABRIL DEL 2026'!I:I,B:B,'EJECUCION 24 DE ABRIL DEL 2026'!AA:AA)</f>
        <v>35300000</v>
      </c>
      <c r="H160" s="90">
        <f t="shared" si="1"/>
        <v>0.4390547264</v>
      </c>
      <c r="I160" s="91" t="s">
        <v>3199</v>
      </c>
      <c r="J160" s="92">
        <f>SUMIF(POAI!T:T,B:B,POAI!AB:AB)</f>
        <v>80400000</v>
      </c>
      <c r="K160" s="85">
        <f t="shared" si="2"/>
        <v>0</v>
      </c>
      <c r="L160" s="93">
        <f>SUMIF(POAI!T:T,B:B,POAI!AI:AI)</f>
        <v>80400000</v>
      </c>
      <c r="M160" s="93">
        <f t="shared" si="3"/>
        <v>0</v>
      </c>
      <c r="N160" s="93">
        <f>SUMIF('EJECUCION 24 DE ABRIL DEL 2026'!I:I,B:B,'EJECUCION 24 DE ABRIL DEL 2026'!Y:Y)</f>
        <v>75250000</v>
      </c>
      <c r="O160" s="93">
        <f>SUMIF(POAI!T:T,B:B,POAI!AJ:AJ)</f>
        <v>75250000</v>
      </c>
      <c r="P160" s="93">
        <f t="shared" si="4"/>
        <v>0</v>
      </c>
      <c r="Q160" s="93">
        <f>SUMIF(POAI!T:T,B:B,POAI!AL:AL)</f>
        <v>35300000</v>
      </c>
      <c r="R160" s="94">
        <f t="shared" si="5"/>
        <v>0</v>
      </c>
      <c r="S160" s="94"/>
      <c r="T160" s="94"/>
      <c r="U160" s="94"/>
      <c r="V160" s="94"/>
      <c r="W160" s="94"/>
      <c r="X160" s="94"/>
      <c r="Y160" s="94"/>
      <c r="Z160" s="94"/>
      <c r="AA160" s="94"/>
      <c r="AB160" s="94"/>
    </row>
    <row r="161">
      <c r="A161" s="86" t="s">
        <v>3479</v>
      </c>
      <c r="B161" s="87" t="s">
        <v>1945</v>
      </c>
      <c r="C161" s="87" t="s">
        <v>3480</v>
      </c>
      <c r="D161" s="88">
        <f>SUMIF('EJECUCION 24 DE ABRIL DEL 2026'!I:I,B:B,'EJECUCION 24 DE ABRIL DEL 2026'!Q:Q)</f>
        <v>62400000</v>
      </c>
      <c r="E161" s="89">
        <f>SUMIF('EJECUCION 24 DE ABRIL DEL 2026'!I:I,B:B,'EJECUCION 24 DE ABRIL DEL 2026'!X:X)</f>
        <v>62400000</v>
      </c>
      <c r="F161" s="89">
        <f>SUMIF('EJECUCION 24 DE ABRIL DEL 2026'!I:I,B:B,'EJECUCION 24 DE ABRIL DEL 2026'!Z:Z)</f>
        <v>54194000</v>
      </c>
      <c r="G161" s="89">
        <f>SUMIF('EJECUCION 24 DE ABRIL DEL 2026'!I:I,B:B,'EJECUCION 24 DE ABRIL DEL 2026'!AA:AA)</f>
        <v>23584000</v>
      </c>
      <c r="H161" s="90">
        <f t="shared" si="1"/>
        <v>0.3779487179</v>
      </c>
      <c r="I161" s="91" t="s">
        <v>3199</v>
      </c>
      <c r="J161" s="92">
        <f>SUMIF(POAI!T:T,B:B,POAI!AB:AB)</f>
        <v>62400000</v>
      </c>
      <c r="K161" s="85">
        <f t="shared" si="2"/>
        <v>0</v>
      </c>
      <c r="L161" s="93">
        <f>SUMIF(POAI!T:T,B:B,POAI!AI:AI)</f>
        <v>62400000</v>
      </c>
      <c r="M161" s="93">
        <f t="shared" si="3"/>
        <v>0</v>
      </c>
      <c r="N161" s="93">
        <f>SUMIF('EJECUCION 24 DE ABRIL DEL 2026'!I:I,B:B,'EJECUCION 24 DE ABRIL DEL 2026'!Y:Y)</f>
        <v>62384000</v>
      </c>
      <c r="O161" s="93">
        <f>SUMIF(POAI!T:T,B:B,POAI!AJ:AJ)</f>
        <v>62384000</v>
      </c>
      <c r="P161" s="93">
        <f t="shared" si="4"/>
        <v>0</v>
      </c>
      <c r="Q161" s="93">
        <f>SUMIF(POAI!T:T,B:B,POAI!AL:AL)</f>
        <v>23584000</v>
      </c>
      <c r="R161" s="94">
        <f t="shared" si="5"/>
        <v>0</v>
      </c>
      <c r="S161" s="94"/>
      <c r="T161" s="94"/>
      <c r="U161" s="94"/>
      <c r="V161" s="94"/>
      <c r="W161" s="94"/>
      <c r="X161" s="94"/>
      <c r="Y161" s="94"/>
      <c r="Z161" s="94"/>
      <c r="AA161" s="94"/>
      <c r="AB161" s="94"/>
    </row>
    <row r="162">
      <c r="A162" s="86" t="s">
        <v>3481</v>
      </c>
      <c r="B162" s="87" t="s">
        <v>1961</v>
      </c>
      <c r="C162" s="87" t="s">
        <v>3482</v>
      </c>
      <c r="D162" s="88">
        <f>SUMIF('EJECUCION 24 DE ABRIL DEL 2026'!I:I,B:B,'EJECUCION 24 DE ABRIL DEL 2026'!Q:Q)</f>
        <v>732000000</v>
      </c>
      <c r="E162" s="89">
        <f>SUMIF('EJECUCION 24 DE ABRIL DEL 2026'!I:I,B:B,'EJECUCION 24 DE ABRIL DEL 2026'!X:X)</f>
        <v>732000000</v>
      </c>
      <c r="F162" s="89">
        <f>SUMIF('EJECUCION 24 DE ABRIL DEL 2026'!I:I,B:B,'EJECUCION 24 DE ABRIL DEL 2026'!Z:Z)</f>
        <v>702223410</v>
      </c>
      <c r="G162" s="89">
        <f>SUMIF('EJECUCION 24 DE ABRIL DEL 2026'!I:I,B:B,'EJECUCION 24 DE ABRIL DEL 2026'!AA:AA)</f>
        <v>377668520</v>
      </c>
      <c r="H162" s="90">
        <f t="shared" si="1"/>
        <v>0.5159406011</v>
      </c>
      <c r="I162" s="91" t="s">
        <v>3199</v>
      </c>
      <c r="J162" s="92">
        <f>SUMIF(POAI!T:T,B:B,POAI!AB:AB)</f>
        <v>732000000</v>
      </c>
      <c r="K162" s="85">
        <f t="shared" si="2"/>
        <v>0</v>
      </c>
      <c r="L162" s="93">
        <f>SUMIF(POAI!T:T,B:B,POAI!AI:AI)</f>
        <v>732000000</v>
      </c>
      <c r="M162" s="93">
        <f t="shared" si="3"/>
        <v>0</v>
      </c>
      <c r="N162" s="93">
        <f>SUMIF('EJECUCION 24 DE ABRIL DEL 2026'!I:I,B:B,'EJECUCION 24 DE ABRIL DEL 2026'!Y:Y)</f>
        <v>707773410</v>
      </c>
      <c r="O162" s="93">
        <f>SUMIF(POAI!T:T,B:B,POAI!AJ:AJ)</f>
        <v>707773410</v>
      </c>
      <c r="P162" s="93">
        <f t="shared" si="4"/>
        <v>0</v>
      </c>
      <c r="Q162" s="93">
        <f>SUMIF(POAI!T:T,B:B,POAI!AL:AL)</f>
        <v>377668520</v>
      </c>
      <c r="R162" s="94">
        <f t="shared" si="5"/>
        <v>0</v>
      </c>
      <c r="S162" s="94"/>
      <c r="T162" s="94"/>
      <c r="U162" s="94"/>
      <c r="V162" s="94"/>
      <c r="W162" s="94"/>
      <c r="X162" s="94"/>
      <c r="Y162" s="94"/>
      <c r="Z162" s="94"/>
      <c r="AA162" s="94"/>
      <c r="AB162" s="94"/>
    </row>
    <row r="163">
      <c r="A163" s="86" t="s">
        <v>3483</v>
      </c>
      <c r="B163" s="87" t="s">
        <v>1977</v>
      </c>
      <c r="C163" s="87" t="s">
        <v>3484</v>
      </c>
      <c r="D163" s="88">
        <f>SUMIF('EJECUCION 24 DE ABRIL DEL 2026'!I:I,B:B,'EJECUCION 24 DE ABRIL DEL 2026'!Q:Q)</f>
        <v>411868056</v>
      </c>
      <c r="E163" s="89">
        <f>SUMIF('EJECUCION 24 DE ABRIL DEL 2026'!I:I,B:B,'EJECUCION 24 DE ABRIL DEL 2026'!X:X)</f>
        <v>411868056</v>
      </c>
      <c r="F163" s="89">
        <f>SUMIF('EJECUCION 24 DE ABRIL DEL 2026'!I:I,B:B,'EJECUCION 24 DE ABRIL DEL 2026'!Z:Z)</f>
        <v>349083000</v>
      </c>
      <c r="G163" s="89">
        <f>SUMIF('EJECUCION 24 DE ABRIL DEL 2026'!I:I,B:B,'EJECUCION 24 DE ABRIL DEL 2026'!AA:AA)</f>
        <v>196644000</v>
      </c>
      <c r="H163" s="90">
        <f t="shared" si="1"/>
        <v>0.4774441648</v>
      </c>
      <c r="I163" s="91" t="s">
        <v>3199</v>
      </c>
      <c r="J163" s="92">
        <f>SUMIF(POAI!T:T,B:B,POAI!AB:AB)</f>
        <v>411868056</v>
      </c>
      <c r="K163" s="85">
        <f t="shared" si="2"/>
        <v>0</v>
      </c>
      <c r="L163" s="93">
        <f>SUMIF(POAI!T:T,B:B,POAI!AI:AI)</f>
        <v>411868056</v>
      </c>
      <c r="M163" s="93">
        <f t="shared" si="3"/>
        <v>0</v>
      </c>
      <c r="N163" s="93">
        <f>SUMIF('EJECUCION 24 DE ABRIL DEL 2026'!I:I,B:B,'EJECUCION 24 DE ABRIL DEL 2026'!Y:Y)</f>
        <v>411683400</v>
      </c>
      <c r="O163" s="93">
        <f>SUMIF(POAI!T:T,B:B,POAI!AJ:AJ)</f>
        <v>411683400</v>
      </c>
      <c r="P163" s="93">
        <f t="shared" si="4"/>
        <v>0</v>
      </c>
      <c r="Q163" s="93">
        <f>SUMIF(POAI!T:T,B:B,POAI!AL:AL)</f>
        <v>196644000</v>
      </c>
      <c r="R163" s="94">
        <f t="shared" si="5"/>
        <v>0</v>
      </c>
      <c r="S163" s="94"/>
      <c r="T163" s="94"/>
      <c r="U163" s="94"/>
      <c r="V163" s="94"/>
      <c r="W163" s="94"/>
      <c r="X163" s="94"/>
      <c r="Y163" s="94"/>
      <c r="Z163" s="94"/>
      <c r="AA163" s="94"/>
      <c r="AB163" s="94"/>
    </row>
    <row r="164">
      <c r="A164" s="86" t="s">
        <v>3485</v>
      </c>
      <c r="B164" s="87" t="s">
        <v>1983</v>
      </c>
      <c r="C164" s="87" t="s">
        <v>3486</v>
      </c>
      <c r="D164" s="88">
        <f>SUMIF('EJECUCION 24 DE ABRIL DEL 2026'!I:I,B:B,'EJECUCION 24 DE ABRIL DEL 2026'!Q:Q)</f>
        <v>40400000</v>
      </c>
      <c r="E164" s="89">
        <f>SUMIF('EJECUCION 24 DE ABRIL DEL 2026'!I:I,B:B,'EJECUCION 24 DE ABRIL DEL 2026'!X:X)</f>
        <v>40400000</v>
      </c>
      <c r="F164" s="89">
        <f>SUMIF('EJECUCION 24 DE ABRIL DEL 2026'!I:I,B:B,'EJECUCION 24 DE ABRIL DEL 2026'!Z:Z)</f>
        <v>28000000</v>
      </c>
      <c r="G164" s="89">
        <f>SUMIF('EJECUCION 24 DE ABRIL DEL 2026'!I:I,B:B,'EJECUCION 24 DE ABRIL DEL 2026'!AA:AA)</f>
        <v>18100000</v>
      </c>
      <c r="H164" s="90">
        <f t="shared" si="1"/>
        <v>0.448019802</v>
      </c>
      <c r="I164" s="91" t="s">
        <v>3199</v>
      </c>
      <c r="J164" s="92">
        <f>SUMIF(POAI!T:T,B:B,POAI!AB:AB)</f>
        <v>40400000</v>
      </c>
      <c r="K164" s="85">
        <f t="shared" si="2"/>
        <v>0</v>
      </c>
      <c r="L164" s="93">
        <f>SUMIF(POAI!T:T,B:B,POAI!AI:AI)</f>
        <v>40400000</v>
      </c>
      <c r="M164" s="93">
        <f t="shared" si="3"/>
        <v>0</v>
      </c>
      <c r="N164" s="93">
        <f>SUMIF('EJECUCION 24 DE ABRIL DEL 2026'!I:I,B:B,'EJECUCION 24 DE ABRIL DEL 2026'!Y:Y)</f>
        <v>40399666.67</v>
      </c>
      <c r="O164" s="93">
        <f>SUMIF(POAI!T:T,B:B,POAI!AJ:AJ)</f>
        <v>40399666.67</v>
      </c>
      <c r="P164" s="93">
        <f t="shared" si="4"/>
        <v>0</v>
      </c>
      <c r="Q164" s="93">
        <f>SUMIF(POAI!T:T,B:B,POAI!AL:AL)</f>
        <v>18100000</v>
      </c>
      <c r="R164" s="94">
        <f t="shared" si="5"/>
        <v>0</v>
      </c>
      <c r="S164" s="94"/>
      <c r="T164" s="94"/>
      <c r="U164" s="94"/>
      <c r="V164" s="94"/>
      <c r="W164" s="94"/>
      <c r="X164" s="94"/>
      <c r="Y164" s="94"/>
      <c r="Z164" s="94"/>
      <c r="AA164" s="94"/>
      <c r="AB164" s="94"/>
    </row>
    <row r="165">
      <c r="A165" s="86" t="s">
        <v>3487</v>
      </c>
      <c r="B165" s="87" t="s">
        <v>1991</v>
      </c>
      <c r="C165" s="87" t="s">
        <v>3488</v>
      </c>
      <c r="D165" s="88">
        <f>SUMIF('EJECUCION 24 DE ABRIL DEL 2026'!I:I,B:B,'EJECUCION 24 DE ABRIL DEL 2026'!Q:Q)</f>
        <v>29600000</v>
      </c>
      <c r="E165" s="89">
        <f>SUMIF('EJECUCION 24 DE ABRIL DEL 2026'!I:I,B:B,'EJECUCION 24 DE ABRIL DEL 2026'!X:X)</f>
        <v>29600000</v>
      </c>
      <c r="F165" s="89">
        <f>SUMIF('EJECUCION 24 DE ABRIL DEL 2026'!I:I,B:B,'EJECUCION 24 DE ABRIL DEL 2026'!Z:Z)</f>
        <v>26950000</v>
      </c>
      <c r="G165" s="89">
        <f>SUMIF('EJECUCION 24 DE ABRIL DEL 2026'!I:I,B:B,'EJECUCION 24 DE ABRIL DEL 2026'!AA:AA)</f>
        <v>19400000</v>
      </c>
      <c r="H165" s="90">
        <f t="shared" si="1"/>
        <v>0.6554054054</v>
      </c>
      <c r="I165" s="91" t="s">
        <v>3199</v>
      </c>
      <c r="J165" s="92">
        <f>SUMIF(POAI!T:T,B:B,POAI!AB:AB)</f>
        <v>29600000</v>
      </c>
      <c r="K165" s="85">
        <f t="shared" si="2"/>
        <v>0</v>
      </c>
      <c r="L165" s="93">
        <f>SUMIF(POAI!T:T,B:B,POAI!AI:AI)</f>
        <v>29600000</v>
      </c>
      <c r="M165" s="93">
        <f t="shared" si="3"/>
        <v>0</v>
      </c>
      <c r="N165" s="93">
        <f>SUMIF('EJECUCION 24 DE ABRIL DEL 2026'!I:I,B:B,'EJECUCION 24 DE ABRIL DEL 2026'!Y:Y)</f>
        <v>29540000</v>
      </c>
      <c r="O165" s="93">
        <f>SUMIF(POAI!T:T,B:B,POAI!AJ:AJ)</f>
        <v>29540000</v>
      </c>
      <c r="P165" s="93">
        <f t="shared" si="4"/>
        <v>0</v>
      </c>
      <c r="Q165" s="93">
        <f>SUMIF(POAI!T:T,B:B,POAI!AL:AL)</f>
        <v>19400000</v>
      </c>
      <c r="R165" s="94">
        <f t="shared" si="5"/>
        <v>0</v>
      </c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>
      <c r="A166" s="86" t="s">
        <v>3489</v>
      </c>
      <c r="B166" s="87" t="s">
        <v>1994</v>
      </c>
      <c r="C166" s="87" t="s">
        <v>3490</v>
      </c>
      <c r="D166" s="88">
        <f>SUMIF('EJECUCION 24 DE ABRIL DEL 2026'!I:I,B:B,'EJECUCION 24 DE ABRIL DEL 2026'!Q:Q)</f>
        <v>21600000</v>
      </c>
      <c r="E166" s="89">
        <f>SUMIF('EJECUCION 24 DE ABRIL DEL 2026'!I:I,B:B,'EJECUCION 24 DE ABRIL DEL 2026'!X:X)</f>
        <v>21600000</v>
      </c>
      <c r="F166" s="89">
        <f>SUMIF('EJECUCION 24 DE ABRIL DEL 2026'!I:I,B:B,'EJECUCION 24 DE ABRIL DEL 2026'!Z:Z)</f>
        <v>19078500</v>
      </c>
      <c r="G166" s="89">
        <f>SUMIF('EJECUCION 24 DE ABRIL DEL 2026'!I:I,B:B,'EJECUCION 24 DE ABRIL DEL 2026'!AA:AA)</f>
        <v>10902000</v>
      </c>
      <c r="H166" s="90">
        <f t="shared" si="1"/>
        <v>0.5047222222</v>
      </c>
      <c r="I166" s="91" t="s">
        <v>3199</v>
      </c>
      <c r="J166" s="92">
        <f>SUMIF(POAI!T:T,B:B,POAI!AB:AB)</f>
        <v>21600000</v>
      </c>
      <c r="K166" s="85">
        <f t="shared" si="2"/>
        <v>0</v>
      </c>
      <c r="L166" s="93">
        <f>SUMIF(POAI!T:T,B:B,POAI!AI:AI)</f>
        <v>21600000</v>
      </c>
      <c r="M166" s="93">
        <f t="shared" si="3"/>
        <v>0</v>
      </c>
      <c r="N166" s="93">
        <f>SUMIF('EJECUCION 24 DE ABRIL DEL 2026'!I:I,B:B,'EJECUCION 24 DE ABRIL DEL 2026'!Y:Y)</f>
        <v>21545166.67</v>
      </c>
      <c r="O166" s="93">
        <f>SUMIF(POAI!T:T,B:B,POAI!AJ:AJ)</f>
        <v>21545166.67</v>
      </c>
      <c r="P166" s="93">
        <f t="shared" si="4"/>
        <v>0</v>
      </c>
      <c r="Q166" s="93">
        <f>SUMIF(POAI!T:T,B:B,POAI!AL:AL)</f>
        <v>10902000</v>
      </c>
      <c r="R166" s="94">
        <f t="shared" si="5"/>
        <v>0</v>
      </c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>
      <c r="A167" s="86" t="s">
        <v>3491</v>
      </c>
      <c r="B167" s="87" t="s">
        <v>2001</v>
      </c>
      <c r="C167" s="87" t="s">
        <v>3492</v>
      </c>
      <c r="D167" s="88">
        <f>SUMIF('EJECUCION 24 DE ABRIL DEL 2026'!I:I,B:B,'EJECUCION 24 DE ABRIL DEL 2026'!Q:Q)</f>
        <v>110000000</v>
      </c>
      <c r="E167" s="89">
        <f>SUMIF('EJECUCION 24 DE ABRIL DEL 2026'!I:I,B:B,'EJECUCION 24 DE ABRIL DEL 2026'!X:X)</f>
        <v>110000000</v>
      </c>
      <c r="F167" s="89">
        <f>SUMIF('EJECUCION 24 DE ABRIL DEL 2026'!I:I,B:B,'EJECUCION 24 DE ABRIL DEL 2026'!Z:Z)</f>
        <v>0</v>
      </c>
      <c r="G167" s="89">
        <f>SUMIF('EJECUCION 24 DE ABRIL DEL 2026'!I:I,B:B,'EJECUCION 24 DE ABRIL DEL 2026'!AA:AA)</f>
        <v>0</v>
      </c>
      <c r="H167" s="90">
        <f t="shared" si="1"/>
        <v>0</v>
      </c>
      <c r="I167" s="91" t="s">
        <v>3199</v>
      </c>
      <c r="J167" s="92">
        <f>SUMIF(POAI!T:T,B:B,POAI!AB:AB)</f>
        <v>110000000</v>
      </c>
      <c r="K167" s="85">
        <f t="shared" si="2"/>
        <v>0</v>
      </c>
      <c r="L167" s="93">
        <f>SUMIF(POAI!T:T,B:B,POAI!AI:AI)</f>
        <v>110000000</v>
      </c>
      <c r="M167" s="93">
        <f t="shared" si="3"/>
        <v>0</v>
      </c>
      <c r="N167" s="93">
        <f>SUMIF('EJECUCION 24 DE ABRIL DEL 2026'!I:I,B:B,'EJECUCION 24 DE ABRIL DEL 2026'!Y:Y)</f>
        <v>0</v>
      </c>
      <c r="O167" s="93">
        <f>SUMIF(POAI!T:T,B:B,POAI!AJ:AJ)</f>
        <v>0</v>
      </c>
      <c r="P167" s="93">
        <f t="shared" si="4"/>
        <v>0</v>
      </c>
      <c r="Q167" s="93">
        <f>SUMIF(POAI!T:T,B:B,POAI!AL:AL)</f>
        <v>0</v>
      </c>
      <c r="R167" s="94">
        <f t="shared" si="5"/>
        <v>0</v>
      </c>
      <c r="S167" s="94"/>
      <c r="T167" s="94"/>
      <c r="U167" s="94"/>
      <c r="V167" s="94"/>
      <c r="W167" s="94"/>
      <c r="X167" s="94"/>
      <c r="Y167" s="94"/>
      <c r="Z167" s="94"/>
      <c r="AA167" s="94"/>
      <c r="AB167" s="94"/>
    </row>
    <row r="168">
      <c r="A168" s="86" t="s">
        <v>3493</v>
      </c>
      <c r="B168" s="87" t="s">
        <v>2005</v>
      </c>
      <c r="C168" s="87" t="s">
        <v>3494</v>
      </c>
      <c r="D168" s="88">
        <f>SUMIF('EJECUCION 24 DE ABRIL DEL 2026'!I:I,B:B,'EJECUCION 24 DE ABRIL DEL 2026'!Q:Q)</f>
        <v>9714982997</v>
      </c>
      <c r="E168" s="89">
        <f>SUMIF('EJECUCION 24 DE ABRIL DEL 2026'!I:I,B:B,'EJECUCION 24 DE ABRIL DEL 2026'!X:X)</f>
        <v>9632482997</v>
      </c>
      <c r="F168" s="89">
        <f>SUMIF('EJECUCION 24 DE ABRIL DEL 2026'!I:I,B:B,'EJECUCION 24 DE ABRIL DEL 2026'!Z:Z)</f>
        <v>4207023500</v>
      </c>
      <c r="G168" s="89">
        <f>SUMIF('EJECUCION 24 DE ABRIL DEL 2026'!I:I,B:B,'EJECUCION 24 DE ABRIL DEL 2026'!AA:AA)</f>
        <v>1837923047</v>
      </c>
      <c r="H168" s="90">
        <f t="shared" si="1"/>
        <v>0.190804702</v>
      </c>
      <c r="I168" s="91" t="s">
        <v>3495</v>
      </c>
      <c r="J168" s="92">
        <f>SUMIF(POAI!T:T,B:B,POAI!AB:AB)</f>
        <v>9714982997</v>
      </c>
      <c r="K168" s="85">
        <f t="shared" si="2"/>
        <v>0</v>
      </c>
      <c r="L168" s="93">
        <f>SUMIF(POAI!T:T,B:B,POAI!AI:AI)</f>
        <v>9632482997</v>
      </c>
      <c r="M168" s="93">
        <f t="shared" si="3"/>
        <v>0</v>
      </c>
      <c r="N168" s="93">
        <f>SUMIF('EJECUCION 24 DE ABRIL DEL 2026'!I:I,B:B,'EJECUCION 24 DE ABRIL DEL 2026'!Y:Y)</f>
        <v>5145961500</v>
      </c>
      <c r="O168" s="93">
        <f>SUMIF(POAI!T:T,B:B,POAI!AJ:AJ)</f>
        <v>5145961500</v>
      </c>
      <c r="P168" s="93">
        <f t="shared" si="4"/>
        <v>0</v>
      </c>
      <c r="Q168" s="93">
        <f>SUMIF(POAI!T:T,B:B,POAI!AL:AL)</f>
        <v>1837923047</v>
      </c>
      <c r="R168" s="94">
        <f t="shared" si="5"/>
        <v>0</v>
      </c>
      <c r="S168" s="94"/>
      <c r="T168" s="94"/>
      <c r="U168" s="94"/>
      <c r="V168" s="94"/>
      <c r="W168" s="94"/>
      <c r="X168" s="94"/>
      <c r="Y168" s="94"/>
      <c r="Z168" s="94"/>
      <c r="AA168" s="94"/>
      <c r="AB168" s="94"/>
    </row>
    <row r="169">
      <c r="A169" s="86" t="s">
        <v>3496</v>
      </c>
      <c r="B169" s="87" t="s">
        <v>2020</v>
      </c>
      <c r="C169" s="87" t="s">
        <v>3497</v>
      </c>
      <c r="D169" s="88">
        <f>SUMIF('EJECUCION 24 DE ABRIL DEL 2026'!I:I,B:B,'EJECUCION 24 DE ABRIL DEL 2026'!Q:Q)</f>
        <v>16024504000</v>
      </c>
      <c r="E169" s="89">
        <f>SUMIF('EJECUCION 24 DE ABRIL DEL 2026'!I:I,B:B,'EJECUCION 24 DE ABRIL DEL 2026'!X:X)</f>
        <v>10214504000</v>
      </c>
      <c r="F169" s="89">
        <f>SUMIF('EJECUCION 24 DE ABRIL DEL 2026'!I:I,B:B,'EJECUCION 24 DE ABRIL DEL 2026'!Z:Z)</f>
        <v>4538826086</v>
      </c>
      <c r="G169" s="89">
        <f>SUMIF('EJECUCION 24 DE ABRIL DEL 2026'!I:I,B:B,'EJECUCION 24 DE ABRIL DEL 2026'!AA:AA)</f>
        <v>579027000</v>
      </c>
      <c r="H169" s="90">
        <f t="shared" si="1"/>
        <v>0.05668674661</v>
      </c>
      <c r="I169" s="91" t="s">
        <v>3495</v>
      </c>
      <c r="J169" s="92">
        <f>SUMIF(POAI!T:T,B:B,POAI!AB:AB)</f>
        <v>16024504000</v>
      </c>
      <c r="K169" s="85">
        <f t="shared" si="2"/>
        <v>0</v>
      </c>
      <c r="L169" s="93">
        <f>SUMIF(POAI!T:T,B:B,POAI!AI:AI)</f>
        <v>10214504000</v>
      </c>
      <c r="M169" s="93">
        <f t="shared" si="3"/>
        <v>0</v>
      </c>
      <c r="N169" s="93">
        <f>SUMIF('EJECUCION 24 DE ABRIL DEL 2026'!I:I,B:B,'EJECUCION 24 DE ABRIL DEL 2026'!Y:Y)</f>
        <v>4624315500</v>
      </c>
      <c r="O169" s="93">
        <f>SUMIF(POAI!T:T,B:B,POAI!AJ:AJ)</f>
        <v>4624315500</v>
      </c>
      <c r="P169" s="93">
        <f t="shared" si="4"/>
        <v>0</v>
      </c>
      <c r="Q169" s="93">
        <f>SUMIF(POAI!T:T,B:B,POAI!AL:AL)</f>
        <v>579027000</v>
      </c>
      <c r="R169" s="94">
        <f t="shared" si="5"/>
        <v>0</v>
      </c>
      <c r="S169" s="94"/>
      <c r="T169" s="94"/>
      <c r="U169" s="94"/>
      <c r="V169" s="94"/>
      <c r="W169" s="94"/>
      <c r="X169" s="94"/>
      <c r="Y169" s="94"/>
      <c r="Z169" s="94"/>
      <c r="AA169" s="94"/>
      <c r="AB169" s="94"/>
    </row>
    <row r="170">
      <c r="A170" s="86" t="s">
        <v>3498</v>
      </c>
      <c r="B170" s="87" t="s">
        <v>2032</v>
      </c>
      <c r="C170" s="87" t="s">
        <v>3499</v>
      </c>
      <c r="D170" s="88">
        <f>SUMIF('EJECUCION 24 DE ABRIL DEL 2026'!I:I,B:B,'EJECUCION 24 DE ABRIL DEL 2026'!Q:Q)</f>
        <v>650000000</v>
      </c>
      <c r="E170" s="89">
        <f>SUMIF('EJECUCION 24 DE ABRIL DEL 2026'!I:I,B:B,'EJECUCION 24 DE ABRIL DEL 2026'!X:X)</f>
        <v>650000000</v>
      </c>
      <c r="F170" s="89">
        <f>SUMIF('EJECUCION 24 DE ABRIL DEL 2026'!I:I,B:B,'EJECUCION 24 DE ABRIL DEL 2026'!Z:Z)</f>
        <v>48000000</v>
      </c>
      <c r="G170" s="89">
        <f>SUMIF('EJECUCION 24 DE ABRIL DEL 2026'!I:I,B:B,'EJECUCION 24 DE ABRIL DEL 2026'!AA:AA)</f>
        <v>23500000</v>
      </c>
      <c r="H170" s="90">
        <f t="shared" si="1"/>
        <v>0.03615384615</v>
      </c>
      <c r="I170" s="91" t="s">
        <v>3203</v>
      </c>
      <c r="J170" s="92">
        <f>SUMIF(POAI!T:T,B:B,POAI!AB:AB)</f>
        <v>650000000</v>
      </c>
      <c r="K170" s="85">
        <f t="shared" si="2"/>
        <v>0</v>
      </c>
      <c r="L170" s="93">
        <f>SUMIF(POAI!T:T,B:B,POAI!AI:AI)</f>
        <v>650000000</v>
      </c>
      <c r="M170" s="93">
        <f t="shared" si="3"/>
        <v>0</v>
      </c>
      <c r="N170" s="93">
        <f>SUMIF('EJECUCION 24 DE ABRIL DEL 2026'!I:I,B:B,'EJECUCION 24 DE ABRIL DEL 2026'!Y:Y)</f>
        <v>50000000</v>
      </c>
      <c r="O170" s="93">
        <f>SUMIF(POAI!T:T,B:B,POAI!AJ:AJ)</f>
        <v>50000000</v>
      </c>
      <c r="P170" s="93">
        <f t="shared" si="4"/>
        <v>0</v>
      </c>
      <c r="Q170" s="93">
        <f>SUMIF(POAI!T:T,B:B,POAI!AL:AL)</f>
        <v>23500000</v>
      </c>
      <c r="R170" s="94">
        <f t="shared" si="5"/>
        <v>0</v>
      </c>
      <c r="S170" s="94"/>
      <c r="T170" s="94"/>
      <c r="U170" s="94"/>
      <c r="V170" s="94"/>
      <c r="W170" s="94"/>
      <c r="X170" s="94"/>
      <c r="Y170" s="94"/>
      <c r="Z170" s="94"/>
      <c r="AA170" s="94"/>
      <c r="AB170" s="94"/>
    </row>
    <row r="171">
      <c r="A171" s="86" t="s">
        <v>3500</v>
      </c>
      <c r="B171" s="87" t="s">
        <v>2038</v>
      </c>
      <c r="C171" s="87" t="s">
        <v>3501</v>
      </c>
      <c r="D171" s="88">
        <f>SUMIF('EJECUCION 24 DE ABRIL DEL 2026'!I:I,B:B,'EJECUCION 24 DE ABRIL DEL 2026'!Q:Q)</f>
        <v>1452000000</v>
      </c>
      <c r="E171" s="89">
        <f>SUMIF('EJECUCION 24 DE ABRIL DEL 2026'!I:I,B:B,'EJECUCION 24 DE ABRIL DEL 2026'!X:X)</f>
        <v>252000000</v>
      </c>
      <c r="F171" s="89">
        <f>SUMIF('EJECUCION 24 DE ABRIL DEL 2026'!I:I,B:B,'EJECUCION 24 DE ABRIL DEL 2026'!Z:Z)</f>
        <v>148500000</v>
      </c>
      <c r="G171" s="89">
        <f>SUMIF('EJECUCION 24 DE ABRIL DEL 2026'!I:I,B:B,'EJECUCION 24 DE ABRIL DEL 2026'!AA:AA)</f>
        <v>73800000</v>
      </c>
      <c r="H171" s="90">
        <f t="shared" si="1"/>
        <v>0.2928571429</v>
      </c>
      <c r="I171" s="91" t="s">
        <v>3203</v>
      </c>
      <c r="J171" s="92">
        <f>SUMIF(POAI!T:T,B:B,POAI!AB:AB)</f>
        <v>1452000000</v>
      </c>
      <c r="K171" s="85">
        <f t="shared" si="2"/>
        <v>0</v>
      </c>
      <c r="L171" s="93">
        <f>SUMIF(POAI!T:T,B:B,POAI!AI:AI)</f>
        <v>252000000</v>
      </c>
      <c r="M171" s="93">
        <f t="shared" si="3"/>
        <v>0</v>
      </c>
      <c r="N171" s="93">
        <f>SUMIF('EJECUCION 24 DE ABRIL DEL 2026'!I:I,B:B,'EJECUCION 24 DE ABRIL DEL 2026'!Y:Y)</f>
        <v>148500000</v>
      </c>
      <c r="O171" s="93">
        <f>SUMIF(POAI!T:T,B:B,POAI!AJ:AJ)</f>
        <v>148500000</v>
      </c>
      <c r="P171" s="93">
        <f t="shared" si="4"/>
        <v>0</v>
      </c>
      <c r="Q171" s="93">
        <f>SUMIF(POAI!T:T,B:B,POAI!AL:AL)</f>
        <v>73800000</v>
      </c>
      <c r="R171" s="94">
        <f t="shared" si="5"/>
        <v>0</v>
      </c>
      <c r="S171" s="94"/>
      <c r="T171" s="94"/>
      <c r="U171" s="94"/>
      <c r="V171" s="94"/>
      <c r="W171" s="94"/>
      <c r="X171" s="94"/>
      <c r="Y171" s="94"/>
      <c r="Z171" s="94"/>
      <c r="AA171" s="94"/>
      <c r="AB171" s="94"/>
    </row>
    <row r="172">
      <c r="A172" s="86" t="s">
        <v>3502</v>
      </c>
      <c r="B172" s="87" t="s">
        <v>2051</v>
      </c>
      <c r="C172" s="87" t="s">
        <v>3503</v>
      </c>
      <c r="D172" s="88">
        <f>SUMIF('EJECUCION 24 DE ABRIL DEL 2026'!I:I,B:B,'EJECUCION 24 DE ABRIL DEL 2026'!Q:Q)</f>
        <v>350000000</v>
      </c>
      <c r="E172" s="89">
        <f>SUMIF('EJECUCION 24 DE ABRIL DEL 2026'!I:I,B:B,'EJECUCION 24 DE ABRIL DEL 2026'!X:X)</f>
        <v>350000000</v>
      </c>
      <c r="F172" s="89">
        <f>SUMIF('EJECUCION 24 DE ABRIL DEL 2026'!I:I,B:B,'EJECUCION 24 DE ABRIL DEL 2026'!Z:Z)</f>
        <v>0</v>
      </c>
      <c r="G172" s="89">
        <f>SUMIF('EJECUCION 24 DE ABRIL DEL 2026'!I:I,B:B,'EJECUCION 24 DE ABRIL DEL 2026'!AA:AA)</f>
        <v>0</v>
      </c>
      <c r="H172" s="90">
        <f t="shared" si="1"/>
        <v>0</v>
      </c>
      <c r="I172" s="91" t="s">
        <v>3203</v>
      </c>
      <c r="J172" s="92">
        <f>SUMIF(POAI!T:T,B:B,POAI!AB:AB)</f>
        <v>350000000</v>
      </c>
      <c r="K172" s="85">
        <f t="shared" si="2"/>
        <v>0</v>
      </c>
      <c r="L172" s="93">
        <f>SUMIF(POAI!T:T,B:B,POAI!AI:AI)</f>
        <v>350000000</v>
      </c>
      <c r="M172" s="93">
        <f t="shared" si="3"/>
        <v>0</v>
      </c>
      <c r="N172" s="93">
        <f>SUMIF('EJECUCION 24 DE ABRIL DEL 2026'!I:I,B:B,'EJECUCION 24 DE ABRIL DEL 2026'!Y:Y)</f>
        <v>0</v>
      </c>
      <c r="O172" s="93">
        <f>SUMIF(POAI!T:T,B:B,POAI!AJ:AJ)</f>
        <v>0</v>
      </c>
      <c r="P172" s="93">
        <f t="shared" si="4"/>
        <v>0</v>
      </c>
      <c r="Q172" s="93">
        <f>SUMIF(POAI!T:T,B:B,POAI!AL:AL)</f>
        <v>0</v>
      </c>
      <c r="R172" s="94">
        <f t="shared" si="5"/>
        <v>0</v>
      </c>
      <c r="S172" s="94"/>
      <c r="T172" s="94"/>
      <c r="U172" s="94"/>
      <c r="V172" s="94"/>
      <c r="W172" s="94"/>
      <c r="X172" s="94"/>
      <c r="Y172" s="94"/>
      <c r="Z172" s="94"/>
      <c r="AA172" s="94"/>
      <c r="AB172" s="94"/>
    </row>
    <row r="173">
      <c r="A173" s="86" t="s">
        <v>3504</v>
      </c>
      <c r="B173" s="87" t="s">
        <v>2061</v>
      </c>
      <c r="C173" s="87" t="s">
        <v>3505</v>
      </c>
      <c r="D173" s="88">
        <f>SUMIF('EJECUCION 24 DE ABRIL DEL 2026'!I:I,B:B,'EJECUCION 24 DE ABRIL DEL 2026'!Q:Q)</f>
        <v>1246872883</v>
      </c>
      <c r="E173" s="89">
        <f>SUMIF('EJECUCION 24 DE ABRIL DEL 2026'!I:I,B:B,'EJECUCION 24 DE ABRIL DEL 2026'!X:X)</f>
        <v>1246872883</v>
      </c>
      <c r="F173" s="89">
        <f>SUMIF('EJECUCION 24 DE ABRIL DEL 2026'!I:I,B:B,'EJECUCION 24 DE ABRIL DEL 2026'!Z:Z)</f>
        <v>392179161.8</v>
      </c>
      <c r="G173" s="89">
        <f>SUMIF('EJECUCION 24 DE ABRIL DEL 2026'!I:I,B:B,'EJECUCION 24 DE ABRIL DEL 2026'!AA:AA)</f>
        <v>198605841.8</v>
      </c>
      <c r="H173" s="90">
        <f t="shared" si="1"/>
        <v>0.1592831511</v>
      </c>
      <c r="I173" s="91" t="s">
        <v>3203</v>
      </c>
      <c r="J173" s="92">
        <f>SUMIF(POAI!T:T,B:B,POAI!AB:AB)</f>
        <v>1246872883</v>
      </c>
      <c r="K173" s="85">
        <f t="shared" si="2"/>
        <v>0</v>
      </c>
      <c r="L173" s="93">
        <f>SUMIF(POAI!T:T,B:B,POAI!AI:AI)</f>
        <v>1246872883</v>
      </c>
      <c r="M173" s="93">
        <f t="shared" si="3"/>
        <v>0</v>
      </c>
      <c r="N173" s="93">
        <f>SUMIF('EJECUCION 24 DE ABRIL DEL 2026'!I:I,B:B,'EJECUCION 24 DE ABRIL DEL 2026'!Y:Y)</f>
        <v>399010000</v>
      </c>
      <c r="O173" s="93">
        <f>SUMIF(POAI!T:T,B:B,POAI!AJ:AJ)</f>
        <v>399010000</v>
      </c>
      <c r="P173" s="93">
        <f t="shared" si="4"/>
        <v>0</v>
      </c>
      <c r="Q173" s="93">
        <f>SUMIF(POAI!T:T,B:B,POAI!AL:AL)</f>
        <v>198605841.8</v>
      </c>
      <c r="R173" s="94">
        <f t="shared" si="5"/>
        <v>0</v>
      </c>
      <c r="S173" s="94"/>
      <c r="T173" s="94"/>
      <c r="U173" s="94"/>
      <c r="V173" s="94"/>
      <c r="W173" s="94"/>
      <c r="X173" s="94"/>
      <c r="Y173" s="94"/>
      <c r="Z173" s="94"/>
      <c r="AA173" s="94"/>
      <c r="AB173" s="94"/>
    </row>
    <row r="174">
      <c r="A174" s="86" t="s">
        <v>3506</v>
      </c>
      <c r="B174" s="87" t="s">
        <v>2071</v>
      </c>
      <c r="C174" s="87" t="s">
        <v>3507</v>
      </c>
      <c r="D174" s="88">
        <f>SUMIF('EJECUCION 24 DE ABRIL DEL 2026'!I:I,B:B,'EJECUCION 24 DE ABRIL DEL 2026'!Q:Q)</f>
        <v>25386598266</v>
      </c>
      <c r="E174" s="89">
        <f>SUMIF('EJECUCION 24 DE ABRIL DEL 2026'!I:I,B:B,'EJECUCION 24 DE ABRIL DEL 2026'!X:X)</f>
        <v>25386598266</v>
      </c>
      <c r="F174" s="89">
        <f>SUMIF('EJECUCION 24 DE ABRIL DEL 2026'!I:I,B:B,'EJECUCION 24 DE ABRIL DEL 2026'!Z:Z)</f>
        <v>4381730325</v>
      </c>
      <c r="G174" s="89">
        <f>SUMIF('EJECUCION 24 DE ABRIL DEL 2026'!I:I,B:B,'EJECUCION 24 DE ABRIL DEL 2026'!AA:AA)</f>
        <v>4381730325</v>
      </c>
      <c r="H174" s="90">
        <f t="shared" si="1"/>
        <v>0.1726001365</v>
      </c>
      <c r="I174" s="91" t="s">
        <v>3203</v>
      </c>
      <c r="J174" s="92">
        <f>SUMIF(POAI!T:T,B:B,POAI!AB:AB)</f>
        <v>25386598266</v>
      </c>
      <c r="K174" s="85">
        <f t="shared" si="2"/>
        <v>0</v>
      </c>
      <c r="L174" s="93">
        <f>SUMIF(POAI!T:T,B:B,POAI!AI:AI)</f>
        <v>25386598266</v>
      </c>
      <c r="M174" s="93">
        <f t="shared" si="3"/>
        <v>0</v>
      </c>
      <c r="N174" s="93">
        <f>SUMIF('EJECUCION 24 DE ABRIL DEL 2026'!I:I,B:B,'EJECUCION 24 DE ABRIL DEL 2026'!Y:Y)</f>
        <v>4381730325</v>
      </c>
      <c r="O174" s="93">
        <f>SUMIF(POAI!T:T,B:B,POAI!AJ:AJ)</f>
        <v>4381730325</v>
      </c>
      <c r="P174" s="93">
        <f t="shared" si="4"/>
        <v>0</v>
      </c>
      <c r="Q174" s="93">
        <f>SUMIF(POAI!T:T,B:B,POAI!AL:AL)</f>
        <v>4381730325</v>
      </c>
      <c r="R174" s="94">
        <f t="shared" si="5"/>
        <v>0</v>
      </c>
      <c r="S174" s="94"/>
      <c r="T174" s="94"/>
      <c r="U174" s="94"/>
      <c r="V174" s="94"/>
      <c r="W174" s="94"/>
      <c r="X174" s="94"/>
      <c r="Y174" s="94"/>
      <c r="Z174" s="94"/>
      <c r="AA174" s="94"/>
      <c r="AB174" s="94"/>
    </row>
    <row r="175">
      <c r="A175" s="86" t="s">
        <v>3508</v>
      </c>
      <c r="B175" s="87" t="s">
        <v>2082</v>
      </c>
      <c r="C175" s="87" t="s">
        <v>3509</v>
      </c>
      <c r="D175" s="88">
        <f>SUMIF('EJECUCION 24 DE ABRIL DEL 2026'!I:I,B:B,'EJECUCION 24 DE ABRIL DEL 2026'!Q:Q)</f>
        <v>13237613821</v>
      </c>
      <c r="E175" s="89">
        <f>SUMIF('EJECUCION 24 DE ABRIL DEL 2026'!I:I,B:B,'EJECUCION 24 DE ABRIL DEL 2026'!X:X)</f>
        <v>13237613821</v>
      </c>
      <c r="F175" s="89">
        <f>SUMIF('EJECUCION 24 DE ABRIL DEL 2026'!I:I,B:B,'EJECUCION 24 DE ABRIL DEL 2026'!Z:Z)</f>
        <v>1476564490</v>
      </c>
      <c r="G175" s="89">
        <f>SUMIF('EJECUCION 24 DE ABRIL DEL 2026'!I:I,B:B,'EJECUCION 24 DE ABRIL DEL 2026'!AA:AA)</f>
        <v>1476564490</v>
      </c>
      <c r="H175" s="90">
        <f t="shared" si="1"/>
        <v>0.1115431006</v>
      </c>
      <c r="I175" s="91" t="s">
        <v>3203</v>
      </c>
      <c r="J175" s="92">
        <f>SUMIF(POAI!T:T,B:B,POAI!AB:AB)</f>
        <v>13237613821</v>
      </c>
      <c r="K175" s="85">
        <f t="shared" si="2"/>
        <v>0</v>
      </c>
      <c r="L175" s="93">
        <f>SUMIF(POAI!T:T,B:B,POAI!AI:AI)</f>
        <v>13237613821</v>
      </c>
      <c r="M175" s="93">
        <f t="shared" si="3"/>
        <v>0</v>
      </c>
      <c r="N175" s="93">
        <f>SUMIF('EJECUCION 24 DE ABRIL DEL 2026'!I:I,B:B,'EJECUCION 24 DE ABRIL DEL 2026'!Y:Y)</f>
        <v>1476564490</v>
      </c>
      <c r="O175" s="93">
        <f>SUMIF(POAI!T:T,B:B,POAI!AJ:AJ)</f>
        <v>1476564490</v>
      </c>
      <c r="P175" s="93">
        <f t="shared" si="4"/>
        <v>0</v>
      </c>
      <c r="Q175" s="93">
        <f>SUMIF(POAI!T:T,B:B,POAI!AL:AL)</f>
        <v>1476564490</v>
      </c>
      <c r="R175" s="94">
        <f t="shared" si="5"/>
        <v>0</v>
      </c>
      <c r="S175" s="94"/>
      <c r="T175" s="94"/>
      <c r="U175" s="94"/>
      <c r="V175" s="94"/>
      <c r="W175" s="94"/>
      <c r="X175" s="94"/>
      <c r="Y175" s="94"/>
      <c r="Z175" s="94"/>
      <c r="AA175" s="94"/>
      <c r="AB175" s="94"/>
    </row>
    <row r="176">
      <c r="A176" s="86" t="s">
        <v>3510</v>
      </c>
      <c r="B176" s="87" t="s">
        <v>2091</v>
      </c>
      <c r="C176" s="87" t="s">
        <v>3511</v>
      </c>
      <c r="D176" s="88">
        <f>SUMIF('EJECUCION 24 DE ABRIL DEL 2026'!I:I,B:B,'EJECUCION 24 DE ABRIL DEL 2026'!Q:Q)</f>
        <v>14773975065</v>
      </c>
      <c r="E176" s="89">
        <f>SUMIF('EJECUCION 24 DE ABRIL DEL 2026'!I:I,B:B,'EJECUCION 24 DE ABRIL DEL 2026'!X:X)</f>
        <v>14773975065</v>
      </c>
      <c r="F176" s="89">
        <f>SUMIF('EJECUCION 24 DE ABRIL DEL 2026'!I:I,B:B,'EJECUCION 24 DE ABRIL DEL 2026'!Z:Z)</f>
        <v>789705752</v>
      </c>
      <c r="G176" s="89">
        <f>SUMIF('EJECUCION 24 DE ABRIL DEL 2026'!I:I,B:B,'EJECUCION 24 DE ABRIL DEL 2026'!AA:AA)</f>
        <v>789705752</v>
      </c>
      <c r="H176" s="90">
        <f t="shared" si="1"/>
        <v>0.05345248984</v>
      </c>
      <c r="I176" s="91" t="s">
        <v>3203</v>
      </c>
      <c r="J176" s="92">
        <f>SUMIF(POAI!T:T,B:B,POAI!AB:AB)</f>
        <v>14773975065</v>
      </c>
      <c r="K176" s="85">
        <f t="shared" si="2"/>
        <v>0</v>
      </c>
      <c r="L176" s="93">
        <f>SUMIF(POAI!T:T,B:B,POAI!AI:AI)</f>
        <v>14773975065</v>
      </c>
      <c r="M176" s="93">
        <f t="shared" si="3"/>
        <v>0</v>
      </c>
      <c r="N176" s="93">
        <f>SUMIF('EJECUCION 24 DE ABRIL DEL 2026'!I:I,B:B,'EJECUCION 24 DE ABRIL DEL 2026'!Y:Y)</f>
        <v>789705752</v>
      </c>
      <c r="O176" s="93">
        <f>SUMIF(POAI!T:T,B:B,POAI!AJ:AJ)</f>
        <v>789705752</v>
      </c>
      <c r="P176" s="93">
        <f t="shared" si="4"/>
        <v>0</v>
      </c>
      <c r="Q176" s="93">
        <f>SUMIF(POAI!T:T,B:B,POAI!AL:AL)</f>
        <v>789705752</v>
      </c>
      <c r="R176" s="94">
        <f t="shared" si="5"/>
        <v>0</v>
      </c>
      <c r="S176" s="94"/>
      <c r="T176" s="94"/>
      <c r="U176" s="94"/>
      <c r="V176" s="94"/>
      <c r="W176" s="94"/>
      <c r="X176" s="94"/>
      <c r="Y176" s="94"/>
      <c r="Z176" s="94"/>
      <c r="AA176" s="94"/>
      <c r="AB176" s="94"/>
    </row>
    <row r="177">
      <c r="A177" s="86" t="s">
        <v>3512</v>
      </c>
      <c r="B177" s="87" t="s">
        <v>2110</v>
      </c>
      <c r="C177" s="87" t="s">
        <v>3513</v>
      </c>
      <c r="D177" s="88">
        <f>SUMIF('EJECUCION 24 DE ABRIL DEL 2026'!I:I,B:B,'EJECUCION 24 DE ABRIL DEL 2026'!Q:Q)</f>
        <v>73426235550</v>
      </c>
      <c r="E177" s="89">
        <f>SUMIF('EJECUCION 24 DE ABRIL DEL 2026'!I:I,B:B,'EJECUCION 24 DE ABRIL DEL 2026'!X:X)</f>
        <v>73426235550</v>
      </c>
      <c r="F177" s="89">
        <f>SUMIF('EJECUCION 24 DE ABRIL DEL 2026'!I:I,B:B,'EJECUCION 24 DE ABRIL DEL 2026'!Z:Z)</f>
        <v>44000000</v>
      </c>
      <c r="G177" s="89">
        <f>SUMIF('EJECUCION 24 DE ABRIL DEL 2026'!I:I,B:B,'EJECUCION 24 DE ABRIL DEL 2026'!AA:AA)</f>
        <v>13500000</v>
      </c>
      <c r="H177" s="90">
        <f t="shared" si="1"/>
        <v>0.0001838579889</v>
      </c>
      <c r="I177" s="91" t="s">
        <v>3203</v>
      </c>
      <c r="J177" s="92">
        <f>SUMIF(POAI!T:T,B:B,POAI!AB:AB)</f>
        <v>73426235550</v>
      </c>
      <c r="K177" s="85">
        <f t="shared" si="2"/>
        <v>0</v>
      </c>
      <c r="L177" s="93">
        <f>SUMIF(POAI!T:T,B:B,POAI!AI:AI)</f>
        <v>73426235550</v>
      </c>
      <c r="M177" s="93">
        <f t="shared" si="3"/>
        <v>0</v>
      </c>
      <c r="N177" s="93">
        <f>SUMIF('EJECUCION 24 DE ABRIL DEL 2026'!I:I,B:B,'EJECUCION 24 DE ABRIL DEL 2026'!Y:Y)</f>
        <v>44000000</v>
      </c>
      <c r="O177" s="93">
        <f>SUMIF(POAI!T:T,B:B,POAI!AJ:AJ)</f>
        <v>44000000</v>
      </c>
      <c r="P177" s="93">
        <f t="shared" si="4"/>
        <v>0</v>
      </c>
      <c r="Q177" s="93">
        <f>SUMIF(POAI!T:T,B:B,POAI!AL:AL)</f>
        <v>13500000</v>
      </c>
      <c r="R177" s="94">
        <f t="shared" si="5"/>
        <v>0</v>
      </c>
      <c r="S177" s="94"/>
      <c r="T177" s="94"/>
      <c r="U177" s="94"/>
      <c r="V177" s="94"/>
      <c r="W177" s="94"/>
      <c r="X177" s="94"/>
      <c r="Y177" s="94"/>
      <c r="Z177" s="94"/>
      <c r="AA177" s="94"/>
      <c r="AB177" s="94"/>
    </row>
    <row r="178">
      <c r="A178" s="86" t="s">
        <v>3514</v>
      </c>
      <c r="B178" s="87" t="s">
        <v>2119</v>
      </c>
      <c r="C178" s="87" t="s">
        <v>3515</v>
      </c>
      <c r="D178" s="88">
        <f>SUMIF('EJECUCION 24 DE ABRIL DEL 2026'!I:I,B:B,'EJECUCION 24 DE ABRIL DEL 2026'!Q:Q)</f>
        <v>4689433922</v>
      </c>
      <c r="E178" s="89">
        <f>SUMIF('EJECUCION 24 DE ABRIL DEL 2026'!I:I,B:B,'EJECUCION 24 DE ABRIL DEL 2026'!X:X)</f>
        <v>4689433922</v>
      </c>
      <c r="F178" s="89">
        <f>SUMIF('EJECUCION 24 DE ABRIL DEL 2026'!I:I,B:B,'EJECUCION 24 DE ABRIL DEL 2026'!Z:Z)</f>
        <v>892603700</v>
      </c>
      <c r="G178" s="89">
        <f>SUMIF('EJECUCION 24 DE ABRIL DEL 2026'!I:I,B:B,'EJECUCION 24 DE ABRIL DEL 2026'!AA:AA)</f>
        <v>795803700</v>
      </c>
      <c r="H178" s="90">
        <f t="shared" si="1"/>
        <v>0.1697014423</v>
      </c>
      <c r="I178" s="91" t="s">
        <v>3203</v>
      </c>
      <c r="J178" s="92">
        <f>SUMIF(POAI!T:T,B:B,POAI!AB:AB)</f>
        <v>4689433922</v>
      </c>
      <c r="K178" s="85">
        <f t="shared" si="2"/>
        <v>0</v>
      </c>
      <c r="L178" s="93">
        <f>SUMIF(POAI!T:T,B:B,POAI!AI:AI)</f>
        <v>4689433922</v>
      </c>
      <c r="M178" s="93">
        <f t="shared" si="3"/>
        <v>0</v>
      </c>
      <c r="N178" s="93">
        <f>SUMIF('EJECUCION 24 DE ABRIL DEL 2026'!I:I,B:B,'EJECUCION 24 DE ABRIL DEL 2026'!Y:Y)</f>
        <v>1192603700</v>
      </c>
      <c r="O178" s="93">
        <f>SUMIF(POAI!T:T,B:B,POAI!AJ:AJ)</f>
        <v>1192603700</v>
      </c>
      <c r="P178" s="93">
        <f t="shared" si="4"/>
        <v>0</v>
      </c>
      <c r="Q178" s="93">
        <f>SUMIF(POAI!T:T,B:B,POAI!AL:AL)</f>
        <v>795803700</v>
      </c>
      <c r="R178" s="94">
        <f t="shared" si="5"/>
        <v>0</v>
      </c>
      <c r="S178" s="94"/>
      <c r="T178" s="94"/>
      <c r="U178" s="94"/>
      <c r="V178" s="94"/>
      <c r="W178" s="94"/>
      <c r="X178" s="94"/>
      <c r="Y178" s="94"/>
      <c r="Z178" s="94"/>
      <c r="AA178" s="94"/>
      <c r="AB178" s="94"/>
    </row>
    <row r="179">
      <c r="A179" s="86" t="s">
        <v>3516</v>
      </c>
      <c r="B179" s="87" t="s">
        <v>2141</v>
      </c>
      <c r="C179" s="87" t="s">
        <v>3517</v>
      </c>
      <c r="D179" s="88">
        <f>SUMIF('EJECUCION 24 DE ABRIL DEL 2026'!I:I,B:B,'EJECUCION 24 DE ABRIL DEL 2026'!Q:Q)</f>
        <v>298000000</v>
      </c>
      <c r="E179" s="89">
        <f>SUMIF('EJECUCION 24 DE ABRIL DEL 2026'!I:I,B:B,'EJECUCION 24 DE ABRIL DEL 2026'!X:X)</f>
        <v>298000000</v>
      </c>
      <c r="F179" s="89">
        <f>SUMIF('EJECUCION 24 DE ABRIL DEL 2026'!I:I,B:B,'EJECUCION 24 DE ABRIL DEL 2026'!Z:Z)</f>
        <v>293400000</v>
      </c>
      <c r="G179" s="89">
        <f>SUMIF('EJECUCION 24 DE ABRIL DEL 2026'!I:I,B:B,'EJECUCION 24 DE ABRIL DEL 2026'!AA:AA)</f>
        <v>157900000</v>
      </c>
      <c r="H179" s="90">
        <f t="shared" si="1"/>
        <v>0.5298657718</v>
      </c>
      <c r="I179" s="91" t="s">
        <v>3203</v>
      </c>
      <c r="J179" s="92">
        <f>SUMIF(POAI!T:T,B:B,POAI!AB:AB)</f>
        <v>298000000</v>
      </c>
      <c r="K179" s="85">
        <f t="shared" si="2"/>
        <v>0</v>
      </c>
      <c r="L179" s="93">
        <f>SUMIF(POAI!T:T,B:B,POAI!AI:AI)</f>
        <v>298000000</v>
      </c>
      <c r="M179" s="93">
        <f t="shared" si="3"/>
        <v>0</v>
      </c>
      <c r="N179" s="93">
        <f>SUMIF('EJECUCION 24 DE ABRIL DEL 2026'!I:I,B:B,'EJECUCION 24 DE ABRIL DEL 2026'!Y:Y)</f>
        <v>294900000</v>
      </c>
      <c r="O179" s="93">
        <f>SUMIF(POAI!T:T,B:B,POAI!AJ:AJ)</f>
        <v>294900000</v>
      </c>
      <c r="P179" s="93">
        <f t="shared" si="4"/>
        <v>0</v>
      </c>
      <c r="Q179" s="93">
        <f>SUMIF(POAI!T:T,B:B,POAI!AL:AL)</f>
        <v>157900000</v>
      </c>
      <c r="R179" s="94">
        <f t="shared" si="5"/>
        <v>0</v>
      </c>
      <c r="S179" s="94"/>
      <c r="T179" s="94"/>
      <c r="U179" s="94"/>
      <c r="V179" s="94"/>
      <c r="W179" s="94"/>
      <c r="X179" s="94"/>
      <c r="Y179" s="94"/>
      <c r="Z179" s="94"/>
      <c r="AA179" s="94"/>
      <c r="AB179" s="94"/>
    </row>
    <row r="180">
      <c r="A180" s="86" t="s">
        <v>3518</v>
      </c>
      <c r="B180" s="87" t="s">
        <v>2144</v>
      </c>
      <c r="C180" s="87" t="s">
        <v>3519</v>
      </c>
      <c r="D180" s="88">
        <f>SUMIF('EJECUCION 24 DE ABRIL DEL 2026'!I:I,B:B,'EJECUCION 24 DE ABRIL DEL 2026'!Q:Q)</f>
        <v>36000000</v>
      </c>
      <c r="E180" s="89">
        <f>SUMIF('EJECUCION 24 DE ABRIL DEL 2026'!I:I,B:B,'EJECUCION 24 DE ABRIL DEL 2026'!X:X)</f>
        <v>36000000</v>
      </c>
      <c r="F180" s="89">
        <f>SUMIF('EJECUCION 24 DE ABRIL DEL 2026'!I:I,B:B,'EJECUCION 24 DE ABRIL DEL 2026'!Z:Z)</f>
        <v>36000000</v>
      </c>
      <c r="G180" s="89">
        <f>SUMIF('EJECUCION 24 DE ABRIL DEL 2026'!I:I,B:B,'EJECUCION 24 DE ABRIL DEL 2026'!AA:AA)</f>
        <v>19500000</v>
      </c>
      <c r="H180" s="90">
        <f t="shared" si="1"/>
        <v>0.5416666667</v>
      </c>
      <c r="I180" s="91" t="s">
        <v>3203</v>
      </c>
      <c r="J180" s="92">
        <f>SUMIF(POAI!T:T,B:B,POAI!AB:AB)</f>
        <v>36000000</v>
      </c>
      <c r="K180" s="85">
        <f t="shared" si="2"/>
        <v>0</v>
      </c>
      <c r="L180" s="93">
        <f>SUMIF(POAI!T:T,B:B,POAI!AI:AI)</f>
        <v>36000000</v>
      </c>
      <c r="M180" s="93">
        <f t="shared" si="3"/>
        <v>0</v>
      </c>
      <c r="N180" s="93">
        <f>SUMIF('EJECUCION 24 DE ABRIL DEL 2026'!I:I,B:B,'EJECUCION 24 DE ABRIL DEL 2026'!Y:Y)</f>
        <v>36000000</v>
      </c>
      <c r="O180" s="93">
        <f>SUMIF(POAI!T:T,B:B,POAI!AJ:AJ)</f>
        <v>36000000</v>
      </c>
      <c r="P180" s="93">
        <f t="shared" si="4"/>
        <v>0</v>
      </c>
      <c r="Q180" s="93">
        <f>SUMIF(POAI!T:T,B:B,POAI!AL:AL)</f>
        <v>19500000</v>
      </c>
      <c r="R180" s="94">
        <f t="shared" si="5"/>
        <v>0</v>
      </c>
      <c r="S180" s="94"/>
      <c r="T180" s="94"/>
      <c r="U180" s="94"/>
      <c r="V180" s="94"/>
      <c r="W180" s="94"/>
      <c r="X180" s="94"/>
      <c r="Y180" s="94"/>
      <c r="Z180" s="94"/>
      <c r="AA180" s="94"/>
      <c r="AB180" s="94"/>
    </row>
    <row r="181">
      <c r="A181" s="86" t="s">
        <v>3520</v>
      </c>
      <c r="B181" s="87" t="s">
        <v>2152</v>
      </c>
      <c r="C181" s="87" t="s">
        <v>3521</v>
      </c>
      <c r="D181" s="88">
        <f>SUMIF('EJECUCION 24 DE ABRIL DEL 2026'!I:I,B:B,'EJECUCION 24 DE ABRIL DEL 2026'!Q:Q)</f>
        <v>68800000</v>
      </c>
      <c r="E181" s="89">
        <f>SUMIF('EJECUCION 24 DE ABRIL DEL 2026'!I:I,B:B,'EJECUCION 24 DE ABRIL DEL 2026'!X:X)</f>
        <v>68800000</v>
      </c>
      <c r="F181" s="89">
        <f>SUMIF('EJECUCION 24 DE ABRIL DEL 2026'!I:I,B:B,'EJECUCION 24 DE ABRIL DEL 2026'!Z:Z)</f>
        <v>66000000</v>
      </c>
      <c r="G181" s="89">
        <f>SUMIF('EJECUCION 24 DE ABRIL DEL 2026'!I:I,B:B,'EJECUCION 24 DE ABRIL DEL 2026'!AA:AA)</f>
        <v>21000000</v>
      </c>
      <c r="H181" s="90">
        <f t="shared" si="1"/>
        <v>0.3052325581</v>
      </c>
      <c r="I181" s="91" t="s">
        <v>3203</v>
      </c>
      <c r="J181" s="92">
        <f>SUMIF(POAI!T:T,B:B,POAI!AB:AB)</f>
        <v>68800000</v>
      </c>
      <c r="K181" s="85">
        <f t="shared" si="2"/>
        <v>0</v>
      </c>
      <c r="L181" s="93">
        <f>SUMIF(POAI!T:T,B:B,POAI!AI:AI)</f>
        <v>68800000</v>
      </c>
      <c r="M181" s="93">
        <f t="shared" si="3"/>
        <v>0</v>
      </c>
      <c r="N181" s="93">
        <f>SUMIF('EJECUCION 24 DE ABRIL DEL 2026'!I:I,B:B,'EJECUCION 24 DE ABRIL DEL 2026'!Y:Y)</f>
        <v>68100000</v>
      </c>
      <c r="O181" s="93">
        <f>SUMIF(POAI!T:T,B:B,POAI!AJ:AJ)</f>
        <v>68100000</v>
      </c>
      <c r="P181" s="93">
        <f t="shared" si="4"/>
        <v>0</v>
      </c>
      <c r="Q181" s="93">
        <f>SUMIF(POAI!T:T,B:B,POAI!AL:AL)</f>
        <v>21000000</v>
      </c>
      <c r="R181" s="94">
        <f t="shared" si="5"/>
        <v>0</v>
      </c>
      <c r="S181" s="94"/>
      <c r="T181" s="94"/>
      <c r="U181" s="94"/>
      <c r="V181" s="94"/>
      <c r="W181" s="94"/>
      <c r="X181" s="94"/>
      <c r="Y181" s="94"/>
      <c r="Z181" s="94"/>
      <c r="AA181" s="94"/>
      <c r="AB181" s="94"/>
    </row>
    <row r="182">
      <c r="A182" s="86" t="s">
        <v>3522</v>
      </c>
      <c r="B182" s="87" t="s">
        <v>2159</v>
      </c>
      <c r="C182" s="87" t="s">
        <v>3523</v>
      </c>
      <c r="D182" s="88">
        <f>SUMIF('EJECUCION 24 DE ABRIL DEL 2026'!I:I,B:B,'EJECUCION 24 DE ABRIL DEL 2026'!Q:Q)</f>
        <v>190000000</v>
      </c>
      <c r="E182" s="89">
        <f>SUMIF('EJECUCION 24 DE ABRIL DEL 2026'!I:I,B:B,'EJECUCION 24 DE ABRIL DEL 2026'!X:X)</f>
        <v>190000000</v>
      </c>
      <c r="F182" s="89">
        <f>SUMIF('EJECUCION 24 DE ABRIL DEL 2026'!I:I,B:B,'EJECUCION 24 DE ABRIL DEL 2026'!Z:Z)</f>
        <v>186900000</v>
      </c>
      <c r="G182" s="89">
        <f>SUMIF('EJECUCION 24 DE ABRIL DEL 2026'!I:I,B:B,'EJECUCION 24 DE ABRIL DEL 2026'!AA:AA)</f>
        <v>94800000</v>
      </c>
      <c r="H182" s="90">
        <f t="shared" si="1"/>
        <v>0.4989473684</v>
      </c>
      <c r="I182" s="91" t="s">
        <v>3203</v>
      </c>
      <c r="J182" s="92">
        <f>SUMIF(POAI!T:T,B:B,POAI!AB:AB)</f>
        <v>190000000</v>
      </c>
      <c r="K182" s="85">
        <f t="shared" si="2"/>
        <v>0</v>
      </c>
      <c r="L182" s="93">
        <f>SUMIF(POAI!T:T,B:B,POAI!AI:AI)</f>
        <v>190000000</v>
      </c>
      <c r="M182" s="93">
        <f t="shared" si="3"/>
        <v>0</v>
      </c>
      <c r="N182" s="93">
        <f>SUMIF('EJECUCION 24 DE ABRIL DEL 2026'!I:I,B:B,'EJECUCION 24 DE ABRIL DEL 2026'!Y:Y)</f>
        <v>189900000</v>
      </c>
      <c r="O182" s="93">
        <f>SUMIF(POAI!T:T,B:B,POAI!AJ:AJ)</f>
        <v>189900000</v>
      </c>
      <c r="P182" s="93">
        <f t="shared" si="4"/>
        <v>0</v>
      </c>
      <c r="Q182" s="93">
        <f>SUMIF(POAI!T:T,B:B,POAI!AL:AL)</f>
        <v>94800000</v>
      </c>
      <c r="R182" s="94">
        <f t="shared" si="5"/>
        <v>0</v>
      </c>
      <c r="S182" s="94"/>
      <c r="T182" s="94"/>
      <c r="U182" s="94"/>
      <c r="V182" s="94"/>
      <c r="W182" s="94"/>
      <c r="X182" s="94"/>
      <c r="Y182" s="94"/>
      <c r="Z182" s="94"/>
      <c r="AA182" s="94"/>
      <c r="AB182" s="94"/>
    </row>
    <row r="183">
      <c r="A183" s="86" t="s">
        <v>3524</v>
      </c>
      <c r="B183" s="87" t="s">
        <v>2170</v>
      </c>
      <c r="C183" s="87" t="s">
        <v>3525</v>
      </c>
      <c r="D183" s="88">
        <f>SUMIF('EJECUCION 24 DE ABRIL DEL 2026'!I:I,B:B,'EJECUCION 24 DE ABRIL DEL 2026'!Q:Q)</f>
        <v>48000000</v>
      </c>
      <c r="E183" s="89">
        <f>SUMIF('EJECUCION 24 DE ABRIL DEL 2026'!I:I,B:B,'EJECUCION 24 DE ABRIL DEL 2026'!X:X)</f>
        <v>48000000</v>
      </c>
      <c r="F183" s="89">
        <f>SUMIF('EJECUCION 24 DE ABRIL DEL 2026'!I:I,B:B,'EJECUCION 24 DE ABRIL DEL 2026'!Z:Z)</f>
        <v>47400000</v>
      </c>
      <c r="G183" s="89">
        <f>SUMIF('EJECUCION 24 DE ABRIL DEL 2026'!I:I,B:B,'EJECUCION 24 DE ABRIL DEL 2026'!AA:AA)</f>
        <v>20000000</v>
      </c>
      <c r="H183" s="90">
        <f t="shared" si="1"/>
        <v>0.4166666667</v>
      </c>
      <c r="I183" s="91" t="s">
        <v>3203</v>
      </c>
      <c r="J183" s="92">
        <f>SUMIF(POAI!T:T,B:B,POAI!AB:AB)</f>
        <v>48000000</v>
      </c>
      <c r="K183" s="85">
        <f t="shared" si="2"/>
        <v>0</v>
      </c>
      <c r="L183" s="93">
        <f>SUMIF(POAI!T:T,B:B,POAI!AI:AI)</f>
        <v>48000000</v>
      </c>
      <c r="M183" s="93">
        <f t="shared" si="3"/>
        <v>0</v>
      </c>
      <c r="N183" s="93">
        <f>SUMIF('EJECUCION 24 DE ABRIL DEL 2026'!I:I,B:B,'EJECUCION 24 DE ABRIL DEL 2026'!Y:Y)</f>
        <v>47400000</v>
      </c>
      <c r="O183" s="93">
        <f>SUMIF(POAI!T:T,B:B,POAI!AJ:AJ)</f>
        <v>47400000</v>
      </c>
      <c r="P183" s="93">
        <f t="shared" si="4"/>
        <v>0</v>
      </c>
      <c r="Q183" s="93">
        <f>SUMIF(POAI!T:T,B:B,POAI!AL:AL)</f>
        <v>20000000</v>
      </c>
      <c r="R183" s="94">
        <f t="shared" si="5"/>
        <v>0</v>
      </c>
      <c r="S183" s="94"/>
      <c r="T183" s="94"/>
      <c r="U183" s="94"/>
      <c r="V183" s="94"/>
      <c r="W183" s="94"/>
      <c r="X183" s="94"/>
      <c r="Y183" s="94"/>
      <c r="Z183" s="94"/>
      <c r="AA183" s="94"/>
      <c r="AB183" s="94"/>
    </row>
    <row r="184">
      <c r="A184" s="86" t="s">
        <v>3526</v>
      </c>
      <c r="B184" s="87" t="s">
        <v>2174</v>
      </c>
      <c r="C184" s="87" t="s">
        <v>3527</v>
      </c>
      <c r="D184" s="88">
        <f>SUMIF('EJECUCION 24 DE ABRIL DEL 2026'!I:I,B:B,'EJECUCION 24 DE ABRIL DEL 2026'!Q:Q)</f>
        <v>32000000</v>
      </c>
      <c r="E184" s="89">
        <f>SUMIF('EJECUCION 24 DE ABRIL DEL 2026'!I:I,B:B,'EJECUCION 24 DE ABRIL DEL 2026'!X:X)</f>
        <v>32000000</v>
      </c>
      <c r="F184" s="89">
        <f>SUMIF('EJECUCION 24 DE ABRIL DEL 2026'!I:I,B:B,'EJECUCION 24 DE ABRIL DEL 2026'!Z:Z)</f>
        <v>29700000</v>
      </c>
      <c r="G184" s="89">
        <f>SUMIF('EJECUCION 24 DE ABRIL DEL 2026'!I:I,B:B,'EJECUCION 24 DE ABRIL DEL 2026'!AA:AA)</f>
        <v>11600000</v>
      </c>
      <c r="H184" s="90">
        <f t="shared" si="1"/>
        <v>0.3625</v>
      </c>
      <c r="I184" s="91" t="s">
        <v>3203</v>
      </c>
      <c r="J184" s="92">
        <f>SUMIF(POAI!T:T,B:B,POAI!AB:AB)</f>
        <v>32000000</v>
      </c>
      <c r="K184" s="85">
        <f t="shared" si="2"/>
        <v>0</v>
      </c>
      <c r="L184" s="93">
        <f>SUMIF(POAI!T:T,B:B,POAI!AI:AI)</f>
        <v>32000000</v>
      </c>
      <c r="M184" s="93">
        <f t="shared" si="3"/>
        <v>0</v>
      </c>
      <c r="N184" s="93">
        <f>SUMIF('EJECUCION 24 DE ABRIL DEL 2026'!I:I,B:B,'EJECUCION 24 DE ABRIL DEL 2026'!Y:Y)</f>
        <v>29700000</v>
      </c>
      <c r="O184" s="93">
        <f>SUMIF(POAI!T:T,B:B,POAI!AJ:AJ)</f>
        <v>29700000</v>
      </c>
      <c r="P184" s="93">
        <f t="shared" si="4"/>
        <v>0</v>
      </c>
      <c r="Q184" s="93">
        <f>SUMIF(POAI!T:T,B:B,POAI!AL:AL)</f>
        <v>11600000</v>
      </c>
      <c r="R184" s="94">
        <f t="shared" si="5"/>
        <v>0</v>
      </c>
      <c r="S184" s="94"/>
      <c r="T184" s="94"/>
      <c r="U184" s="94"/>
      <c r="V184" s="94"/>
      <c r="W184" s="94"/>
      <c r="X184" s="94"/>
      <c r="Y184" s="94"/>
      <c r="Z184" s="94"/>
      <c r="AA184" s="94"/>
      <c r="AB184" s="94"/>
    </row>
    <row r="185">
      <c r="A185" s="86" t="s">
        <v>3528</v>
      </c>
      <c r="B185" s="87" t="s">
        <v>2177</v>
      </c>
      <c r="C185" s="87" t="s">
        <v>3529</v>
      </c>
      <c r="D185" s="88">
        <f>SUMIF('EJECUCION 24 DE ABRIL DEL 2026'!I:I,B:B,'EJECUCION 24 DE ABRIL DEL 2026'!Q:Q)</f>
        <v>454000000</v>
      </c>
      <c r="E185" s="89">
        <f>SUMIF('EJECUCION 24 DE ABRIL DEL 2026'!I:I,B:B,'EJECUCION 24 DE ABRIL DEL 2026'!X:X)</f>
        <v>536500000</v>
      </c>
      <c r="F185" s="89">
        <f>SUMIF('EJECUCION 24 DE ABRIL DEL 2026'!I:I,B:B,'EJECUCION 24 DE ABRIL DEL 2026'!Z:Z)</f>
        <v>452900000</v>
      </c>
      <c r="G185" s="89">
        <f>SUMIF('EJECUCION 24 DE ABRIL DEL 2026'!I:I,B:B,'EJECUCION 24 DE ABRIL DEL 2026'!AA:AA)</f>
        <v>242500000</v>
      </c>
      <c r="H185" s="90">
        <f t="shared" si="1"/>
        <v>0.4520037279</v>
      </c>
      <c r="I185" s="91" t="s">
        <v>3203</v>
      </c>
      <c r="J185" s="92">
        <f>SUMIF(POAI!T:T,B:B,POAI!AB:AB)</f>
        <v>454000000</v>
      </c>
      <c r="K185" s="85">
        <f t="shared" si="2"/>
        <v>0</v>
      </c>
      <c r="L185" s="93">
        <f>SUMIF(POAI!T:T,B:B,POAI!AI:AI)</f>
        <v>536500000</v>
      </c>
      <c r="M185" s="93">
        <f t="shared" si="3"/>
        <v>0</v>
      </c>
      <c r="N185" s="93">
        <f>SUMIF('EJECUCION 24 DE ABRIL DEL 2026'!I:I,B:B,'EJECUCION 24 DE ABRIL DEL 2026'!Y:Y)</f>
        <v>461150000</v>
      </c>
      <c r="O185" s="93">
        <f>SUMIF(POAI!T:T,B:B,POAI!AJ:AJ)</f>
        <v>461150000</v>
      </c>
      <c r="P185" s="93">
        <f t="shared" si="4"/>
        <v>0</v>
      </c>
      <c r="Q185" s="93">
        <f>SUMIF(POAI!T:T,B:B,POAI!AL:AL)</f>
        <v>242500000</v>
      </c>
      <c r="R185" s="94">
        <f t="shared" si="5"/>
        <v>0</v>
      </c>
      <c r="S185" s="94"/>
      <c r="T185" s="94"/>
      <c r="U185" s="94"/>
      <c r="V185" s="94"/>
      <c r="W185" s="94"/>
      <c r="X185" s="94"/>
      <c r="Y185" s="94"/>
      <c r="Z185" s="94"/>
      <c r="AA185" s="94"/>
      <c r="AB185" s="94"/>
    </row>
    <row r="186">
      <c r="A186" s="86" t="s">
        <v>3530</v>
      </c>
      <c r="B186" s="87" t="s">
        <v>2184</v>
      </c>
      <c r="C186" s="87" t="s">
        <v>3531</v>
      </c>
      <c r="D186" s="88">
        <f>SUMIF('EJECUCION 24 DE ABRIL DEL 2026'!I:I,B:B,'EJECUCION 24 DE ABRIL DEL 2026'!Q:Q)</f>
        <v>3573785637</v>
      </c>
      <c r="E186" s="89">
        <f>SUMIF('EJECUCION 24 DE ABRIL DEL 2026'!I:I,B:B,'EJECUCION 24 DE ABRIL DEL 2026'!X:X)</f>
        <v>3573785637</v>
      </c>
      <c r="F186" s="89">
        <f>SUMIF('EJECUCION 24 DE ABRIL DEL 2026'!I:I,B:B,'EJECUCION 24 DE ABRIL DEL 2026'!Z:Z)</f>
        <v>1754500000</v>
      </c>
      <c r="G186" s="89">
        <f>SUMIF('EJECUCION 24 DE ABRIL DEL 2026'!I:I,B:B,'EJECUCION 24 DE ABRIL DEL 2026'!AA:AA)</f>
        <v>699400000</v>
      </c>
      <c r="H186" s="90">
        <f t="shared" si="1"/>
        <v>0.1957028404</v>
      </c>
      <c r="I186" s="91" t="s">
        <v>3203</v>
      </c>
      <c r="J186" s="92">
        <f>SUMIF(POAI!T:T,B:B,POAI!AB:AB)</f>
        <v>3573785637</v>
      </c>
      <c r="K186" s="85">
        <f t="shared" si="2"/>
        <v>0</v>
      </c>
      <c r="L186" s="93">
        <f>SUMIF(POAI!T:T,B:B,POAI!AI:AI)</f>
        <v>3573785637</v>
      </c>
      <c r="M186" s="93">
        <f t="shared" si="3"/>
        <v>0</v>
      </c>
      <c r="N186" s="93">
        <f>SUMIF('EJECUCION 24 DE ABRIL DEL 2026'!I:I,B:B,'EJECUCION 24 DE ABRIL DEL 2026'!Y:Y)</f>
        <v>2299350000</v>
      </c>
      <c r="O186" s="93">
        <f>SUMIF(POAI!T:T,B:B,POAI!AJ:AJ)</f>
        <v>2299350000</v>
      </c>
      <c r="P186" s="93">
        <f t="shared" si="4"/>
        <v>0</v>
      </c>
      <c r="Q186" s="93">
        <f>SUMIF(POAI!T:T,B:B,POAI!AL:AL)</f>
        <v>699400000</v>
      </c>
      <c r="R186" s="94">
        <f t="shared" si="5"/>
        <v>0</v>
      </c>
      <c r="S186" s="94"/>
      <c r="T186" s="94"/>
      <c r="U186" s="94"/>
      <c r="V186" s="94"/>
      <c r="W186" s="94"/>
      <c r="X186" s="94"/>
      <c r="Y186" s="94"/>
      <c r="Z186" s="94"/>
      <c r="AA186" s="94"/>
      <c r="AB186" s="94"/>
    </row>
    <row r="187">
      <c r="A187" s="86" t="s">
        <v>3532</v>
      </c>
      <c r="B187" s="87" t="s">
        <v>2195</v>
      </c>
      <c r="C187" s="87" t="s">
        <v>3533</v>
      </c>
      <c r="D187" s="88">
        <f>SUMIF('EJECUCION 24 DE ABRIL DEL 2026'!I:I,B:B,'EJECUCION 24 DE ABRIL DEL 2026'!Q:Q)</f>
        <v>48399752.13</v>
      </c>
      <c r="E187" s="89">
        <f>SUMIF('EJECUCION 24 DE ABRIL DEL 2026'!I:I,B:B,'EJECUCION 24 DE ABRIL DEL 2026'!X:X)</f>
        <v>48399752.13</v>
      </c>
      <c r="F187" s="89">
        <f>SUMIF('EJECUCION 24 DE ABRIL DEL 2026'!I:I,B:B,'EJECUCION 24 DE ABRIL DEL 2026'!Z:Z)</f>
        <v>0</v>
      </c>
      <c r="G187" s="89">
        <f>SUMIF('EJECUCION 24 DE ABRIL DEL 2026'!I:I,B:B,'EJECUCION 24 DE ABRIL DEL 2026'!AA:AA)</f>
        <v>0</v>
      </c>
      <c r="H187" s="90">
        <f t="shared" si="1"/>
        <v>0</v>
      </c>
      <c r="I187" s="91" t="s">
        <v>3203</v>
      </c>
      <c r="J187" s="92">
        <f>SUMIF(POAI!T:T,B:B,POAI!AB:AB)</f>
        <v>48399752.13</v>
      </c>
      <c r="K187" s="85">
        <f t="shared" si="2"/>
        <v>0</v>
      </c>
      <c r="L187" s="93">
        <f>SUMIF(POAI!T:T,B:B,POAI!AI:AI)</f>
        <v>48399752.13</v>
      </c>
      <c r="M187" s="93">
        <f t="shared" si="3"/>
        <v>0</v>
      </c>
      <c r="N187" s="93">
        <f>SUMIF('EJECUCION 24 DE ABRIL DEL 2026'!I:I,B:B,'EJECUCION 24 DE ABRIL DEL 2026'!Y:Y)</f>
        <v>0</v>
      </c>
      <c r="O187" s="93">
        <f>SUMIF(POAI!T:T,B:B,POAI!AJ:AJ)</f>
        <v>0</v>
      </c>
      <c r="P187" s="93">
        <f t="shared" si="4"/>
        <v>0</v>
      </c>
      <c r="Q187" s="93">
        <f>SUMIF(POAI!T:T,B:B,POAI!AL:AL)</f>
        <v>0</v>
      </c>
      <c r="R187" s="94">
        <f t="shared" si="5"/>
        <v>0</v>
      </c>
      <c r="S187" s="94"/>
      <c r="T187" s="94"/>
      <c r="U187" s="94"/>
      <c r="V187" s="94"/>
      <c r="W187" s="94"/>
      <c r="X187" s="94"/>
      <c r="Y187" s="94"/>
      <c r="Z187" s="94"/>
      <c r="AA187" s="94"/>
      <c r="AB187" s="94"/>
    </row>
    <row r="188">
      <c r="A188" s="86" t="s">
        <v>3534</v>
      </c>
      <c r="B188" s="87" t="s">
        <v>2202</v>
      </c>
      <c r="C188" s="87" t="s">
        <v>3535</v>
      </c>
      <c r="D188" s="88">
        <f>SUMIF('EJECUCION 24 DE ABRIL DEL 2026'!I:I,B:B,'EJECUCION 24 DE ABRIL DEL 2026'!Q:Q)</f>
        <v>1336400000</v>
      </c>
      <c r="E188" s="89">
        <f>SUMIF('EJECUCION 24 DE ABRIL DEL 2026'!I:I,B:B,'EJECUCION 24 DE ABRIL DEL 2026'!X:X)</f>
        <v>1355374000</v>
      </c>
      <c r="F188" s="89">
        <f>SUMIF('EJECUCION 24 DE ABRIL DEL 2026'!I:I,B:B,'EJECUCION 24 DE ABRIL DEL 2026'!Z:Z)</f>
        <v>917742000</v>
      </c>
      <c r="G188" s="89">
        <f>SUMIF('EJECUCION 24 DE ABRIL DEL 2026'!I:I,B:B,'EJECUCION 24 DE ABRIL DEL 2026'!AA:AA)</f>
        <v>397662000</v>
      </c>
      <c r="H188" s="90">
        <f t="shared" si="1"/>
        <v>0.293396509</v>
      </c>
      <c r="I188" s="91" t="s">
        <v>3536</v>
      </c>
      <c r="J188" s="92">
        <f>SUMIF(POAI!T:T,B:B,POAI!AB:AB)</f>
        <v>1336400000</v>
      </c>
      <c r="K188" s="85">
        <f t="shared" si="2"/>
        <v>0</v>
      </c>
      <c r="L188" s="93">
        <f>SUMIF(POAI!T:T,B:B,POAI!AI:AI)</f>
        <v>1355374000</v>
      </c>
      <c r="M188" s="93">
        <f t="shared" si="3"/>
        <v>0</v>
      </c>
      <c r="N188" s="93">
        <f>SUMIF('EJECUCION 24 DE ABRIL DEL 2026'!I:I,B:B,'EJECUCION 24 DE ABRIL DEL 2026'!Y:Y)</f>
        <v>1031362000</v>
      </c>
      <c r="O188" s="93">
        <f>SUMIF(POAI!T:T,B:B,POAI!AJ:AJ)</f>
        <v>1031362000</v>
      </c>
      <c r="P188" s="93">
        <f t="shared" si="4"/>
        <v>0</v>
      </c>
      <c r="Q188" s="93">
        <f>SUMIF(POAI!T:T,B:B,POAI!AL:AL)</f>
        <v>397662000</v>
      </c>
      <c r="R188" s="94">
        <f t="shared" si="5"/>
        <v>0</v>
      </c>
      <c r="S188" s="94"/>
      <c r="T188" s="94"/>
      <c r="U188" s="94"/>
      <c r="V188" s="94"/>
      <c r="W188" s="94"/>
      <c r="X188" s="94"/>
      <c r="Y188" s="94"/>
      <c r="Z188" s="94"/>
      <c r="AA188" s="94"/>
      <c r="AB188" s="94"/>
    </row>
    <row r="189">
      <c r="A189" s="86" t="s">
        <v>3537</v>
      </c>
      <c r="B189" s="87" t="s">
        <v>2219</v>
      </c>
      <c r="C189" s="87" t="s">
        <v>3538</v>
      </c>
      <c r="D189" s="88">
        <f>SUMIF('EJECUCION 24 DE ABRIL DEL 2026'!I:I,B:B,'EJECUCION 24 DE ABRIL DEL 2026'!Q:Q)</f>
        <v>500000000</v>
      </c>
      <c r="E189" s="89">
        <f>SUMIF('EJECUCION 24 DE ABRIL DEL 2026'!I:I,B:B,'EJECUCION 24 DE ABRIL DEL 2026'!X:X)</f>
        <v>500000000</v>
      </c>
      <c r="F189" s="89">
        <f>SUMIF('EJECUCION 24 DE ABRIL DEL 2026'!I:I,B:B,'EJECUCION 24 DE ABRIL DEL 2026'!Z:Z)</f>
        <v>122500000</v>
      </c>
      <c r="G189" s="89">
        <f>SUMIF('EJECUCION 24 DE ABRIL DEL 2026'!I:I,B:B,'EJECUCION 24 DE ABRIL DEL 2026'!AA:AA)</f>
        <v>49850000</v>
      </c>
      <c r="H189" s="90">
        <f t="shared" si="1"/>
        <v>0.0997</v>
      </c>
      <c r="I189" s="91" t="s">
        <v>3536</v>
      </c>
      <c r="J189" s="92">
        <f>SUMIF(POAI!T:T,B:B,POAI!AB:AB)</f>
        <v>500000000</v>
      </c>
      <c r="K189" s="85">
        <f t="shared" si="2"/>
        <v>0</v>
      </c>
      <c r="L189" s="93">
        <f>SUMIF(POAI!T:T,B:B,POAI!AI:AI)</f>
        <v>500000000</v>
      </c>
      <c r="M189" s="93">
        <f t="shared" si="3"/>
        <v>0</v>
      </c>
      <c r="N189" s="93">
        <f>SUMIF('EJECUCION 24 DE ABRIL DEL 2026'!I:I,B:B,'EJECUCION 24 DE ABRIL DEL 2026'!Y:Y)</f>
        <v>438100000</v>
      </c>
      <c r="O189" s="93">
        <f>SUMIF(POAI!T:T,B:B,POAI!AJ:AJ)</f>
        <v>438100000</v>
      </c>
      <c r="P189" s="93">
        <f t="shared" si="4"/>
        <v>0</v>
      </c>
      <c r="Q189" s="93">
        <f>SUMIF(POAI!T:T,B:B,POAI!AL:AL)</f>
        <v>49850000</v>
      </c>
      <c r="R189" s="94">
        <f t="shared" si="5"/>
        <v>0</v>
      </c>
      <c r="S189" s="94"/>
      <c r="T189" s="94"/>
      <c r="U189" s="94"/>
      <c r="V189" s="94"/>
      <c r="W189" s="94"/>
      <c r="X189" s="94"/>
      <c r="Y189" s="94"/>
      <c r="Z189" s="94"/>
      <c r="AA189" s="94"/>
      <c r="AB189" s="94"/>
    </row>
    <row r="190">
      <c r="A190" s="86" t="s">
        <v>3539</v>
      </c>
      <c r="B190" s="87" t="s">
        <v>2225</v>
      </c>
      <c r="C190" s="87" t="s">
        <v>3540</v>
      </c>
      <c r="D190" s="88">
        <f>SUMIF('EJECUCION 24 DE ABRIL DEL 2026'!I:I,B:B,'EJECUCION 24 DE ABRIL DEL 2026'!Q:Q)</f>
        <v>1309624893</v>
      </c>
      <c r="E190" s="89">
        <f>SUMIF('EJECUCION 24 DE ABRIL DEL 2026'!I:I,B:B,'EJECUCION 24 DE ABRIL DEL 2026'!X:X)</f>
        <v>1309624893</v>
      </c>
      <c r="F190" s="89">
        <f>SUMIF('EJECUCION 24 DE ABRIL DEL 2026'!I:I,B:B,'EJECUCION 24 DE ABRIL DEL 2026'!Z:Z)</f>
        <v>622208562</v>
      </c>
      <c r="G190" s="89">
        <f>SUMIF('EJECUCION 24 DE ABRIL DEL 2026'!I:I,B:B,'EJECUCION 24 DE ABRIL DEL 2026'!AA:AA)</f>
        <v>178260000</v>
      </c>
      <c r="H190" s="90">
        <f t="shared" si="1"/>
        <v>0.1361153113</v>
      </c>
      <c r="I190" s="91" t="s">
        <v>3536</v>
      </c>
      <c r="J190" s="92">
        <f>SUMIF(POAI!T:T,B:B,POAI!AB:AB)</f>
        <v>1309624893</v>
      </c>
      <c r="K190" s="85">
        <f t="shared" si="2"/>
        <v>0</v>
      </c>
      <c r="L190" s="93">
        <f>SUMIF(POAI!T:T,B:B,POAI!AI:AI)</f>
        <v>1309624893</v>
      </c>
      <c r="M190" s="93">
        <f t="shared" si="3"/>
        <v>0</v>
      </c>
      <c r="N190" s="93">
        <f>SUMIF('EJECUCION 24 DE ABRIL DEL 2026'!I:I,B:B,'EJECUCION 24 DE ABRIL DEL 2026'!Y:Y)</f>
        <v>622208562</v>
      </c>
      <c r="O190" s="93">
        <f>SUMIF(POAI!T:T,B:B,POAI!AJ:AJ)</f>
        <v>622208562</v>
      </c>
      <c r="P190" s="93">
        <f t="shared" si="4"/>
        <v>0</v>
      </c>
      <c r="Q190" s="93">
        <f>SUMIF(POAI!T:T,B:B,POAI!AL:AL)</f>
        <v>178260000</v>
      </c>
      <c r="R190" s="94">
        <f t="shared" si="5"/>
        <v>0</v>
      </c>
      <c r="S190" s="94"/>
      <c r="T190" s="94"/>
      <c r="U190" s="94"/>
      <c r="V190" s="94"/>
      <c r="W190" s="94"/>
      <c r="X190" s="94"/>
      <c r="Y190" s="94"/>
      <c r="Z190" s="94"/>
      <c r="AA190" s="94"/>
      <c r="AB190" s="94"/>
    </row>
    <row r="191">
      <c r="A191" s="86" t="s">
        <v>3541</v>
      </c>
      <c r="B191" s="87" t="s">
        <v>2232</v>
      </c>
      <c r="C191" s="87" t="s">
        <v>3542</v>
      </c>
      <c r="D191" s="88">
        <f>SUMIF('EJECUCION 24 DE ABRIL DEL 2026'!I:I,B:B,'EJECUCION 24 DE ABRIL DEL 2026'!Q:Q)</f>
        <v>1227791030</v>
      </c>
      <c r="E191" s="89">
        <f>SUMIF('EJECUCION 24 DE ABRIL DEL 2026'!I:I,B:B,'EJECUCION 24 DE ABRIL DEL 2026'!X:X)</f>
        <v>1208817030</v>
      </c>
      <c r="F191" s="89">
        <f>SUMIF('EJECUCION 24 DE ABRIL DEL 2026'!I:I,B:B,'EJECUCION 24 DE ABRIL DEL 2026'!Z:Z)</f>
        <v>754201219.8</v>
      </c>
      <c r="G191" s="89">
        <f>SUMIF('EJECUCION 24 DE ABRIL DEL 2026'!I:I,B:B,'EJECUCION 24 DE ABRIL DEL 2026'!AA:AA)</f>
        <v>105526666.7</v>
      </c>
      <c r="H191" s="90">
        <f t="shared" si="1"/>
        <v>0.08729746855</v>
      </c>
      <c r="I191" s="91" t="s">
        <v>3536</v>
      </c>
      <c r="J191" s="92">
        <f>SUMIF(POAI!T:T,B:B,POAI!AB:AB)</f>
        <v>1227791030</v>
      </c>
      <c r="K191" s="85">
        <f t="shared" si="2"/>
        <v>0</v>
      </c>
      <c r="L191" s="93">
        <f>SUMIF(POAI!T:T,B:B,POAI!AI:AI)</f>
        <v>1208817030</v>
      </c>
      <c r="M191" s="93">
        <f t="shared" si="3"/>
        <v>0</v>
      </c>
      <c r="N191" s="93">
        <f>SUMIF('EJECUCION 24 DE ABRIL DEL 2026'!I:I,B:B,'EJECUCION 24 DE ABRIL DEL 2026'!Y:Y)</f>
        <v>760267886.5</v>
      </c>
      <c r="O191" s="93">
        <f>SUMIF(POAI!T:T,B:B,POAI!AJ:AJ)</f>
        <v>760267886.5</v>
      </c>
      <c r="P191" s="93">
        <f t="shared" si="4"/>
        <v>0</v>
      </c>
      <c r="Q191" s="93">
        <f>SUMIF(POAI!T:T,B:B,POAI!AL:AL)</f>
        <v>105526666.7</v>
      </c>
      <c r="R191" s="94">
        <f t="shared" si="5"/>
        <v>0</v>
      </c>
      <c r="S191" s="94"/>
      <c r="T191" s="94"/>
      <c r="U191" s="94"/>
      <c r="V191" s="94"/>
      <c r="W191" s="94"/>
      <c r="X191" s="94"/>
      <c r="Y191" s="94"/>
      <c r="Z191" s="94"/>
      <c r="AA191" s="94"/>
      <c r="AB191" s="94"/>
    </row>
    <row r="192">
      <c r="A192" s="86" t="s">
        <v>3543</v>
      </c>
      <c r="B192" s="87" t="s">
        <v>2238</v>
      </c>
      <c r="C192" s="87" t="s">
        <v>3544</v>
      </c>
      <c r="D192" s="88">
        <f>SUMIF('EJECUCION 24 DE ABRIL DEL 2026'!I:I,B:B,'EJECUCION 24 DE ABRIL DEL 2026'!Q:Q)</f>
        <v>60000000</v>
      </c>
      <c r="E192" s="89">
        <f>SUMIF('EJECUCION 24 DE ABRIL DEL 2026'!I:I,B:B,'EJECUCION 24 DE ABRIL DEL 2026'!X:X)</f>
        <v>60000000</v>
      </c>
      <c r="F192" s="89">
        <f>SUMIF('EJECUCION 24 DE ABRIL DEL 2026'!I:I,B:B,'EJECUCION 24 DE ABRIL DEL 2026'!Z:Z)</f>
        <v>57600000</v>
      </c>
      <c r="G192" s="89">
        <f>SUMIF('EJECUCION 24 DE ABRIL DEL 2026'!I:I,B:B,'EJECUCION 24 DE ABRIL DEL 2026'!AA:AA)</f>
        <v>28700000</v>
      </c>
      <c r="H192" s="90">
        <f t="shared" si="1"/>
        <v>0.4783333333</v>
      </c>
      <c r="I192" s="91" t="s">
        <v>3203</v>
      </c>
      <c r="J192" s="92">
        <f>SUMIF(POAI!T:T,B:B,POAI!AB:AB)</f>
        <v>60000000</v>
      </c>
      <c r="K192" s="85">
        <f t="shared" si="2"/>
        <v>0</v>
      </c>
      <c r="L192" s="93">
        <f>SUMIF(POAI!T:T,B:B,POAI!AI:AI)</f>
        <v>60000000</v>
      </c>
      <c r="M192" s="93">
        <f t="shared" si="3"/>
        <v>0</v>
      </c>
      <c r="N192" s="93">
        <f>SUMIF('EJECUCION 24 DE ABRIL DEL 2026'!I:I,B:B,'EJECUCION 24 DE ABRIL DEL 2026'!Y:Y)</f>
        <v>57600000</v>
      </c>
      <c r="O192" s="93">
        <f>SUMIF(POAI!T:T,B:B,POAI!AJ:AJ)</f>
        <v>57600000</v>
      </c>
      <c r="P192" s="93">
        <f t="shared" si="4"/>
        <v>0</v>
      </c>
      <c r="Q192" s="93">
        <f>SUMIF(POAI!T:T,B:B,POAI!AL:AL)</f>
        <v>28700000</v>
      </c>
      <c r="R192" s="94">
        <f t="shared" si="5"/>
        <v>0</v>
      </c>
      <c r="S192" s="94"/>
      <c r="T192" s="94"/>
      <c r="U192" s="94"/>
      <c r="V192" s="94"/>
      <c r="W192" s="94"/>
      <c r="X192" s="94"/>
      <c r="Y192" s="94"/>
      <c r="Z192" s="94"/>
      <c r="AA192" s="94"/>
      <c r="AB192" s="94"/>
    </row>
    <row r="193">
      <c r="A193" s="86" t="s">
        <v>3545</v>
      </c>
      <c r="B193" s="87" t="s">
        <v>2248</v>
      </c>
      <c r="C193" s="87" t="s">
        <v>3546</v>
      </c>
      <c r="D193" s="88">
        <f>SUMIF('EJECUCION 24 DE ABRIL DEL 2026'!I:I,B:B,'EJECUCION 24 DE ABRIL DEL 2026'!Q:Q)</f>
        <v>0</v>
      </c>
      <c r="E193" s="89">
        <f>SUMIF('EJECUCION 24 DE ABRIL DEL 2026'!I:I,B:B,'EJECUCION 24 DE ABRIL DEL 2026'!X:X)</f>
        <v>39947009281</v>
      </c>
      <c r="F193" s="89">
        <f>SUMIF('EJECUCION 24 DE ABRIL DEL 2026'!I:I,B:B,'EJECUCION 24 DE ABRIL DEL 2026'!Z:Z)</f>
        <v>31943954508</v>
      </c>
      <c r="G193" s="89">
        <f>SUMIF('EJECUCION 24 DE ABRIL DEL 2026'!I:I,B:B,'EJECUCION 24 DE ABRIL DEL 2026'!AA:AA)</f>
        <v>0</v>
      </c>
      <c r="H193" s="90">
        <f t="shared" si="1"/>
        <v>0</v>
      </c>
      <c r="I193" s="91" t="s">
        <v>3175</v>
      </c>
      <c r="J193" s="92">
        <f>SUMIF(POAI!T:T,B:B,POAI!AB:AB)</f>
        <v>0</v>
      </c>
      <c r="K193" s="85">
        <f t="shared" si="2"/>
        <v>0</v>
      </c>
      <c r="L193" s="93">
        <f>SUMIF(POAI!T:T,B:B,POAI!AI:AI)</f>
        <v>39947009281</v>
      </c>
      <c r="M193" s="93">
        <f t="shared" si="3"/>
        <v>0</v>
      </c>
      <c r="N193" s="93">
        <f>SUMIF('EJECUCION 24 DE ABRIL DEL 2026'!I:I,B:B,'EJECUCION 24 DE ABRIL DEL 2026'!Y:Y)</f>
        <v>31943954508</v>
      </c>
      <c r="O193" s="93">
        <f>SUMIF(POAI!T:T,B:B,POAI!AJ:AJ)</f>
        <v>31943954508</v>
      </c>
      <c r="P193" s="93">
        <f t="shared" si="4"/>
        <v>0</v>
      </c>
      <c r="Q193" s="93">
        <f>SUMIF(POAI!T:T,B:B,POAI!AL:AL)</f>
        <v>0</v>
      </c>
      <c r="R193" s="94">
        <f t="shared" si="5"/>
        <v>0</v>
      </c>
      <c r="S193" s="94"/>
      <c r="T193" s="94"/>
      <c r="U193" s="94"/>
      <c r="V193" s="94"/>
      <c r="W193" s="94"/>
      <c r="X193" s="94"/>
      <c r="Y193" s="94"/>
      <c r="Z193" s="94"/>
      <c r="AA193" s="94"/>
      <c r="AB193" s="94"/>
    </row>
    <row r="194">
      <c r="A194" s="86" t="s">
        <v>3547</v>
      </c>
      <c r="B194" s="87" t="s">
        <v>2256</v>
      </c>
      <c r="C194" s="87" t="s">
        <v>3548</v>
      </c>
      <c r="D194" s="88">
        <f>SUMIF('EJECUCION 24 DE ABRIL DEL 2026'!I:I,B:B,'EJECUCION 24 DE ABRIL DEL 2026'!Q:Q)</f>
        <v>0</v>
      </c>
      <c r="E194" s="89">
        <f>SUMIF('EJECUCION 24 DE ABRIL DEL 2026'!I:I,B:B,'EJECUCION 24 DE ABRIL DEL 2026'!X:X)</f>
        <v>73200000</v>
      </c>
      <c r="F194" s="89">
        <f>SUMIF('EJECUCION 24 DE ABRIL DEL 2026'!I:I,B:B,'EJECUCION 24 DE ABRIL DEL 2026'!Z:Z)</f>
        <v>47950000</v>
      </c>
      <c r="G194" s="89">
        <f>SUMIF('EJECUCION 24 DE ABRIL DEL 2026'!I:I,B:B,'EJECUCION 24 DE ABRIL DEL 2026'!AA:AA)</f>
        <v>18700000</v>
      </c>
      <c r="H194" s="90">
        <f t="shared" si="1"/>
        <v>0.2554644809</v>
      </c>
      <c r="I194" s="91" t="s">
        <v>3404</v>
      </c>
      <c r="J194" s="92">
        <f>SUMIF(POAI!T:T,B:B,POAI!AB:AB)</f>
        <v>0</v>
      </c>
      <c r="K194" s="85">
        <f t="shared" si="2"/>
        <v>0</v>
      </c>
      <c r="L194" s="93">
        <f>SUMIF(POAI!T:T,B:B,POAI!AI:AI)</f>
        <v>73200000</v>
      </c>
      <c r="M194" s="93">
        <f t="shared" si="3"/>
        <v>0</v>
      </c>
      <c r="N194" s="93">
        <f>SUMIF('EJECUCION 24 DE ABRIL DEL 2026'!I:I,B:B,'EJECUCION 24 DE ABRIL DEL 2026'!Y:Y)</f>
        <v>49700000</v>
      </c>
      <c r="O194" s="93">
        <f>SUMIF(POAI!T:T,B:B,POAI!AJ:AJ)</f>
        <v>49700000</v>
      </c>
      <c r="P194" s="93">
        <f t="shared" si="4"/>
        <v>0</v>
      </c>
      <c r="Q194" s="93">
        <f>SUMIF(POAI!T:T,B:B,POAI!AL:AL)</f>
        <v>18700000</v>
      </c>
      <c r="R194" s="94">
        <f t="shared" si="5"/>
        <v>0</v>
      </c>
      <c r="S194" s="94"/>
      <c r="T194" s="94"/>
      <c r="U194" s="94"/>
      <c r="V194" s="94"/>
      <c r="W194" s="94"/>
      <c r="X194" s="94"/>
      <c r="Y194" s="94"/>
      <c r="Z194" s="94"/>
      <c r="AA194" s="94"/>
      <c r="AB194" s="94"/>
    </row>
    <row r="195">
      <c r="A195" s="86" t="s">
        <v>3549</v>
      </c>
      <c r="B195" s="87" t="s">
        <v>2260</v>
      </c>
      <c r="C195" s="87" t="s">
        <v>3550</v>
      </c>
      <c r="D195" s="88">
        <f>SUMIF('EJECUCION 24 DE ABRIL DEL 2026'!I:I,B:B,'EJECUCION 24 DE ABRIL DEL 2026'!Q:Q)</f>
        <v>0</v>
      </c>
      <c r="E195" s="89">
        <f>SUMIF('EJECUCION 24 DE ABRIL DEL 2026'!I:I,B:B,'EJECUCION 24 DE ABRIL DEL 2026'!X:X)</f>
        <v>118800000</v>
      </c>
      <c r="F195" s="89">
        <f>SUMIF('EJECUCION 24 DE ABRIL DEL 2026'!I:I,B:B,'EJECUCION 24 DE ABRIL DEL 2026'!Z:Z)</f>
        <v>80150000</v>
      </c>
      <c r="G195" s="89">
        <f>SUMIF('EJECUCION 24 DE ABRIL DEL 2026'!I:I,B:B,'EJECUCION 24 DE ABRIL DEL 2026'!AA:AA)</f>
        <v>32100000</v>
      </c>
      <c r="H195" s="90">
        <f t="shared" si="1"/>
        <v>0.2702020202</v>
      </c>
      <c r="I195" s="91" t="s">
        <v>3404</v>
      </c>
      <c r="J195" s="92">
        <f>SUMIF(POAI!T:T,B:B,POAI!AB:AB)</f>
        <v>0</v>
      </c>
      <c r="K195" s="85">
        <f t="shared" si="2"/>
        <v>0</v>
      </c>
      <c r="L195" s="93">
        <f>SUMIF(POAI!T:T,B:B,POAI!AI:AI)</f>
        <v>118800000</v>
      </c>
      <c r="M195" s="93">
        <f t="shared" si="3"/>
        <v>0</v>
      </c>
      <c r="N195" s="93">
        <f>SUMIF('EJECUCION 24 DE ABRIL DEL 2026'!I:I,B:B,'EJECUCION 24 DE ABRIL DEL 2026'!Y:Y)</f>
        <v>80150000</v>
      </c>
      <c r="O195" s="93">
        <f>SUMIF(POAI!T:T,B:B,POAI!AJ:AJ)</f>
        <v>80150000</v>
      </c>
      <c r="P195" s="93">
        <f t="shared" si="4"/>
        <v>0</v>
      </c>
      <c r="Q195" s="93">
        <f>SUMIF(POAI!T:T,B:B,POAI!AL:AL)</f>
        <v>32100000</v>
      </c>
      <c r="R195" s="94">
        <f t="shared" si="5"/>
        <v>0</v>
      </c>
      <c r="S195" s="94"/>
      <c r="T195" s="94"/>
      <c r="U195" s="94"/>
      <c r="V195" s="94"/>
      <c r="W195" s="94"/>
      <c r="X195" s="94"/>
      <c r="Y195" s="94"/>
      <c r="Z195" s="94"/>
      <c r="AA195" s="94"/>
      <c r="AB195" s="94"/>
    </row>
    <row r="196">
      <c r="A196" s="86" t="s">
        <v>3551</v>
      </c>
      <c r="B196" s="87" t="s">
        <v>2261</v>
      </c>
      <c r="C196" s="87" t="s">
        <v>3552</v>
      </c>
      <c r="D196" s="88">
        <f>SUMIF('EJECUCION 24 DE ABRIL DEL 2026'!I:I,B:B,'EJECUCION 24 DE ABRIL DEL 2026'!Q:Q)</f>
        <v>0</v>
      </c>
      <c r="E196" s="89">
        <f>SUMIF('EJECUCION 24 DE ABRIL DEL 2026'!I:I,B:B,'EJECUCION 24 DE ABRIL DEL 2026'!X:X)</f>
        <v>221200000</v>
      </c>
      <c r="F196" s="89">
        <f>SUMIF('EJECUCION 24 DE ABRIL DEL 2026'!I:I,B:B,'EJECUCION 24 DE ABRIL DEL 2026'!Z:Z)</f>
        <v>153300000</v>
      </c>
      <c r="G196" s="89">
        <f>SUMIF('EJECUCION 24 DE ABRIL DEL 2026'!I:I,B:B,'EJECUCION 24 DE ABRIL DEL 2026'!AA:AA)</f>
        <v>47000000</v>
      </c>
      <c r="H196" s="90">
        <f t="shared" si="1"/>
        <v>0.212477396</v>
      </c>
      <c r="I196" s="91" t="s">
        <v>3404</v>
      </c>
      <c r="J196" s="92">
        <f>SUMIF(POAI!T:T,B:B,POAI!AB:AB)</f>
        <v>0</v>
      </c>
      <c r="K196" s="85">
        <f t="shared" si="2"/>
        <v>0</v>
      </c>
      <c r="L196" s="93">
        <f>SUMIF(POAI!T:T,B:B,POAI!AI:AI)</f>
        <v>221200000</v>
      </c>
      <c r="M196" s="93">
        <f t="shared" si="3"/>
        <v>0</v>
      </c>
      <c r="N196" s="93">
        <f>SUMIF('EJECUCION 24 DE ABRIL DEL 2026'!I:I,B:B,'EJECUCION 24 DE ABRIL DEL 2026'!Y:Y)</f>
        <v>153300000</v>
      </c>
      <c r="O196" s="93">
        <f>SUMIF(POAI!T:T,B:B,POAI!AJ:AJ)</f>
        <v>153300000</v>
      </c>
      <c r="P196" s="93">
        <f t="shared" si="4"/>
        <v>0</v>
      </c>
      <c r="Q196" s="93">
        <f>SUMIF(POAI!T:T,B:B,POAI!AL:AL)</f>
        <v>47000000</v>
      </c>
      <c r="R196" s="94">
        <f t="shared" si="5"/>
        <v>0</v>
      </c>
      <c r="S196" s="94"/>
      <c r="T196" s="94"/>
      <c r="U196" s="94"/>
      <c r="V196" s="94"/>
      <c r="W196" s="94"/>
      <c r="X196" s="94"/>
      <c r="Y196" s="94"/>
      <c r="Z196" s="94"/>
      <c r="AA196" s="94"/>
      <c r="AB196" s="94"/>
    </row>
    <row r="197">
      <c r="A197" s="86" t="s">
        <v>3553</v>
      </c>
      <c r="B197" s="87" t="s">
        <v>2263</v>
      </c>
      <c r="C197" s="87" t="s">
        <v>3554</v>
      </c>
      <c r="D197" s="88">
        <f>SUMIF('EJECUCION 24 DE ABRIL DEL 2026'!I:I,B:B,'EJECUCION 24 DE ABRIL DEL 2026'!Q:Q)</f>
        <v>0</v>
      </c>
      <c r="E197" s="89">
        <f>SUMIF('EJECUCION 24 DE ABRIL DEL 2026'!I:I,B:B,'EJECUCION 24 DE ABRIL DEL 2026'!X:X)</f>
        <v>162000000</v>
      </c>
      <c r="F197" s="89">
        <f>SUMIF('EJECUCION 24 DE ABRIL DEL 2026'!I:I,B:B,'EJECUCION 24 DE ABRIL DEL 2026'!Z:Z)</f>
        <v>111650000</v>
      </c>
      <c r="G197" s="89">
        <f>SUMIF('EJECUCION 24 DE ABRIL DEL 2026'!I:I,B:B,'EJECUCION 24 DE ABRIL DEL 2026'!AA:AA)</f>
        <v>24700000</v>
      </c>
      <c r="H197" s="90">
        <f t="shared" si="1"/>
        <v>0.1524691358</v>
      </c>
      <c r="I197" s="91" t="s">
        <v>3404</v>
      </c>
      <c r="J197" s="92">
        <f>SUMIF(POAI!T:T,B:B,POAI!AB:AB)</f>
        <v>0</v>
      </c>
      <c r="K197" s="85">
        <f t="shared" si="2"/>
        <v>0</v>
      </c>
      <c r="L197" s="93">
        <f>SUMIF(POAI!T:T,B:B,POAI!AI:AI)</f>
        <v>162000000</v>
      </c>
      <c r="M197" s="93">
        <f t="shared" si="3"/>
        <v>0</v>
      </c>
      <c r="N197" s="93">
        <f>SUMIF('EJECUCION 24 DE ABRIL DEL 2026'!I:I,B:B,'EJECUCION 24 DE ABRIL DEL 2026'!Y:Y)</f>
        <v>113400000</v>
      </c>
      <c r="O197" s="93">
        <f>SUMIF(POAI!T:T,B:B,POAI!AJ:AJ)</f>
        <v>113400000</v>
      </c>
      <c r="P197" s="93">
        <f t="shared" si="4"/>
        <v>0</v>
      </c>
      <c r="Q197" s="93">
        <f>SUMIF(POAI!T:T,B:B,POAI!AL:AL)</f>
        <v>24700000</v>
      </c>
      <c r="R197" s="94">
        <f t="shared" si="5"/>
        <v>0</v>
      </c>
      <c r="S197" s="94"/>
      <c r="T197" s="94"/>
      <c r="U197" s="94"/>
      <c r="V197" s="94"/>
      <c r="W197" s="94"/>
      <c r="X197" s="94"/>
      <c r="Y197" s="94"/>
      <c r="Z197" s="94"/>
      <c r="AA197" s="94"/>
      <c r="AB197" s="94"/>
    </row>
    <row r="198">
      <c r="A198" s="86" t="s">
        <v>3555</v>
      </c>
      <c r="B198" s="87" t="s">
        <v>2264</v>
      </c>
      <c r="C198" s="87" t="s">
        <v>3556</v>
      </c>
      <c r="D198" s="88">
        <f>SUMIF('EJECUCION 24 DE ABRIL DEL 2026'!I:I,B:B,'EJECUCION 24 DE ABRIL DEL 2026'!Q:Q)</f>
        <v>0</v>
      </c>
      <c r="E198" s="89">
        <f>SUMIF('EJECUCION 24 DE ABRIL DEL 2026'!I:I,B:B,'EJECUCION 24 DE ABRIL DEL 2026'!X:X)</f>
        <v>363283480</v>
      </c>
      <c r="F198" s="89">
        <f>SUMIF('EJECUCION 24 DE ABRIL DEL 2026'!I:I,B:B,'EJECUCION 24 DE ABRIL DEL 2026'!Z:Z)</f>
        <v>0</v>
      </c>
      <c r="G198" s="89">
        <f>SUMIF('EJECUCION 24 DE ABRIL DEL 2026'!I:I,B:B,'EJECUCION 24 DE ABRIL DEL 2026'!AA:AA)</f>
        <v>0</v>
      </c>
      <c r="H198" s="90">
        <f t="shared" si="1"/>
        <v>0</v>
      </c>
      <c r="I198" s="91" t="s">
        <v>3169</v>
      </c>
      <c r="J198" s="92">
        <f>SUMIF(POAI!T:T,B:B,POAI!AB:AB)</f>
        <v>0</v>
      </c>
      <c r="K198" s="85">
        <f t="shared" si="2"/>
        <v>0</v>
      </c>
      <c r="L198" s="93">
        <f>SUMIF(POAI!T:T,B:B,POAI!AI:AI)</f>
        <v>363283480</v>
      </c>
      <c r="M198" s="93">
        <f t="shared" si="3"/>
        <v>0</v>
      </c>
      <c r="N198" s="93">
        <f>SUMIF('EJECUCION 24 DE ABRIL DEL 2026'!I:I,B:B,'EJECUCION 24 DE ABRIL DEL 2026'!Y:Y)</f>
        <v>0</v>
      </c>
      <c r="O198" s="93">
        <f>SUMIF(POAI!T:T,B:B,POAI!AJ:AJ)</f>
        <v>0</v>
      </c>
      <c r="P198" s="93">
        <f t="shared" si="4"/>
        <v>0</v>
      </c>
      <c r="Q198" s="93">
        <f>SUMIF(POAI!T:T,B:B,POAI!AL:AL)</f>
        <v>0</v>
      </c>
      <c r="R198" s="94">
        <f t="shared" si="5"/>
        <v>0</v>
      </c>
      <c r="S198" s="94"/>
      <c r="T198" s="94"/>
      <c r="U198" s="94"/>
      <c r="V198" s="94"/>
      <c r="W198" s="94"/>
      <c r="X198" s="94"/>
      <c r="Y198" s="94"/>
      <c r="Z198" s="94"/>
      <c r="AA198" s="94"/>
      <c r="AB198" s="94"/>
    </row>
    <row r="199">
      <c r="A199" s="86" t="s">
        <v>3557</v>
      </c>
      <c r="B199" s="87" t="s">
        <v>2265</v>
      </c>
      <c r="C199" s="87" t="s">
        <v>3558</v>
      </c>
      <c r="D199" s="88">
        <f>SUMIF('EJECUCION 24 DE ABRIL DEL 2026'!I:I,B:B,'EJECUCION 24 DE ABRIL DEL 2026'!Q:Q)</f>
        <v>0</v>
      </c>
      <c r="E199" s="89">
        <f>SUMIF('EJECUCION 24 DE ABRIL DEL 2026'!I:I,B:B,'EJECUCION 24 DE ABRIL DEL 2026'!X:X)</f>
        <v>1200000000</v>
      </c>
      <c r="F199" s="89">
        <f>SUMIF('EJECUCION 24 DE ABRIL DEL 2026'!I:I,B:B,'EJECUCION 24 DE ABRIL DEL 2026'!Z:Z)</f>
        <v>1200000000</v>
      </c>
      <c r="G199" s="89">
        <f>SUMIF('EJECUCION 24 DE ABRIL DEL 2026'!I:I,B:B,'EJECUCION 24 DE ABRIL DEL 2026'!AA:AA)</f>
        <v>1080000000</v>
      </c>
      <c r="H199" s="90">
        <f t="shared" si="1"/>
        <v>0.9</v>
      </c>
      <c r="I199" s="91" t="s">
        <v>3203</v>
      </c>
      <c r="J199" s="92">
        <f>SUMIF(POAI!T:T,B:B,POAI!AB:AB)</f>
        <v>0</v>
      </c>
      <c r="K199" s="85">
        <f t="shared" si="2"/>
        <v>0</v>
      </c>
      <c r="L199" s="93">
        <f>SUMIF(POAI!T:T,B:B,POAI!AI:AI)</f>
        <v>1200000000</v>
      </c>
      <c r="M199" s="93">
        <f t="shared" si="3"/>
        <v>0</v>
      </c>
      <c r="N199" s="93">
        <f>SUMIF('EJECUCION 24 DE ABRIL DEL 2026'!I:I,B:B,'EJECUCION 24 DE ABRIL DEL 2026'!Y:Y)</f>
        <v>1200000000</v>
      </c>
      <c r="O199" s="93">
        <f>SUMIF(POAI!T:T,B:B,POAI!AJ:AJ)</f>
        <v>1200000000</v>
      </c>
      <c r="P199" s="93">
        <f t="shared" si="4"/>
        <v>0</v>
      </c>
      <c r="Q199" s="93">
        <f>SUMIF(POAI!T:T,B:B,POAI!AL:AL)</f>
        <v>1080000000</v>
      </c>
      <c r="R199" s="94">
        <f t="shared" si="5"/>
        <v>0</v>
      </c>
      <c r="S199" s="94"/>
      <c r="T199" s="94"/>
      <c r="U199" s="94"/>
      <c r="V199" s="94"/>
      <c r="W199" s="94"/>
      <c r="X199" s="94"/>
      <c r="Y199" s="94"/>
      <c r="Z199" s="94"/>
      <c r="AA199" s="94"/>
      <c r="AB199" s="94"/>
    </row>
    <row r="200">
      <c r="A200" s="86" t="s">
        <v>3559</v>
      </c>
      <c r="B200" s="87" t="s">
        <v>2270</v>
      </c>
      <c r="C200" s="87" t="s">
        <v>3560</v>
      </c>
      <c r="D200" s="88">
        <f>SUMIF('EJECUCION 24 DE ABRIL DEL 2026'!I:I,B:B,'EJECUCION 24 DE ABRIL DEL 2026'!Q:Q)</f>
        <v>0</v>
      </c>
      <c r="E200" s="89">
        <f>SUMIF('EJECUCION 24 DE ABRIL DEL 2026'!I:I,B:B,'EJECUCION 24 DE ABRIL DEL 2026'!X:X)</f>
        <v>93600000</v>
      </c>
      <c r="F200" s="89">
        <f>SUMIF('EJECUCION 24 DE ABRIL DEL 2026'!I:I,B:B,'EJECUCION 24 DE ABRIL DEL 2026'!Z:Z)</f>
        <v>0</v>
      </c>
      <c r="G200" s="89">
        <f>SUMIF('EJECUCION 24 DE ABRIL DEL 2026'!I:I,B:B,'EJECUCION 24 DE ABRIL DEL 2026'!AA:AA)</f>
        <v>0</v>
      </c>
      <c r="H200" s="90">
        <f t="shared" si="1"/>
        <v>0</v>
      </c>
      <c r="I200" s="91" t="s">
        <v>3404</v>
      </c>
      <c r="J200" s="92">
        <f>SUMIF(POAI!T:T,B:B,POAI!AB:AB)</f>
        <v>0</v>
      </c>
      <c r="K200" s="85">
        <f t="shared" si="2"/>
        <v>0</v>
      </c>
      <c r="L200" s="93">
        <f>SUMIF(POAI!T:T,B:B,POAI!AI:AI)</f>
        <v>93600000</v>
      </c>
      <c r="M200" s="93">
        <f t="shared" si="3"/>
        <v>0</v>
      </c>
      <c r="N200" s="93">
        <f>SUMIF('EJECUCION 24 DE ABRIL DEL 2026'!I:I,B:B,'EJECUCION 24 DE ABRIL DEL 2026'!Y:Y)</f>
        <v>0</v>
      </c>
      <c r="O200" s="93">
        <f>SUMIF(POAI!T:T,B:B,POAI!AJ:AJ)</f>
        <v>0</v>
      </c>
      <c r="P200" s="93">
        <f t="shared" si="4"/>
        <v>0</v>
      </c>
      <c r="Q200" s="93">
        <f>SUMIF(POAI!T:T,B:B,POAI!AL:AL)</f>
        <v>0</v>
      </c>
      <c r="R200" s="94">
        <f t="shared" si="5"/>
        <v>0</v>
      </c>
      <c r="S200" s="94"/>
      <c r="T200" s="94"/>
      <c r="U200" s="94"/>
      <c r="V200" s="94"/>
      <c r="W200" s="94"/>
      <c r="X200" s="94"/>
      <c r="Y200" s="94"/>
      <c r="Z200" s="94"/>
      <c r="AA200" s="94"/>
      <c r="AB200" s="94"/>
    </row>
    <row r="201">
      <c r="A201" s="86" t="s">
        <v>3561</v>
      </c>
      <c r="B201" s="87" t="s">
        <v>2271</v>
      </c>
      <c r="C201" s="87" t="s">
        <v>3562</v>
      </c>
      <c r="D201" s="88">
        <f>SUMIF('EJECUCION 24 DE ABRIL DEL 2026'!I:I,B:B,'EJECUCION 24 DE ABRIL DEL 2026'!Q:Q)</f>
        <v>0</v>
      </c>
      <c r="E201" s="89">
        <f>SUMIF('EJECUCION 24 DE ABRIL DEL 2026'!I:I,B:B,'EJECUCION 24 DE ABRIL DEL 2026'!X:X)</f>
        <v>73600000</v>
      </c>
      <c r="F201" s="89">
        <f>SUMIF('EJECUCION 24 DE ABRIL DEL 2026'!I:I,B:B,'EJECUCION 24 DE ABRIL DEL 2026'!Z:Z)</f>
        <v>49350000</v>
      </c>
      <c r="G201" s="89">
        <f>SUMIF('EJECUCION 24 DE ABRIL DEL 2026'!I:I,B:B,'EJECUCION 24 DE ABRIL DEL 2026'!AA:AA)</f>
        <v>14100000</v>
      </c>
      <c r="H201" s="90">
        <f t="shared" si="1"/>
        <v>0.191576087</v>
      </c>
      <c r="I201" s="91" t="s">
        <v>3404</v>
      </c>
      <c r="J201" s="92">
        <f>SUMIF(POAI!T:T,B:B,POAI!AB:AB)</f>
        <v>0</v>
      </c>
      <c r="K201" s="85">
        <f t="shared" si="2"/>
        <v>0</v>
      </c>
      <c r="L201" s="93">
        <f>SUMIF(POAI!T:T,B:B,POAI!AI:AI)</f>
        <v>73600000</v>
      </c>
      <c r="M201" s="93">
        <f t="shared" si="3"/>
        <v>0</v>
      </c>
      <c r="N201" s="93">
        <f>SUMIF('EJECUCION 24 DE ABRIL DEL 2026'!I:I,B:B,'EJECUCION 24 DE ABRIL DEL 2026'!Y:Y)</f>
        <v>50400000</v>
      </c>
      <c r="O201" s="93">
        <f>SUMIF(POAI!T:T,B:B,POAI!AJ:AJ)</f>
        <v>50400000</v>
      </c>
      <c r="P201" s="93">
        <f t="shared" si="4"/>
        <v>0</v>
      </c>
      <c r="Q201" s="93">
        <f>SUMIF(POAI!T:T,B:B,POAI!AL:AL)</f>
        <v>14100000</v>
      </c>
      <c r="R201" s="94">
        <f t="shared" si="5"/>
        <v>0</v>
      </c>
      <c r="S201" s="94"/>
      <c r="T201" s="94"/>
      <c r="U201" s="94"/>
      <c r="V201" s="94"/>
      <c r="W201" s="94"/>
      <c r="X201" s="94"/>
      <c r="Y201" s="94"/>
      <c r="Z201" s="94"/>
      <c r="AA201" s="94"/>
      <c r="AB201" s="94"/>
    </row>
    <row r="202">
      <c r="A202" s="86" t="s">
        <v>3563</v>
      </c>
      <c r="B202" s="87" t="s">
        <v>2268</v>
      </c>
      <c r="C202" s="87" t="s">
        <v>3564</v>
      </c>
      <c r="D202" s="88">
        <f>SUMIF('EJECUCION 24 DE ABRIL DEL 2026'!I:I,B:B,'EJECUCION 24 DE ABRIL DEL 2026'!Q:Q)</f>
        <v>0</v>
      </c>
      <c r="E202" s="89">
        <f>SUMIF('EJECUCION 24 DE ABRIL DEL 2026'!I:I,B:B,'EJECUCION 24 DE ABRIL DEL 2026'!X:X)</f>
        <v>57600000</v>
      </c>
      <c r="F202" s="89">
        <f>SUMIF('EJECUCION 24 DE ABRIL DEL 2026'!I:I,B:B,'EJECUCION 24 DE ABRIL DEL 2026'!Z:Z)</f>
        <v>39900000</v>
      </c>
      <c r="G202" s="89">
        <f>SUMIF('EJECUCION 24 DE ABRIL DEL 2026'!I:I,B:B,'EJECUCION 24 DE ABRIL DEL 2026'!AA:AA)</f>
        <v>14900000</v>
      </c>
      <c r="H202" s="90">
        <f t="shared" si="1"/>
        <v>0.2586805556</v>
      </c>
      <c r="I202" s="91" t="s">
        <v>3404</v>
      </c>
      <c r="J202" s="92">
        <f>SUMIF(POAI!T:T,B:B,POAI!AB:AB)</f>
        <v>0</v>
      </c>
      <c r="K202" s="85">
        <f t="shared" si="2"/>
        <v>0</v>
      </c>
      <c r="L202" s="93">
        <f>SUMIF(POAI!T:T,B:B,POAI!AI:AI)</f>
        <v>57600000</v>
      </c>
      <c r="M202" s="93">
        <f t="shared" si="3"/>
        <v>0</v>
      </c>
      <c r="N202" s="93">
        <f>SUMIF('EJECUCION 24 DE ABRIL DEL 2026'!I:I,B:B,'EJECUCION 24 DE ABRIL DEL 2026'!Y:Y)</f>
        <v>39900000</v>
      </c>
      <c r="O202" s="93">
        <f>SUMIF(POAI!T:T,B:B,POAI!AJ:AJ)</f>
        <v>39900000</v>
      </c>
      <c r="P202" s="93">
        <f t="shared" si="4"/>
        <v>0</v>
      </c>
      <c r="Q202" s="93">
        <f>SUMIF(POAI!T:T,B:B,POAI!AL:AL)</f>
        <v>14900000</v>
      </c>
      <c r="R202" s="94">
        <f t="shared" si="5"/>
        <v>0</v>
      </c>
      <c r="S202" s="94"/>
      <c r="T202" s="94"/>
      <c r="U202" s="94"/>
      <c r="V202" s="94"/>
      <c r="W202" s="94"/>
      <c r="X202" s="94"/>
      <c r="Y202" s="94"/>
      <c r="Z202" s="94"/>
      <c r="AA202" s="94"/>
      <c r="AB202" s="94"/>
    </row>
    <row r="203">
      <c r="A203" s="86" t="s">
        <v>3565</v>
      </c>
      <c r="B203" s="87" t="s">
        <v>2278</v>
      </c>
      <c r="C203" s="87" t="s">
        <v>3566</v>
      </c>
      <c r="D203" s="88">
        <f>SUMIF('EJECUCION 24 DE ABRIL DEL 2026'!I:I,B:B,'EJECUCION 24 DE ABRIL DEL 2026'!Q:Q)</f>
        <v>0</v>
      </c>
      <c r="E203" s="89">
        <f>SUMIF('EJECUCION 24 DE ABRIL DEL 2026'!I:I,B:B,'EJECUCION 24 DE ABRIL DEL 2026'!X:X)</f>
        <v>250000000</v>
      </c>
      <c r="F203" s="89">
        <f>SUMIF('EJECUCION 24 DE ABRIL DEL 2026'!I:I,B:B,'EJECUCION 24 DE ABRIL DEL 2026'!Z:Z)</f>
        <v>250000000</v>
      </c>
      <c r="G203" s="89">
        <f>SUMIF('EJECUCION 24 DE ABRIL DEL 2026'!I:I,B:B,'EJECUCION 24 DE ABRIL DEL 2026'!AA:AA)</f>
        <v>0</v>
      </c>
      <c r="H203" s="90">
        <f t="shared" si="1"/>
        <v>0</v>
      </c>
      <c r="I203" s="91" t="s">
        <v>3178</v>
      </c>
      <c r="J203" s="92">
        <f>SUMIF(POAI!T:T,B:B,POAI!AB:AB)</f>
        <v>0</v>
      </c>
      <c r="K203" s="85">
        <f t="shared" si="2"/>
        <v>0</v>
      </c>
      <c r="L203" s="93">
        <f>SUMIF(POAI!T:T,B:B,POAI!AI:AI)</f>
        <v>250000000</v>
      </c>
      <c r="M203" s="93">
        <f t="shared" si="3"/>
        <v>0</v>
      </c>
      <c r="N203" s="93">
        <f>SUMIF('EJECUCION 24 DE ABRIL DEL 2026'!I:I,B:B,'EJECUCION 24 DE ABRIL DEL 2026'!Y:Y)</f>
        <v>250000000</v>
      </c>
      <c r="O203" s="93">
        <f>SUMIF(POAI!T:T,B:B,POAI!AJ:AJ)</f>
        <v>250000000</v>
      </c>
      <c r="P203" s="93">
        <f t="shared" si="4"/>
        <v>0</v>
      </c>
      <c r="Q203" s="93">
        <f>SUMIF(POAI!T:T,B:B,POAI!AL:AL)</f>
        <v>0</v>
      </c>
      <c r="R203" s="94">
        <f t="shared" si="5"/>
        <v>0</v>
      </c>
      <c r="S203" s="94"/>
      <c r="T203" s="94"/>
      <c r="U203" s="94"/>
      <c r="V203" s="94"/>
      <c r="W203" s="94"/>
      <c r="X203" s="94"/>
      <c r="Y203" s="94"/>
      <c r="Z203" s="94"/>
      <c r="AA203" s="94"/>
      <c r="AB203" s="94"/>
    </row>
    <row r="204">
      <c r="A204" s="86" t="s">
        <v>3567</v>
      </c>
      <c r="B204" s="87" t="s">
        <v>2295</v>
      </c>
      <c r="C204" s="87" t="s">
        <v>3568</v>
      </c>
      <c r="D204" s="88">
        <f>SUMIF('EJECUCION 24 DE ABRIL DEL 2026'!I:I,B:B,'EJECUCION 24 DE ABRIL DEL 2026'!Q:Q)</f>
        <v>0</v>
      </c>
      <c r="E204" s="89">
        <f>SUMIF('EJECUCION 24 DE ABRIL DEL 2026'!I:I,B:B,'EJECUCION 24 DE ABRIL DEL 2026'!X:X)</f>
        <v>280000000</v>
      </c>
      <c r="F204" s="89">
        <f>SUMIF('EJECUCION 24 DE ABRIL DEL 2026'!I:I,B:B,'EJECUCION 24 DE ABRIL DEL 2026'!Z:Z)</f>
        <v>280000000</v>
      </c>
      <c r="G204" s="89">
        <f>SUMIF('EJECUCION 24 DE ABRIL DEL 2026'!I:I,B:B,'EJECUCION 24 DE ABRIL DEL 2026'!AA:AA)</f>
        <v>0</v>
      </c>
      <c r="H204" s="90">
        <f t="shared" si="1"/>
        <v>0</v>
      </c>
      <c r="I204" s="91" t="s">
        <v>3178</v>
      </c>
      <c r="J204" s="92">
        <f>SUMIF(POAI!T:T,B:B,POAI!AB:AB)</f>
        <v>0</v>
      </c>
      <c r="K204" s="85">
        <f t="shared" si="2"/>
        <v>0</v>
      </c>
      <c r="L204" s="93">
        <f>SUMIF(POAI!T:T,B:B,POAI!AI:AI)</f>
        <v>280000000</v>
      </c>
      <c r="M204" s="93">
        <f t="shared" si="3"/>
        <v>0</v>
      </c>
      <c r="N204" s="93">
        <f>SUMIF('EJECUCION 24 DE ABRIL DEL 2026'!I:I,B:B,'EJECUCION 24 DE ABRIL DEL 2026'!Y:Y)</f>
        <v>280000000</v>
      </c>
      <c r="O204" s="93">
        <f>SUMIF(POAI!T:T,B:B,POAI!AJ:AJ)</f>
        <v>280000000</v>
      </c>
      <c r="P204" s="93">
        <f t="shared" si="4"/>
        <v>0</v>
      </c>
      <c r="Q204" s="93">
        <f>SUMIF(POAI!T:T,B:B,POAI!AL:AL)</f>
        <v>0</v>
      </c>
      <c r="R204" s="94">
        <f t="shared" si="5"/>
        <v>0</v>
      </c>
      <c r="S204" s="94"/>
      <c r="T204" s="94"/>
      <c r="U204" s="94"/>
      <c r="V204" s="94"/>
      <c r="W204" s="94"/>
      <c r="X204" s="94"/>
      <c r="Y204" s="94"/>
      <c r="Z204" s="94"/>
      <c r="AA204" s="94"/>
      <c r="AB204" s="94"/>
    </row>
    <row r="205">
      <c r="A205" s="86" t="s">
        <v>3569</v>
      </c>
      <c r="B205" s="87" t="s">
        <v>2318</v>
      </c>
      <c r="C205" s="87" t="s">
        <v>3570</v>
      </c>
      <c r="D205" s="88">
        <f>SUMIF('EJECUCION 24 DE ABRIL DEL 2026'!I:I,B:B,'EJECUCION 24 DE ABRIL DEL 2026'!Q:Q)</f>
        <v>0</v>
      </c>
      <c r="E205" s="89">
        <f>SUMIF('EJECUCION 24 DE ABRIL DEL 2026'!I:I,B:B,'EJECUCION 24 DE ABRIL DEL 2026'!X:X)</f>
        <v>285000000</v>
      </c>
      <c r="F205" s="89">
        <f>SUMIF('EJECUCION 24 DE ABRIL DEL 2026'!I:I,B:B,'EJECUCION 24 DE ABRIL DEL 2026'!Z:Z)</f>
        <v>282375497</v>
      </c>
      <c r="G205" s="89">
        <f>SUMIF('EJECUCION 24 DE ABRIL DEL 2026'!I:I,B:B,'EJECUCION 24 DE ABRIL DEL 2026'!AA:AA)</f>
        <v>0</v>
      </c>
      <c r="H205" s="90">
        <f t="shared" si="1"/>
        <v>0</v>
      </c>
      <c r="I205" s="91" t="s">
        <v>3297</v>
      </c>
      <c r="J205" s="92">
        <f>SUMIF(POAI!T:T,B:B,POAI!AB:AB)</f>
        <v>0</v>
      </c>
      <c r="K205" s="85">
        <f t="shared" si="2"/>
        <v>0</v>
      </c>
      <c r="L205" s="93">
        <f>SUMIF(POAI!T:T,B:B,POAI!AI:AI)</f>
        <v>285000000</v>
      </c>
      <c r="M205" s="93">
        <f t="shared" si="3"/>
        <v>0</v>
      </c>
      <c r="N205" s="93">
        <f>SUMIF('EJECUCION 24 DE ABRIL DEL 2026'!I:I,B:B,'EJECUCION 24 DE ABRIL DEL 2026'!Y:Y)</f>
        <v>285000000</v>
      </c>
      <c r="O205" s="93">
        <f>SUMIF(POAI!T:T,B:B,POAI!AJ:AJ)</f>
        <v>285000000</v>
      </c>
      <c r="P205" s="93">
        <f t="shared" si="4"/>
        <v>0</v>
      </c>
      <c r="Q205" s="93">
        <f>SUMIF(POAI!T:T,B:B,POAI!AL:AL)</f>
        <v>0</v>
      </c>
      <c r="R205" s="94">
        <f t="shared" si="5"/>
        <v>0</v>
      </c>
      <c r="S205" s="94"/>
      <c r="T205" s="94"/>
      <c r="U205" s="94"/>
      <c r="V205" s="94"/>
      <c r="W205" s="94"/>
      <c r="X205" s="94"/>
      <c r="Y205" s="94"/>
      <c r="Z205" s="94"/>
      <c r="AA205" s="94"/>
      <c r="AB205" s="94"/>
    </row>
    <row r="206">
      <c r="A206" s="86" t="s">
        <v>3571</v>
      </c>
      <c r="B206" s="87" t="s">
        <v>2325</v>
      </c>
      <c r="C206" s="87" t="s">
        <v>3572</v>
      </c>
      <c r="D206" s="88">
        <f>SUMIF('EJECUCION 24 DE ABRIL DEL 2026'!I:I,B:B,'EJECUCION 24 DE ABRIL DEL 2026'!Q:Q)</f>
        <v>0</v>
      </c>
      <c r="E206" s="89">
        <f>SUMIF('EJECUCION 24 DE ABRIL DEL 2026'!I:I,B:B,'EJECUCION 24 DE ABRIL DEL 2026'!X:X)</f>
        <v>300000000</v>
      </c>
      <c r="F206" s="89">
        <f>SUMIF('EJECUCION 24 DE ABRIL DEL 2026'!I:I,B:B,'EJECUCION 24 DE ABRIL DEL 2026'!Z:Z)</f>
        <v>283080647</v>
      </c>
      <c r="G206" s="89">
        <f>SUMIF('EJECUCION 24 DE ABRIL DEL 2026'!I:I,B:B,'EJECUCION 24 DE ABRIL DEL 2026'!AA:AA)</f>
        <v>0</v>
      </c>
      <c r="H206" s="90">
        <f t="shared" si="1"/>
        <v>0</v>
      </c>
      <c r="I206" s="91" t="s">
        <v>3297</v>
      </c>
      <c r="J206" s="92">
        <f>SUMIF(POAI!T:T,B:B,POAI!AB:AB)</f>
        <v>0</v>
      </c>
      <c r="K206" s="85">
        <f t="shared" si="2"/>
        <v>0</v>
      </c>
      <c r="L206" s="93">
        <f>SUMIF(POAI!T:T,B:B,POAI!AI:AI)</f>
        <v>300000000</v>
      </c>
      <c r="M206" s="93">
        <f t="shared" si="3"/>
        <v>0</v>
      </c>
      <c r="N206" s="93">
        <f>SUMIF('EJECUCION 24 DE ABRIL DEL 2026'!I:I,B:B,'EJECUCION 24 DE ABRIL DEL 2026'!Y:Y)</f>
        <v>300000000</v>
      </c>
      <c r="O206" s="93">
        <f>SUMIF(POAI!T:T,B:B,POAI!AJ:AJ)</f>
        <v>300000000</v>
      </c>
      <c r="P206" s="93">
        <f t="shared" si="4"/>
        <v>0</v>
      </c>
      <c r="Q206" s="93">
        <f>SUMIF(POAI!T:T,B:B,POAI!AL:AL)</f>
        <v>0</v>
      </c>
      <c r="R206" s="94">
        <f t="shared" si="5"/>
        <v>0</v>
      </c>
      <c r="S206" s="94"/>
      <c r="T206" s="94"/>
      <c r="U206" s="94"/>
      <c r="V206" s="94"/>
      <c r="W206" s="94"/>
      <c r="X206" s="94"/>
      <c r="Y206" s="94"/>
      <c r="Z206" s="94"/>
      <c r="AA206" s="94"/>
      <c r="AB206" s="94"/>
    </row>
    <row r="207">
      <c r="A207" s="86" t="s">
        <v>3573</v>
      </c>
      <c r="B207" s="87" t="s">
        <v>2331</v>
      </c>
      <c r="C207" s="87" t="s">
        <v>3574</v>
      </c>
      <c r="D207" s="88">
        <f>SUMIF('EJECUCION 24 DE ABRIL DEL 2026'!I:I,B:B,'EJECUCION 24 DE ABRIL DEL 2026'!Q:Q)</f>
        <v>0</v>
      </c>
      <c r="E207" s="89">
        <f>SUMIF('EJECUCION 24 DE ABRIL DEL 2026'!I:I,B:B,'EJECUCION 24 DE ABRIL DEL 2026'!X:X)</f>
        <v>190000000</v>
      </c>
      <c r="F207" s="89">
        <f>SUMIF('EJECUCION 24 DE ABRIL DEL 2026'!I:I,B:B,'EJECUCION 24 DE ABRIL DEL 2026'!Z:Z)</f>
        <v>190000000</v>
      </c>
      <c r="G207" s="89">
        <f>SUMIF('EJECUCION 24 DE ABRIL DEL 2026'!I:I,B:B,'EJECUCION 24 DE ABRIL DEL 2026'!AA:AA)</f>
        <v>0</v>
      </c>
      <c r="H207" s="90">
        <f t="shared" si="1"/>
        <v>0</v>
      </c>
      <c r="I207" s="91" t="s">
        <v>3297</v>
      </c>
      <c r="J207" s="92">
        <f>SUMIF(POAI!T:T,B:B,POAI!AB:AB)</f>
        <v>0</v>
      </c>
      <c r="K207" s="85">
        <f t="shared" si="2"/>
        <v>0</v>
      </c>
      <c r="L207" s="93">
        <f>SUMIF(POAI!T:T,B:B,POAI!AI:AI)</f>
        <v>190000000</v>
      </c>
      <c r="M207" s="93">
        <f t="shared" si="3"/>
        <v>0</v>
      </c>
      <c r="N207" s="93">
        <f>SUMIF('EJECUCION 24 DE ABRIL DEL 2026'!I:I,B:B,'EJECUCION 24 DE ABRIL DEL 2026'!Y:Y)</f>
        <v>190000000</v>
      </c>
      <c r="O207" s="93">
        <f>SUMIF(POAI!T:T,B:B,POAI!AJ:AJ)</f>
        <v>190000000</v>
      </c>
      <c r="P207" s="93">
        <f t="shared" si="4"/>
        <v>0</v>
      </c>
      <c r="Q207" s="93">
        <f>SUMIF(POAI!T:T,B:B,POAI!AL:AL)</f>
        <v>0</v>
      </c>
      <c r="R207" s="94">
        <f t="shared" si="5"/>
        <v>0</v>
      </c>
      <c r="S207" s="94"/>
      <c r="T207" s="94"/>
      <c r="U207" s="94"/>
      <c r="V207" s="94"/>
      <c r="W207" s="94"/>
      <c r="X207" s="94"/>
      <c r="Y207" s="94"/>
      <c r="Z207" s="94"/>
      <c r="AA207" s="94"/>
      <c r="AB207" s="94"/>
    </row>
    <row r="208">
      <c r="A208" s="86" t="s">
        <v>3575</v>
      </c>
      <c r="B208" s="87" t="s">
        <v>2338</v>
      </c>
      <c r="C208" s="87" t="s">
        <v>2339</v>
      </c>
      <c r="D208" s="88">
        <f>SUMIF('EJECUCION 24 DE ABRIL DEL 2026'!I:I,B:B,'EJECUCION 24 DE ABRIL DEL 2026'!Q:Q)</f>
        <v>0</v>
      </c>
      <c r="E208" s="89">
        <f>SUMIF('EJECUCION 24 DE ABRIL DEL 2026'!I:I,B:B,'EJECUCION 24 DE ABRIL DEL 2026'!X:X)</f>
        <v>350000000</v>
      </c>
      <c r="F208" s="89">
        <f>SUMIF('EJECUCION 24 DE ABRIL DEL 2026'!I:I,B:B,'EJECUCION 24 DE ABRIL DEL 2026'!Z:Z)</f>
        <v>0</v>
      </c>
      <c r="G208" s="89">
        <f>SUMIF('EJECUCION 24 DE ABRIL DEL 2026'!I:I,B:B,'EJECUCION 24 DE ABRIL DEL 2026'!AA:AA)</f>
        <v>0</v>
      </c>
      <c r="H208" s="90">
        <f t="shared" si="1"/>
        <v>0</v>
      </c>
      <c r="I208" s="91" t="s">
        <v>3423</v>
      </c>
      <c r="J208" s="92">
        <f>SUMIF(POAI!T:T,B:B,POAI!AB:AB)</f>
        <v>0</v>
      </c>
      <c r="K208" s="85">
        <f t="shared" si="2"/>
        <v>0</v>
      </c>
      <c r="L208" s="93">
        <f>SUMIF(POAI!T:T,B:B,POAI!AI:AI)</f>
        <v>350000000</v>
      </c>
      <c r="M208" s="93">
        <f t="shared" si="3"/>
        <v>0</v>
      </c>
      <c r="N208" s="93">
        <f>SUMIF('EJECUCION 24 DE ABRIL DEL 2026'!I:I,B:B,'EJECUCION 24 DE ABRIL DEL 2026'!Y:Y)</f>
        <v>0</v>
      </c>
      <c r="O208" s="93">
        <f>SUMIF(POAI!T:T,B:B,POAI!AJ:AJ)</f>
        <v>0</v>
      </c>
      <c r="P208" s="93">
        <f t="shared" si="4"/>
        <v>0</v>
      </c>
      <c r="Q208" s="93">
        <f>SUMIF(POAI!T:T,B:B,POAI!AL:AL)</f>
        <v>0</v>
      </c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</row>
    <row r="209">
      <c r="A209" s="86" t="s">
        <v>3576</v>
      </c>
      <c r="B209" s="87" t="s">
        <v>2340</v>
      </c>
      <c r="C209" s="87" t="s">
        <v>2341</v>
      </c>
      <c r="D209" s="88">
        <f>SUMIF('EJECUCION 24 DE ABRIL DEL 2026'!I:I,B:B,'EJECUCION 24 DE ABRIL DEL 2026'!Q:Q)</f>
        <v>0</v>
      </c>
      <c r="E209" s="89">
        <f>SUMIF('EJECUCION 24 DE ABRIL DEL 2026'!I:I,B:B,'EJECUCION 24 DE ABRIL DEL 2026'!X:X)</f>
        <v>2433326151</v>
      </c>
      <c r="F209" s="89">
        <f>SUMIF('EJECUCION 24 DE ABRIL DEL 2026'!I:I,B:B,'EJECUCION 24 DE ABRIL DEL 2026'!Z:Z)</f>
        <v>0</v>
      </c>
      <c r="G209" s="89">
        <f>SUMIF('EJECUCION 24 DE ABRIL DEL 2026'!I:I,B:B,'EJECUCION 24 DE ABRIL DEL 2026'!AA:AA)</f>
        <v>0</v>
      </c>
      <c r="H209" s="90">
        <f t="shared" si="1"/>
        <v>0</v>
      </c>
      <c r="I209" s="91" t="s">
        <v>3175</v>
      </c>
      <c r="J209" s="92">
        <f>SUMIF(POAI!T:T,B:B,POAI!AB:AB)</f>
        <v>0</v>
      </c>
      <c r="K209" s="85">
        <f t="shared" si="2"/>
        <v>0</v>
      </c>
      <c r="L209" s="93">
        <f>SUMIF(POAI!T:T,B:B,POAI!AI:AI)</f>
        <v>2433326151</v>
      </c>
      <c r="M209" s="93">
        <f t="shared" si="3"/>
        <v>0</v>
      </c>
      <c r="N209" s="93">
        <f>SUMIF('EJECUCION 24 DE ABRIL DEL 2026'!I:I,B:B,'EJECUCION 24 DE ABRIL DEL 2026'!Y:Y)</f>
        <v>0</v>
      </c>
      <c r="O209" s="93">
        <f>SUMIF(POAI!T:T,B:B,POAI!AJ:AJ)</f>
        <v>0</v>
      </c>
      <c r="P209" s="93">
        <f t="shared" si="4"/>
        <v>0</v>
      </c>
      <c r="Q209" s="93">
        <f>SUMIF(POAI!T:T,B:B,POAI!AL:AL)</f>
        <v>0</v>
      </c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</row>
    <row r="210">
      <c r="A210" s="86" t="s">
        <v>3577</v>
      </c>
      <c r="B210" s="87" t="s">
        <v>2351</v>
      </c>
      <c r="C210" s="87" t="s">
        <v>3578</v>
      </c>
      <c r="D210" s="88">
        <f>SUMIF('EJECUCION 24 DE ABRIL DEL 2026'!I:I,B:B,'EJECUCION 24 DE ABRIL DEL 2026'!Q:Q)</f>
        <v>600000000</v>
      </c>
      <c r="E210" s="89">
        <f>SUMIF('EJECUCION 24 DE ABRIL DEL 2026'!I:I,B:B,'EJECUCION 24 DE ABRIL DEL 2026'!X:X)</f>
        <v>600000000</v>
      </c>
      <c r="F210" s="89">
        <f>SUMIF('EJECUCION 24 DE ABRIL DEL 2026'!I:I,B:B,'EJECUCION 24 DE ABRIL DEL 2026'!Z:Z)</f>
        <v>437055000</v>
      </c>
      <c r="G210" s="89">
        <f>SUMIF('EJECUCION 24 DE ABRIL DEL 2026'!I:I,B:B,'EJECUCION 24 DE ABRIL DEL 2026'!AA:AA)</f>
        <v>138360000</v>
      </c>
      <c r="H210" s="90">
        <f t="shared" si="1"/>
        <v>0.2306</v>
      </c>
      <c r="I210" s="91" t="s">
        <v>3196</v>
      </c>
      <c r="J210" s="92">
        <f>SUMIF(POAI!T:T,B:B,POAI!AB:AB)</f>
        <v>600000000</v>
      </c>
      <c r="K210" s="85">
        <f t="shared" si="2"/>
        <v>0</v>
      </c>
      <c r="L210" s="93">
        <f>SUMIF(POAI!T:T,B:B,POAI!AI:AI)</f>
        <v>600000000</v>
      </c>
      <c r="M210" s="93">
        <f t="shared" si="3"/>
        <v>0</v>
      </c>
      <c r="N210" s="93">
        <f>SUMIF('EJECUCION 24 DE ABRIL DEL 2026'!I:I,B:B,'EJECUCION 24 DE ABRIL DEL 2026'!Y:Y)</f>
        <v>460655000</v>
      </c>
      <c r="O210" s="93">
        <f>SUMIF(POAI!T:T,B:B,POAI!AJ:AJ)</f>
        <v>460655000</v>
      </c>
      <c r="P210" s="93">
        <f t="shared" si="4"/>
        <v>0</v>
      </c>
      <c r="Q210" s="93">
        <f>SUMIF(POAI!T:T,B:B,POAI!AL:AL)</f>
        <v>138360000</v>
      </c>
      <c r="R210" s="94">
        <f>Q210-G210</f>
        <v>0</v>
      </c>
      <c r="S210" s="94"/>
      <c r="T210" s="94"/>
      <c r="U210" s="94"/>
      <c r="V210" s="94"/>
      <c r="W210" s="94"/>
      <c r="X210" s="94"/>
      <c r="Y210" s="94"/>
      <c r="Z210" s="94"/>
      <c r="AA210" s="94"/>
      <c r="AB210" s="94"/>
    </row>
    <row r="211">
      <c r="A211" s="85"/>
      <c r="B211" s="99"/>
      <c r="C211" s="99"/>
      <c r="D211" s="99"/>
      <c r="E211" s="94"/>
      <c r="F211" s="94"/>
      <c r="G211" s="94"/>
      <c r="H211" s="100"/>
      <c r="I211" s="94"/>
      <c r="J211" s="85"/>
      <c r="K211" s="85"/>
      <c r="L211" s="93"/>
      <c r="M211" s="93"/>
      <c r="N211" s="93"/>
      <c r="O211" s="93"/>
      <c r="P211" s="93"/>
      <c r="Q211" s="93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</row>
    <row r="212">
      <c r="A212" s="85"/>
      <c r="B212" s="94"/>
      <c r="C212" s="101" t="s">
        <v>2352</v>
      </c>
      <c r="D212" s="102">
        <f t="shared" ref="D212:G212" si="6">SUBTOTAL(9,D2:D210)</f>
        <v>2145852778586</v>
      </c>
      <c r="E212" s="102">
        <f t="shared" si="6"/>
        <v>2235063186947</v>
      </c>
      <c r="F212" s="102">
        <f t="shared" si="6"/>
        <v>726190425554</v>
      </c>
      <c r="G212" s="102">
        <f t="shared" si="6"/>
        <v>508008789303</v>
      </c>
      <c r="H212" s="103"/>
      <c r="I212" s="94"/>
      <c r="J212" s="85"/>
      <c r="K212" s="85"/>
      <c r="L212" s="93"/>
      <c r="M212" s="93"/>
      <c r="N212" s="93"/>
      <c r="O212" s="93"/>
      <c r="P212" s="93"/>
      <c r="Q212" s="93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</row>
    <row r="213">
      <c r="A213" s="85"/>
      <c r="B213" s="94"/>
      <c r="C213" s="104" t="s">
        <v>2353</v>
      </c>
      <c r="D213" s="105">
        <f t="shared" ref="D213:G213" si="7">SUM(D2:D210)</f>
        <v>2145852778586</v>
      </c>
      <c r="E213" s="105">
        <f t="shared" si="7"/>
        <v>2235063186947</v>
      </c>
      <c r="F213" s="105">
        <f t="shared" si="7"/>
        <v>726190425554</v>
      </c>
      <c r="G213" s="105">
        <f t="shared" si="7"/>
        <v>508008789303</v>
      </c>
      <c r="H213" s="106"/>
      <c r="I213" s="94"/>
      <c r="J213" s="85"/>
      <c r="K213" s="85"/>
      <c r="L213" s="93"/>
      <c r="M213" s="93"/>
      <c r="N213" s="93"/>
      <c r="O213" s="93"/>
      <c r="P213" s="93"/>
      <c r="Q213" s="93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</row>
    <row r="214">
      <c r="A214" s="85"/>
      <c r="B214" s="94"/>
      <c r="C214" s="94"/>
      <c r="D214" s="94"/>
      <c r="E214" s="94"/>
      <c r="F214" s="94"/>
      <c r="G214" s="94"/>
      <c r="H214" s="100"/>
      <c r="I214" s="94"/>
      <c r="J214" s="85"/>
      <c r="K214" s="85"/>
      <c r="L214" s="93"/>
      <c r="M214" s="93"/>
      <c r="N214" s="93"/>
      <c r="O214" s="93"/>
      <c r="P214" s="93"/>
      <c r="Q214" s="93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</row>
    <row r="215">
      <c r="A215" s="85"/>
      <c r="B215" s="94"/>
      <c r="C215" s="94"/>
      <c r="D215" s="94"/>
      <c r="E215" s="94"/>
      <c r="F215" s="94"/>
      <c r="G215" s="94"/>
      <c r="H215" s="100"/>
      <c r="I215" s="94"/>
      <c r="J215" s="85"/>
      <c r="K215" s="85"/>
      <c r="L215" s="93"/>
      <c r="M215" s="93"/>
      <c r="N215" s="93"/>
      <c r="O215" s="93"/>
      <c r="P215" s="93"/>
      <c r="Q215" s="93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</row>
    <row r="216">
      <c r="A216" s="85"/>
      <c r="B216" s="94"/>
      <c r="C216" s="94"/>
      <c r="D216" s="94"/>
      <c r="E216" s="94"/>
      <c r="F216" s="94"/>
      <c r="G216" s="94"/>
      <c r="H216" s="100"/>
      <c r="I216" s="94"/>
      <c r="J216" s="85"/>
      <c r="K216" s="85"/>
      <c r="L216" s="93"/>
      <c r="M216" s="93"/>
      <c r="N216" s="93"/>
      <c r="O216" s="93"/>
      <c r="P216" s="93"/>
      <c r="Q216" s="93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</row>
    <row r="217">
      <c r="A217" s="85"/>
      <c r="B217" s="94"/>
      <c r="C217" s="94"/>
      <c r="D217" s="94"/>
      <c r="E217" s="94"/>
      <c r="F217" s="94"/>
      <c r="G217" s="94"/>
      <c r="H217" s="100"/>
      <c r="I217" s="94"/>
      <c r="J217" s="85"/>
      <c r="K217" s="85"/>
      <c r="L217" s="93"/>
      <c r="M217" s="93"/>
      <c r="N217" s="93"/>
      <c r="O217" s="93"/>
      <c r="P217" s="93"/>
      <c r="Q217" s="93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</row>
    <row r="218">
      <c r="A218" s="85"/>
      <c r="B218" s="94"/>
      <c r="C218" s="94"/>
      <c r="D218" s="94"/>
      <c r="E218" s="94"/>
      <c r="F218" s="94"/>
      <c r="G218" s="94"/>
      <c r="H218" s="100"/>
      <c r="I218" s="94"/>
      <c r="J218" s="85"/>
      <c r="K218" s="85"/>
      <c r="L218" s="93"/>
      <c r="M218" s="93"/>
      <c r="N218" s="93"/>
      <c r="O218" s="93"/>
      <c r="P218" s="93"/>
      <c r="Q218" s="93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</row>
    <row r="219">
      <c r="A219" s="85"/>
      <c r="B219" s="94"/>
      <c r="C219" s="94"/>
      <c r="D219" s="94"/>
      <c r="E219" s="94"/>
      <c r="F219" s="94"/>
      <c r="G219" s="94"/>
      <c r="H219" s="100"/>
      <c r="I219" s="94"/>
      <c r="J219" s="85"/>
      <c r="K219" s="85"/>
      <c r="L219" s="93"/>
      <c r="M219" s="93"/>
      <c r="N219" s="93"/>
      <c r="O219" s="93"/>
      <c r="P219" s="93"/>
      <c r="Q219" s="93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</row>
    <row r="220">
      <c r="A220" s="85"/>
      <c r="B220" s="94"/>
      <c r="C220" s="94"/>
      <c r="D220" s="94"/>
      <c r="E220" s="94"/>
      <c r="F220" s="94"/>
      <c r="G220" s="94"/>
      <c r="H220" s="100"/>
      <c r="I220" s="94"/>
      <c r="J220" s="85"/>
      <c r="K220" s="85"/>
      <c r="L220" s="93"/>
      <c r="M220" s="93"/>
      <c r="N220" s="93"/>
      <c r="O220" s="93"/>
      <c r="P220" s="93"/>
      <c r="Q220" s="93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</row>
    <row r="221">
      <c r="A221" s="85"/>
      <c r="B221" s="94"/>
      <c r="C221" s="94"/>
      <c r="D221" s="94"/>
      <c r="E221" s="94"/>
      <c r="F221" s="94"/>
      <c r="G221" s="94"/>
      <c r="H221" s="100"/>
      <c r="I221" s="94"/>
      <c r="J221" s="85"/>
      <c r="K221" s="85"/>
      <c r="L221" s="93"/>
      <c r="M221" s="93"/>
      <c r="N221" s="93"/>
      <c r="O221" s="93"/>
      <c r="P221" s="93"/>
      <c r="Q221" s="93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</row>
    <row r="222">
      <c r="A222" s="85"/>
      <c r="B222" s="94"/>
      <c r="C222" s="94"/>
      <c r="D222" s="94"/>
      <c r="E222" s="94"/>
      <c r="F222" s="94"/>
      <c r="G222" s="94"/>
      <c r="H222" s="100"/>
      <c r="I222" s="94"/>
      <c r="J222" s="85"/>
      <c r="K222" s="85"/>
      <c r="L222" s="93"/>
      <c r="M222" s="93"/>
      <c r="N222" s="93"/>
      <c r="O222" s="93"/>
      <c r="P222" s="93"/>
      <c r="Q222" s="93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</row>
    <row r="223">
      <c r="A223" s="85"/>
      <c r="B223" s="94"/>
      <c r="C223" s="94"/>
      <c r="D223" s="94"/>
      <c r="E223" s="94"/>
      <c r="F223" s="94"/>
      <c r="G223" s="94"/>
      <c r="H223" s="100"/>
      <c r="I223" s="94"/>
      <c r="J223" s="85"/>
      <c r="K223" s="85"/>
      <c r="L223" s="93"/>
      <c r="M223" s="93"/>
      <c r="N223" s="93"/>
      <c r="O223" s="93"/>
      <c r="P223" s="93"/>
      <c r="Q223" s="93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</row>
    <row r="224">
      <c r="A224" s="85"/>
      <c r="B224" s="94"/>
      <c r="C224" s="94"/>
      <c r="D224" s="94"/>
      <c r="E224" s="94"/>
      <c r="F224" s="94"/>
      <c r="G224" s="94"/>
      <c r="H224" s="100"/>
      <c r="I224" s="94"/>
      <c r="J224" s="85"/>
      <c r="K224" s="85"/>
      <c r="L224" s="93"/>
      <c r="M224" s="93"/>
      <c r="N224" s="93"/>
      <c r="O224" s="93"/>
      <c r="P224" s="93"/>
      <c r="Q224" s="93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</row>
    <row r="225">
      <c r="A225" s="85"/>
      <c r="B225" s="94"/>
      <c r="C225" s="94"/>
      <c r="D225" s="94"/>
      <c r="E225" s="94"/>
      <c r="F225" s="94"/>
      <c r="G225" s="94"/>
      <c r="H225" s="100"/>
      <c r="I225" s="94"/>
      <c r="J225" s="85"/>
      <c r="K225" s="85"/>
      <c r="L225" s="93"/>
      <c r="M225" s="93"/>
      <c r="N225" s="93"/>
      <c r="O225" s="93"/>
      <c r="P225" s="93"/>
      <c r="Q225" s="93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</row>
    <row r="226">
      <c r="A226" s="85"/>
      <c r="B226" s="94"/>
      <c r="C226" s="94"/>
      <c r="D226" s="94"/>
      <c r="E226" s="94"/>
      <c r="F226" s="94"/>
      <c r="G226" s="94"/>
      <c r="H226" s="100"/>
      <c r="I226" s="94"/>
      <c r="J226" s="85"/>
      <c r="K226" s="85"/>
      <c r="L226" s="93"/>
      <c r="M226" s="93"/>
      <c r="N226" s="93"/>
      <c r="O226" s="93"/>
      <c r="P226" s="93"/>
      <c r="Q226" s="93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</row>
    <row r="227">
      <c r="A227" s="85"/>
      <c r="B227" s="94"/>
      <c r="C227" s="94"/>
      <c r="D227" s="94"/>
      <c r="E227" s="94"/>
      <c r="F227" s="94"/>
      <c r="G227" s="94"/>
      <c r="H227" s="100"/>
      <c r="I227" s="94"/>
      <c r="J227" s="85"/>
      <c r="K227" s="85"/>
      <c r="L227" s="93"/>
      <c r="M227" s="93"/>
      <c r="N227" s="93"/>
      <c r="O227" s="93"/>
      <c r="P227" s="93"/>
      <c r="Q227" s="93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</row>
    <row r="228">
      <c r="A228" s="85"/>
      <c r="B228" s="94"/>
      <c r="C228" s="94"/>
      <c r="D228" s="94"/>
      <c r="E228" s="94"/>
      <c r="F228" s="94"/>
      <c r="G228" s="94"/>
      <c r="H228" s="100"/>
      <c r="I228" s="94"/>
      <c r="J228" s="85"/>
      <c r="K228" s="85"/>
      <c r="L228" s="93"/>
      <c r="M228" s="93"/>
      <c r="N228" s="93"/>
      <c r="O228" s="93"/>
      <c r="P228" s="93"/>
      <c r="Q228" s="93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</row>
    <row r="229">
      <c r="A229" s="85"/>
      <c r="B229" s="94"/>
      <c r="C229" s="94"/>
      <c r="D229" s="94"/>
      <c r="E229" s="94"/>
      <c r="F229" s="94"/>
      <c r="G229" s="94"/>
      <c r="H229" s="100"/>
      <c r="I229" s="94"/>
      <c r="J229" s="85"/>
      <c r="K229" s="85"/>
      <c r="L229" s="93"/>
      <c r="M229" s="93"/>
      <c r="N229" s="93"/>
      <c r="O229" s="93"/>
      <c r="P229" s="93"/>
      <c r="Q229" s="93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</row>
    <row r="230">
      <c r="A230" s="85"/>
      <c r="B230" s="94"/>
      <c r="C230" s="94"/>
      <c r="D230" s="94"/>
      <c r="E230" s="94"/>
      <c r="F230" s="94"/>
      <c r="G230" s="94"/>
      <c r="H230" s="100"/>
      <c r="I230" s="94"/>
      <c r="J230" s="85"/>
      <c r="K230" s="85"/>
      <c r="L230" s="93"/>
      <c r="M230" s="93"/>
      <c r="N230" s="93"/>
      <c r="O230" s="93"/>
      <c r="P230" s="93"/>
      <c r="Q230" s="93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</row>
    <row r="231">
      <c r="A231" s="85"/>
      <c r="B231" s="94"/>
      <c r="C231" s="94"/>
      <c r="D231" s="94"/>
      <c r="E231" s="94"/>
      <c r="F231" s="94"/>
      <c r="G231" s="94"/>
      <c r="H231" s="100"/>
      <c r="I231" s="94"/>
      <c r="J231" s="85"/>
      <c r="K231" s="85"/>
      <c r="L231" s="93"/>
      <c r="M231" s="93"/>
      <c r="N231" s="93"/>
      <c r="O231" s="93"/>
      <c r="P231" s="93"/>
      <c r="Q231" s="93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</row>
    <row r="232">
      <c r="A232" s="85"/>
      <c r="B232" s="94"/>
      <c r="C232" s="94"/>
      <c r="D232" s="94"/>
      <c r="E232" s="94"/>
      <c r="F232" s="94"/>
      <c r="G232" s="94"/>
      <c r="H232" s="100"/>
      <c r="I232" s="94"/>
      <c r="J232" s="85"/>
      <c r="K232" s="85"/>
      <c r="L232" s="93"/>
      <c r="M232" s="93"/>
      <c r="N232" s="93"/>
      <c r="O232" s="93"/>
      <c r="P232" s="93"/>
      <c r="Q232" s="93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</row>
    <row r="233">
      <c r="A233" s="85"/>
      <c r="B233" s="94"/>
      <c r="C233" s="94"/>
      <c r="D233" s="94"/>
      <c r="E233" s="94"/>
      <c r="F233" s="94"/>
      <c r="G233" s="94"/>
      <c r="H233" s="100"/>
      <c r="I233" s="94"/>
      <c r="J233" s="85"/>
      <c r="K233" s="85"/>
      <c r="L233" s="93"/>
      <c r="M233" s="93"/>
      <c r="N233" s="93"/>
      <c r="O233" s="93"/>
      <c r="P233" s="93"/>
      <c r="Q233" s="93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</row>
    <row r="234">
      <c r="A234" s="85"/>
      <c r="B234" s="94"/>
      <c r="C234" s="94"/>
      <c r="D234" s="94"/>
      <c r="E234" s="94"/>
      <c r="F234" s="94"/>
      <c r="G234" s="94"/>
      <c r="H234" s="100"/>
      <c r="I234" s="94"/>
      <c r="J234" s="85"/>
      <c r="K234" s="85"/>
      <c r="L234" s="93"/>
      <c r="M234" s="93"/>
      <c r="N234" s="93"/>
      <c r="O234" s="93"/>
      <c r="P234" s="93"/>
      <c r="Q234" s="93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</row>
    <row r="235">
      <c r="A235" s="85"/>
      <c r="B235" s="94"/>
      <c r="C235" s="94"/>
      <c r="D235" s="94"/>
      <c r="E235" s="94"/>
      <c r="F235" s="94"/>
      <c r="G235" s="94"/>
      <c r="H235" s="100"/>
      <c r="I235" s="94"/>
      <c r="J235" s="85"/>
      <c r="K235" s="85"/>
      <c r="L235" s="93"/>
      <c r="M235" s="93"/>
      <c r="N235" s="93"/>
      <c r="O235" s="93"/>
      <c r="P235" s="93"/>
      <c r="Q235" s="93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</row>
    <row r="236">
      <c r="A236" s="85"/>
      <c r="B236" s="94"/>
      <c r="C236" s="94"/>
      <c r="D236" s="94"/>
      <c r="E236" s="94"/>
      <c r="F236" s="94"/>
      <c r="G236" s="94"/>
      <c r="H236" s="100"/>
      <c r="I236" s="94"/>
      <c r="J236" s="85"/>
      <c r="K236" s="85"/>
      <c r="L236" s="93"/>
      <c r="M236" s="93"/>
      <c r="N236" s="93"/>
      <c r="O236" s="93"/>
      <c r="P236" s="93"/>
      <c r="Q236" s="93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</row>
    <row r="237">
      <c r="A237" s="85"/>
      <c r="B237" s="94"/>
      <c r="C237" s="94"/>
      <c r="D237" s="94"/>
      <c r="E237" s="94"/>
      <c r="F237" s="94"/>
      <c r="G237" s="94"/>
      <c r="H237" s="100"/>
      <c r="I237" s="94"/>
      <c r="J237" s="85"/>
      <c r="K237" s="85"/>
      <c r="L237" s="93"/>
      <c r="M237" s="93"/>
      <c r="N237" s="93"/>
      <c r="O237" s="93"/>
      <c r="P237" s="93"/>
      <c r="Q237" s="93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</row>
    <row r="238">
      <c r="A238" s="85"/>
      <c r="B238" s="94"/>
      <c r="C238" s="94"/>
      <c r="D238" s="94"/>
      <c r="E238" s="94"/>
      <c r="F238" s="94"/>
      <c r="G238" s="94"/>
      <c r="H238" s="100"/>
      <c r="I238" s="94"/>
      <c r="J238" s="85"/>
      <c r="K238" s="85"/>
      <c r="L238" s="93"/>
      <c r="M238" s="93"/>
      <c r="N238" s="93"/>
      <c r="O238" s="93"/>
      <c r="P238" s="93"/>
      <c r="Q238" s="93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</row>
    <row r="239">
      <c r="A239" s="85"/>
      <c r="B239" s="94"/>
      <c r="C239" s="94"/>
      <c r="D239" s="94"/>
      <c r="E239" s="94"/>
      <c r="F239" s="94"/>
      <c r="G239" s="94"/>
      <c r="H239" s="100"/>
      <c r="I239" s="94"/>
      <c r="J239" s="85"/>
      <c r="K239" s="85"/>
      <c r="L239" s="93"/>
      <c r="M239" s="93"/>
      <c r="N239" s="93"/>
      <c r="O239" s="93"/>
      <c r="P239" s="93"/>
      <c r="Q239" s="93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</row>
    <row r="240">
      <c r="A240" s="85"/>
      <c r="B240" s="94"/>
      <c r="C240" s="94"/>
      <c r="D240" s="94"/>
      <c r="E240" s="94"/>
      <c r="F240" s="94"/>
      <c r="G240" s="94"/>
      <c r="H240" s="100"/>
      <c r="I240" s="94"/>
      <c r="J240" s="85"/>
      <c r="K240" s="85"/>
      <c r="L240" s="93"/>
      <c r="M240" s="93"/>
      <c r="N240" s="93"/>
      <c r="O240" s="93"/>
      <c r="P240" s="93"/>
      <c r="Q240" s="93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</row>
    <row r="241">
      <c r="A241" s="85"/>
      <c r="B241" s="94"/>
      <c r="C241" s="94"/>
      <c r="D241" s="94"/>
      <c r="E241" s="94"/>
      <c r="F241" s="94"/>
      <c r="G241" s="94"/>
      <c r="H241" s="100"/>
      <c r="I241" s="94"/>
      <c r="J241" s="85"/>
      <c r="K241" s="85"/>
      <c r="L241" s="93"/>
      <c r="M241" s="93"/>
      <c r="N241" s="93"/>
      <c r="O241" s="93"/>
      <c r="P241" s="93"/>
      <c r="Q241" s="93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</row>
    <row r="242">
      <c r="A242" s="85"/>
      <c r="B242" s="94"/>
      <c r="C242" s="94"/>
      <c r="D242" s="94"/>
      <c r="E242" s="94"/>
      <c r="F242" s="94"/>
      <c r="G242" s="94"/>
      <c r="H242" s="100"/>
      <c r="I242" s="94"/>
      <c r="J242" s="85"/>
      <c r="K242" s="85"/>
      <c r="L242" s="93"/>
      <c r="M242" s="93"/>
      <c r="N242" s="93"/>
      <c r="O242" s="93"/>
      <c r="P242" s="93"/>
      <c r="Q242" s="93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</row>
    <row r="243">
      <c r="A243" s="85"/>
      <c r="B243" s="94"/>
      <c r="C243" s="94"/>
      <c r="D243" s="94"/>
      <c r="E243" s="94"/>
      <c r="F243" s="94"/>
      <c r="G243" s="94"/>
      <c r="H243" s="100"/>
      <c r="I243" s="94"/>
      <c r="J243" s="85"/>
      <c r="K243" s="85"/>
      <c r="L243" s="93"/>
      <c r="M243" s="93"/>
      <c r="N243" s="93"/>
      <c r="O243" s="93"/>
      <c r="P243" s="93"/>
      <c r="Q243" s="93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</row>
    <row r="244">
      <c r="A244" s="85"/>
      <c r="B244" s="94"/>
      <c r="C244" s="94"/>
      <c r="D244" s="94"/>
      <c r="E244" s="94"/>
      <c r="F244" s="94"/>
      <c r="G244" s="94"/>
      <c r="H244" s="100"/>
      <c r="I244" s="94"/>
      <c r="J244" s="85"/>
      <c r="K244" s="85"/>
      <c r="L244" s="93"/>
      <c r="M244" s="93"/>
      <c r="N244" s="93"/>
      <c r="O244" s="93"/>
      <c r="P244" s="93"/>
      <c r="Q244" s="93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</row>
    <row r="245">
      <c r="A245" s="85"/>
      <c r="B245" s="94"/>
      <c r="C245" s="94"/>
      <c r="D245" s="94"/>
      <c r="E245" s="94"/>
      <c r="F245" s="94"/>
      <c r="G245" s="94"/>
      <c r="H245" s="100"/>
      <c r="I245" s="94"/>
      <c r="J245" s="85"/>
      <c r="K245" s="85"/>
      <c r="L245" s="93"/>
      <c r="M245" s="93"/>
      <c r="N245" s="93"/>
      <c r="O245" s="93"/>
      <c r="P245" s="93"/>
      <c r="Q245" s="93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>
      <c r="A246" s="85"/>
      <c r="B246" s="94"/>
      <c r="C246" s="94"/>
      <c r="D246" s="94"/>
      <c r="E246" s="94"/>
      <c r="F246" s="94"/>
      <c r="G246" s="94"/>
      <c r="H246" s="100"/>
      <c r="I246" s="94"/>
      <c r="J246" s="85"/>
      <c r="K246" s="85"/>
      <c r="L246" s="93"/>
      <c r="M246" s="93"/>
      <c r="N246" s="93"/>
      <c r="O246" s="93"/>
      <c r="P246" s="93"/>
      <c r="Q246" s="93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</row>
    <row r="247">
      <c r="A247" s="85"/>
      <c r="B247" s="94"/>
      <c r="C247" s="94"/>
      <c r="D247" s="94"/>
      <c r="E247" s="94"/>
      <c r="F247" s="94"/>
      <c r="G247" s="94"/>
      <c r="H247" s="100"/>
      <c r="I247" s="94"/>
      <c r="J247" s="85"/>
      <c r="K247" s="85"/>
      <c r="L247" s="93"/>
      <c r="M247" s="93"/>
      <c r="N247" s="93"/>
      <c r="O247" s="93"/>
      <c r="P247" s="93"/>
      <c r="Q247" s="93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</row>
    <row r="248">
      <c r="A248" s="85"/>
      <c r="B248" s="94"/>
      <c r="C248" s="94"/>
      <c r="D248" s="94"/>
      <c r="E248" s="94"/>
      <c r="F248" s="94"/>
      <c r="G248" s="94"/>
      <c r="H248" s="100"/>
      <c r="I248" s="94"/>
      <c r="J248" s="85"/>
      <c r="K248" s="85"/>
      <c r="L248" s="93"/>
      <c r="M248" s="93"/>
      <c r="N248" s="93"/>
      <c r="O248" s="93"/>
      <c r="P248" s="93"/>
      <c r="Q248" s="93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</row>
    <row r="249">
      <c r="A249" s="85"/>
      <c r="B249" s="94"/>
      <c r="C249" s="94"/>
      <c r="D249" s="94"/>
      <c r="E249" s="94"/>
      <c r="F249" s="94"/>
      <c r="G249" s="94"/>
      <c r="H249" s="100"/>
      <c r="I249" s="94"/>
      <c r="J249" s="85"/>
      <c r="K249" s="85"/>
      <c r="L249" s="93"/>
      <c r="M249" s="93"/>
      <c r="N249" s="93"/>
      <c r="O249" s="93"/>
      <c r="P249" s="93"/>
      <c r="Q249" s="93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</row>
    <row r="250">
      <c r="A250" s="85"/>
      <c r="B250" s="94"/>
      <c r="C250" s="94"/>
      <c r="D250" s="94"/>
      <c r="E250" s="94"/>
      <c r="F250" s="94"/>
      <c r="G250" s="94"/>
      <c r="H250" s="100"/>
      <c r="I250" s="94"/>
      <c r="J250" s="85"/>
      <c r="K250" s="85"/>
      <c r="L250" s="93"/>
      <c r="M250" s="93"/>
      <c r="N250" s="93"/>
      <c r="O250" s="93"/>
      <c r="P250" s="93"/>
      <c r="Q250" s="93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</row>
    <row r="251">
      <c r="A251" s="85"/>
      <c r="B251" s="94"/>
      <c r="C251" s="94"/>
      <c r="D251" s="94"/>
      <c r="E251" s="94"/>
      <c r="F251" s="94"/>
      <c r="G251" s="94"/>
      <c r="H251" s="100"/>
      <c r="I251" s="94"/>
      <c r="J251" s="85"/>
      <c r="K251" s="85"/>
      <c r="L251" s="93"/>
      <c r="M251" s="93"/>
      <c r="N251" s="93"/>
      <c r="O251" s="93"/>
      <c r="P251" s="93"/>
      <c r="Q251" s="93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</row>
    <row r="252">
      <c r="A252" s="85"/>
      <c r="B252" s="94"/>
      <c r="C252" s="94"/>
      <c r="D252" s="94"/>
      <c r="E252" s="94"/>
      <c r="F252" s="94"/>
      <c r="G252" s="94"/>
      <c r="H252" s="100"/>
      <c r="I252" s="94"/>
      <c r="J252" s="85"/>
      <c r="K252" s="85"/>
      <c r="L252" s="93"/>
      <c r="M252" s="93"/>
      <c r="N252" s="93"/>
      <c r="O252" s="93"/>
      <c r="P252" s="93"/>
      <c r="Q252" s="93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</row>
    <row r="253">
      <c r="A253" s="85"/>
      <c r="B253" s="94"/>
      <c r="C253" s="94"/>
      <c r="D253" s="94"/>
      <c r="E253" s="94"/>
      <c r="F253" s="94"/>
      <c r="G253" s="94"/>
      <c r="H253" s="100"/>
      <c r="I253" s="94"/>
      <c r="J253" s="85"/>
      <c r="K253" s="85"/>
      <c r="L253" s="93"/>
      <c r="M253" s="93"/>
      <c r="N253" s="93"/>
      <c r="O253" s="93"/>
      <c r="P253" s="93"/>
      <c r="Q253" s="93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</row>
    <row r="254">
      <c r="A254" s="85"/>
      <c r="B254" s="94"/>
      <c r="C254" s="94"/>
      <c r="D254" s="94"/>
      <c r="E254" s="94"/>
      <c r="F254" s="94"/>
      <c r="G254" s="94"/>
      <c r="H254" s="100"/>
      <c r="I254" s="94"/>
      <c r="J254" s="85"/>
      <c r="K254" s="85"/>
      <c r="L254" s="93"/>
      <c r="M254" s="93"/>
      <c r="N254" s="93"/>
      <c r="O254" s="93"/>
      <c r="P254" s="93"/>
      <c r="Q254" s="93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</row>
    <row r="255">
      <c r="A255" s="85"/>
      <c r="B255" s="94"/>
      <c r="C255" s="94"/>
      <c r="D255" s="94"/>
      <c r="E255" s="94"/>
      <c r="F255" s="94"/>
      <c r="G255" s="94"/>
      <c r="H255" s="100"/>
      <c r="I255" s="94"/>
      <c r="J255" s="85"/>
      <c r="K255" s="85"/>
      <c r="L255" s="93"/>
      <c r="M255" s="93"/>
      <c r="N255" s="93"/>
      <c r="O255" s="93"/>
      <c r="P255" s="93"/>
      <c r="Q255" s="93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</row>
    <row r="256">
      <c r="A256" s="85"/>
      <c r="B256" s="94"/>
      <c r="C256" s="94"/>
      <c r="D256" s="94"/>
      <c r="E256" s="94"/>
      <c r="F256" s="94"/>
      <c r="G256" s="94"/>
      <c r="H256" s="100"/>
      <c r="I256" s="94"/>
      <c r="J256" s="85"/>
      <c r="K256" s="85"/>
      <c r="L256" s="93"/>
      <c r="M256" s="93"/>
      <c r="N256" s="93"/>
      <c r="O256" s="93"/>
      <c r="P256" s="93"/>
      <c r="Q256" s="93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</row>
    <row r="257">
      <c r="A257" s="85"/>
      <c r="B257" s="94"/>
      <c r="C257" s="94"/>
      <c r="D257" s="94"/>
      <c r="E257" s="94"/>
      <c r="F257" s="94"/>
      <c r="G257" s="94"/>
      <c r="H257" s="100"/>
      <c r="I257" s="94"/>
      <c r="J257" s="85"/>
      <c r="K257" s="85"/>
      <c r="L257" s="93"/>
      <c r="M257" s="93"/>
      <c r="N257" s="93"/>
      <c r="O257" s="93"/>
      <c r="P257" s="93"/>
      <c r="Q257" s="93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</row>
    <row r="258">
      <c r="A258" s="85"/>
      <c r="B258" s="94"/>
      <c r="C258" s="94"/>
      <c r="D258" s="94"/>
      <c r="E258" s="94"/>
      <c r="F258" s="94"/>
      <c r="G258" s="94"/>
      <c r="H258" s="100"/>
      <c r="I258" s="94"/>
      <c r="J258" s="85"/>
      <c r="K258" s="85"/>
      <c r="L258" s="93"/>
      <c r="M258" s="93"/>
      <c r="N258" s="93"/>
      <c r="O258" s="93"/>
      <c r="P258" s="93"/>
      <c r="Q258" s="93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</row>
    <row r="259">
      <c r="A259" s="85"/>
      <c r="B259" s="94"/>
      <c r="C259" s="94"/>
      <c r="D259" s="94"/>
      <c r="E259" s="94"/>
      <c r="F259" s="94"/>
      <c r="G259" s="94"/>
      <c r="H259" s="100"/>
      <c r="I259" s="94"/>
      <c r="J259" s="85"/>
      <c r="K259" s="85"/>
      <c r="L259" s="93"/>
      <c r="M259" s="93"/>
      <c r="N259" s="93"/>
      <c r="O259" s="93"/>
      <c r="P259" s="93"/>
      <c r="Q259" s="93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</row>
    <row r="260">
      <c r="A260" s="85"/>
      <c r="B260" s="94"/>
      <c r="C260" s="94"/>
      <c r="D260" s="94"/>
      <c r="E260" s="94"/>
      <c r="F260" s="94"/>
      <c r="G260" s="94"/>
      <c r="H260" s="100"/>
      <c r="I260" s="94"/>
      <c r="J260" s="85"/>
      <c r="K260" s="85"/>
      <c r="L260" s="93"/>
      <c r="M260" s="93"/>
      <c r="N260" s="93"/>
      <c r="O260" s="93"/>
      <c r="P260" s="93"/>
      <c r="Q260" s="93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</row>
    <row r="261">
      <c r="A261" s="85"/>
      <c r="B261" s="94"/>
      <c r="C261" s="94"/>
      <c r="D261" s="94"/>
      <c r="E261" s="94"/>
      <c r="F261" s="94"/>
      <c r="G261" s="94"/>
      <c r="H261" s="100"/>
      <c r="I261" s="94"/>
      <c r="J261" s="85"/>
      <c r="K261" s="85"/>
      <c r="L261" s="93"/>
      <c r="M261" s="93"/>
      <c r="N261" s="93"/>
      <c r="O261" s="93"/>
      <c r="P261" s="93"/>
      <c r="Q261" s="93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</row>
    <row r="262">
      <c r="A262" s="85"/>
      <c r="B262" s="94"/>
      <c r="C262" s="94"/>
      <c r="D262" s="94"/>
      <c r="E262" s="94"/>
      <c r="F262" s="94"/>
      <c r="G262" s="94"/>
      <c r="H262" s="100"/>
      <c r="I262" s="94"/>
      <c r="J262" s="85"/>
      <c r="K262" s="85"/>
      <c r="L262" s="93"/>
      <c r="M262" s="93"/>
      <c r="N262" s="93"/>
      <c r="O262" s="93"/>
      <c r="P262" s="93"/>
      <c r="Q262" s="93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</row>
    <row r="263">
      <c r="A263" s="85"/>
      <c r="B263" s="94"/>
      <c r="C263" s="94"/>
      <c r="D263" s="94"/>
      <c r="E263" s="94"/>
      <c r="F263" s="94"/>
      <c r="G263" s="94"/>
      <c r="H263" s="100"/>
      <c r="I263" s="94"/>
      <c r="J263" s="85"/>
      <c r="K263" s="85"/>
      <c r="L263" s="93"/>
      <c r="M263" s="93"/>
      <c r="N263" s="93"/>
      <c r="O263" s="93"/>
      <c r="P263" s="93"/>
      <c r="Q263" s="93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</row>
    <row r="264">
      <c r="A264" s="85"/>
      <c r="B264" s="94"/>
      <c r="C264" s="94"/>
      <c r="D264" s="94"/>
      <c r="E264" s="94"/>
      <c r="F264" s="94"/>
      <c r="G264" s="94"/>
      <c r="H264" s="100"/>
      <c r="I264" s="94"/>
      <c r="J264" s="85"/>
      <c r="K264" s="85"/>
      <c r="L264" s="93"/>
      <c r="M264" s="93"/>
      <c r="N264" s="93"/>
      <c r="O264" s="93"/>
      <c r="P264" s="93"/>
      <c r="Q264" s="93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</row>
    <row r="265">
      <c r="A265" s="85"/>
      <c r="B265" s="94"/>
      <c r="C265" s="94"/>
      <c r="D265" s="94"/>
      <c r="E265" s="94"/>
      <c r="F265" s="94"/>
      <c r="G265" s="94"/>
      <c r="H265" s="100"/>
      <c r="I265" s="94"/>
      <c r="J265" s="85"/>
      <c r="K265" s="85"/>
      <c r="L265" s="93"/>
      <c r="M265" s="93"/>
      <c r="N265" s="93"/>
      <c r="O265" s="93"/>
      <c r="P265" s="93"/>
      <c r="Q265" s="93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</row>
    <row r="266">
      <c r="A266" s="85"/>
      <c r="B266" s="94"/>
      <c r="C266" s="94"/>
      <c r="D266" s="94"/>
      <c r="E266" s="94"/>
      <c r="F266" s="94"/>
      <c r="G266" s="94"/>
      <c r="H266" s="100"/>
      <c r="I266" s="94"/>
      <c r="J266" s="85"/>
      <c r="K266" s="85"/>
      <c r="L266" s="93"/>
      <c r="M266" s="93"/>
      <c r="N266" s="93"/>
      <c r="O266" s="93"/>
      <c r="P266" s="93"/>
      <c r="Q266" s="93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</row>
    <row r="267">
      <c r="A267" s="85"/>
      <c r="B267" s="94"/>
      <c r="C267" s="94"/>
      <c r="D267" s="94"/>
      <c r="E267" s="94"/>
      <c r="F267" s="94"/>
      <c r="G267" s="94"/>
      <c r="H267" s="100"/>
      <c r="I267" s="94"/>
      <c r="J267" s="85"/>
      <c r="K267" s="85"/>
      <c r="L267" s="93"/>
      <c r="M267" s="93"/>
      <c r="N267" s="93"/>
      <c r="O267" s="93"/>
      <c r="P267" s="93"/>
      <c r="Q267" s="93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</row>
    <row r="268">
      <c r="A268" s="85"/>
      <c r="B268" s="94"/>
      <c r="C268" s="94"/>
      <c r="D268" s="94"/>
      <c r="E268" s="94"/>
      <c r="F268" s="94"/>
      <c r="G268" s="94"/>
      <c r="H268" s="100"/>
      <c r="I268" s="94"/>
      <c r="J268" s="85"/>
      <c r="K268" s="85"/>
      <c r="L268" s="93"/>
      <c r="M268" s="93"/>
      <c r="N268" s="93"/>
      <c r="O268" s="93"/>
      <c r="P268" s="93"/>
      <c r="Q268" s="93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</row>
    <row r="269">
      <c r="A269" s="85"/>
      <c r="B269" s="94"/>
      <c r="C269" s="94"/>
      <c r="D269" s="94"/>
      <c r="E269" s="94"/>
      <c r="F269" s="94"/>
      <c r="G269" s="94"/>
      <c r="H269" s="100"/>
      <c r="I269" s="94"/>
      <c r="J269" s="85"/>
      <c r="K269" s="85"/>
      <c r="L269" s="93"/>
      <c r="M269" s="93"/>
      <c r="N269" s="93"/>
      <c r="O269" s="93"/>
      <c r="P269" s="93"/>
      <c r="Q269" s="93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</row>
    <row r="270">
      <c r="A270" s="85"/>
      <c r="B270" s="94"/>
      <c r="C270" s="94"/>
      <c r="D270" s="94"/>
      <c r="E270" s="94"/>
      <c r="F270" s="94"/>
      <c r="G270" s="94"/>
      <c r="H270" s="100"/>
      <c r="I270" s="94"/>
      <c r="J270" s="85"/>
      <c r="K270" s="85"/>
      <c r="L270" s="93"/>
      <c r="M270" s="93"/>
      <c r="N270" s="93"/>
      <c r="O270" s="93"/>
      <c r="P270" s="93"/>
      <c r="Q270" s="93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</row>
    <row r="271">
      <c r="A271" s="85"/>
      <c r="B271" s="94"/>
      <c r="C271" s="94"/>
      <c r="D271" s="94"/>
      <c r="E271" s="94"/>
      <c r="F271" s="94"/>
      <c r="G271" s="94"/>
      <c r="H271" s="100"/>
      <c r="I271" s="94"/>
      <c r="J271" s="85"/>
      <c r="K271" s="85"/>
      <c r="L271" s="93"/>
      <c r="M271" s="93"/>
      <c r="N271" s="93"/>
      <c r="O271" s="93"/>
      <c r="P271" s="93"/>
      <c r="Q271" s="93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</row>
    <row r="272">
      <c r="A272" s="85"/>
      <c r="B272" s="94"/>
      <c r="C272" s="94"/>
      <c r="D272" s="94"/>
      <c r="E272" s="94"/>
      <c r="F272" s="94"/>
      <c r="G272" s="94"/>
      <c r="H272" s="100"/>
      <c r="I272" s="94"/>
      <c r="J272" s="85"/>
      <c r="K272" s="85"/>
      <c r="L272" s="93"/>
      <c r="M272" s="93"/>
      <c r="N272" s="93"/>
      <c r="O272" s="93"/>
      <c r="P272" s="93"/>
      <c r="Q272" s="93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</row>
    <row r="273">
      <c r="A273" s="85"/>
      <c r="B273" s="94"/>
      <c r="C273" s="94"/>
      <c r="D273" s="94"/>
      <c r="E273" s="94"/>
      <c r="F273" s="94"/>
      <c r="G273" s="94"/>
      <c r="H273" s="100"/>
      <c r="I273" s="94"/>
      <c r="J273" s="85"/>
      <c r="K273" s="85"/>
      <c r="L273" s="93"/>
      <c r="M273" s="93"/>
      <c r="N273" s="93"/>
      <c r="O273" s="93"/>
      <c r="P273" s="93"/>
      <c r="Q273" s="93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</row>
    <row r="274">
      <c r="A274" s="85"/>
      <c r="B274" s="94"/>
      <c r="C274" s="94"/>
      <c r="D274" s="94"/>
      <c r="E274" s="94"/>
      <c r="F274" s="94"/>
      <c r="G274" s="94"/>
      <c r="H274" s="100"/>
      <c r="I274" s="94"/>
      <c r="J274" s="85"/>
      <c r="K274" s="85"/>
      <c r="L274" s="93"/>
      <c r="M274" s="93"/>
      <c r="N274" s="93"/>
      <c r="O274" s="93"/>
      <c r="P274" s="93"/>
      <c r="Q274" s="93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</row>
    <row r="275">
      <c r="A275" s="85"/>
      <c r="B275" s="94"/>
      <c r="C275" s="94"/>
      <c r="D275" s="94"/>
      <c r="E275" s="94"/>
      <c r="F275" s="94"/>
      <c r="G275" s="94"/>
      <c r="H275" s="100"/>
      <c r="I275" s="94"/>
      <c r="J275" s="85"/>
      <c r="K275" s="85"/>
      <c r="L275" s="93"/>
      <c r="M275" s="93"/>
      <c r="N275" s="93"/>
      <c r="O275" s="93"/>
      <c r="P275" s="93"/>
      <c r="Q275" s="93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</row>
    <row r="276">
      <c r="A276" s="85"/>
      <c r="B276" s="94"/>
      <c r="C276" s="94"/>
      <c r="D276" s="94"/>
      <c r="E276" s="94"/>
      <c r="F276" s="94"/>
      <c r="G276" s="94"/>
      <c r="H276" s="100"/>
      <c r="I276" s="94"/>
      <c r="J276" s="85"/>
      <c r="K276" s="85"/>
      <c r="L276" s="93"/>
      <c r="M276" s="93"/>
      <c r="N276" s="93"/>
      <c r="O276" s="93"/>
      <c r="P276" s="93"/>
      <c r="Q276" s="93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</row>
    <row r="277">
      <c r="A277" s="85"/>
      <c r="B277" s="94"/>
      <c r="C277" s="94"/>
      <c r="D277" s="94"/>
      <c r="E277" s="94"/>
      <c r="F277" s="94"/>
      <c r="G277" s="94"/>
      <c r="H277" s="100"/>
      <c r="I277" s="94"/>
      <c r="J277" s="85"/>
      <c r="K277" s="85"/>
      <c r="L277" s="93"/>
      <c r="M277" s="93"/>
      <c r="N277" s="93"/>
      <c r="O277" s="93"/>
      <c r="P277" s="93"/>
      <c r="Q277" s="93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</row>
    <row r="278">
      <c r="A278" s="85"/>
      <c r="B278" s="94"/>
      <c r="C278" s="94"/>
      <c r="D278" s="94"/>
      <c r="E278" s="94"/>
      <c r="F278" s="94"/>
      <c r="G278" s="94"/>
      <c r="H278" s="100"/>
      <c r="I278" s="94"/>
      <c r="J278" s="85"/>
      <c r="K278" s="85"/>
      <c r="L278" s="93"/>
      <c r="M278" s="93"/>
      <c r="N278" s="93"/>
      <c r="O278" s="93"/>
      <c r="P278" s="93"/>
      <c r="Q278" s="93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</row>
    <row r="279">
      <c r="A279" s="85"/>
      <c r="B279" s="94"/>
      <c r="C279" s="94"/>
      <c r="D279" s="94"/>
      <c r="E279" s="94"/>
      <c r="F279" s="94"/>
      <c r="G279" s="94"/>
      <c r="H279" s="100"/>
      <c r="I279" s="94"/>
      <c r="J279" s="85"/>
      <c r="K279" s="85"/>
      <c r="L279" s="93"/>
      <c r="M279" s="93"/>
      <c r="N279" s="93"/>
      <c r="O279" s="93"/>
      <c r="P279" s="93"/>
      <c r="Q279" s="93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</row>
    <row r="280">
      <c r="A280" s="85"/>
      <c r="B280" s="94"/>
      <c r="C280" s="94"/>
      <c r="D280" s="94"/>
      <c r="E280" s="94"/>
      <c r="F280" s="94"/>
      <c r="G280" s="94"/>
      <c r="H280" s="100"/>
      <c r="I280" s="94"/>
      <c r="J280" s="85"/>
      <c r="K280" s="85"/>
      <c r="L280" s="93"/>
      <c r="M280" s="93"/>
      <c r="N280" s="93"/>
      <c r="O280" s="93"/>
      <c r="P280" s="93"/>
      <c r="Q280" s="93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</row>
    <row r="281">
      <c r="A281" s="85"/>
      <c r="B281" s="94"/>
      <c r="C281" s="94"/>
      <c r="D281" s="94"/>
      <c r="E281" s="94"/>
      <c r="F281" s="94"/>
      <c r="G281" s="94"/>
      <c r="H281" s="100"/>
      <c r="I281" s="94"/>
      <c r="J281" s="85"/>
      <c r="K281" s="85"/>
      <c r="L281" s="93"/>
      <c r="M281" s="93"/>
      <c r="N281" s="93"/>
      <c r="O281" s="93"/>
      <c r="P281" s="93"/>
      <c r="Q281" s="93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</row>
    <row r="282">
      <c r="A282" s="85"/>
      <c r="B282" s="94"/>
      <c r="C282" s="94"/>
      <c r="D282" s="94"/>
      <c r="E282" s="94"/>
      <c r="F282" s="94"/>
      <c r="G282" s="94"/>
      <c r="H282" s="100"/>
      <c r="I282" s="94"/>
      <c r="J282" s="85"/>
      <c r="K282" s="85"/>
      <c r="L282" s="93"/>
      <c r="M282" s="93"/>
      <c r="N282" s="93"/>
      <c r="O282" s="93"/>
      <c r="P282" s="93"/>
      <c r="Q282" s="93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</row>
    <row r="283">
      <c r="A283" s="85"/>
      <c r="B283" s="94"/>
      <c r="C283" s="94"/>
      <c r="D283" s="94"/>
      <c r="E283" s="94"/>
      <c r="F283" s="94"/>
      <c r="G283" s="94"/>
      <c r="H283" s="100"/>
      <c r="I283" s="94"/>
      <c r="J283" s="85"/>
      <c r="K283" s="85"/>
      <c r="L283" s="93"/>
      <c r="M283" s="93"/>
      <c r="N283" s="93"/>
      <c r="O283" s="93"/>
      <c r="P283" s="93"/>
      <c r="Q283" s="93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</row>
    <row r="284">
      <c r="A284" s="85"/>
      <c r="B284" s="94"/>
      <c r="C284" s="94"/>
      <c r="D284" s="94"/>
      <c r="E284" s="94"/>
      <c r="F284" s="94"/>
      <c r="G284" s="94"/>
      <c r="H284" s="100"/>
      <c r="I284" s="94"/>
      <c r="J284" s="85"/>
      <c r="K284" s="85"/>
      <c r="L284" s="93"/>
      <c r="M284" s="93"/>
      <c r="N284" s="93"/>
      <c r="O284" s="93"/>
      <c r="P284" s="93"/>
      <c r="Q284" s="93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</row>
    <row r="285">
      <c r="A285" s="85"/>
      <c r="B285" s="94"/>
      <c r="C285" s="94"/>
      <c r="D285" s="94"/>
      <c r="E285" s="94"/>
      <c r="F285" s="94"/>
      <c r="G285" s="94"/>
      <c r="H285" s="100"/>
      <c r="I285" s="94"/>
      <c r="J285" s="85"/>
      <c r="K285" s="85"/>
      <c r="L285" s="93"/>
      <c r="M285" s="93"/>
      <c r="N285" s="93"/>
      <c r="O285" s="93"/>
      <c r="P285" s="93"/>
      <c r="Q285" s="93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</row>
    <row r="286">
      <c r="A286" s="85"/>
      <c r="B286" s="94"/>
      <c r="C286" s="94"/>
      <c r="D286" s="94"/>
      <c r="E286" s="94"/>
      <c r="F286" s="94"/>
      <c r="G286" s="94"/>
      <c r="H286" s="100"/>
      <c r="I286" s="94"/>
      <c r="J286" s="85"/>
      <c r="K286" s="85"/>
      <c r="L286" s="93"/>
      <c r="M286" s="93"/>
      <c r="N286" s="93"/>
      <c r="O286" s="93"/>
      <c r="P286" s="93"/>
      <c r="Q286" s="93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</row>
    <row r="287">
      <c r="A287" s="85"/>
      <c r="B287" s="94"/>
      <c r="C287" s="94"/>
      <c r="D287" s="94"/>
      <c r="E287" s="94"/>
      <c r="F287" s="94"/>
      <c r="G287" s="94"/>
      <c r="H287" s="100"/>
      <c r="I287" s="94"/>
      <c r="J287" s="85"/>
      <c r="K287" s="85"/>
      <c r="L287" s="93"/>
      <c r="M287" s="93"/>
      <c r="N287" s="93"/>
      <c r="O287" s="93"/>
      <c r="P287" s="93"/>
      <c r="Q287" s="93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</row>
    <row r="288">
      <c r="A288" s="85"/>
      <c r="B288" s="94"/>
      <c r="C288" s="94"/>
      <c r="D288" s="94"/>
      <c r="E288" s="94"/>
      <c r="F288" s="94"/>
      <c r="G288" s="94"/>
      <c r="H288" s="100"/>
      <c r="I288" s="94"/>
      <c r="J288" s="85"/>
      <c r="K288" s="85"/>
      <c r="L288" s="93"/>
      <c r="M288" s="93"/>
      <c r="N288" s="93"/>
      <c r="O288" s="93"/>
      <c r="P288" s="93"/>
      <c r="Q288" s="93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</row>
    <row r="289">
      <c r="A289" s="85"/>
      <c r="B289" s="94"/>
      <c r="C289" s="94"/>
      <c r="D289" s="94"/>
      <c r="E289" s="94"/>
      <c r="F289" s="94"/>
      <c r="G289" s="94"/>
      <c r="H289" s="100"/>
      <c r="I289" s="94"/>
      <c r="J289" s="85"/>
      <c r="K289" s="85"/>
      <c r="L289" s="93"/>
      <c r="M289" s="93"/>
      <c r="N289" s="93"/>
      <c r="O289" s="93"/>
      <c r="P289" s="93"/>
      <c r="Q289" s="93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</row>
    <row r="290">
      <c r="A290" s="85"/>
      <c r="B290" s="94"/>
      <c r="C290" s="94"/>
      <c r="D290" s="94"/>
      <c r="E290" s="94"/>
      <c r="F290" s="94"/>
      <c r="G290" s="94"/>
      <c r="H290" s="100"/>
      <c r="I290" s="94"/>
      <c r="J290" s="85"/>
      <c r="K290" s="85"/>
      <c r="L290" s="93"/>
      <c r="M290" s="93"/>
      <c r="N290" s="93"/>
      <c r="O290" s="93"/>
      <c r="P290" s="93"/>
      <c r="Q290" s="93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</row>
    <row r="291">
      <c r="A291" s="85"/>
      <c r="B291" s="94"/>
      <c r="C291" s="94"/>
      <c r="D291" s="94"/>
      <c r="E291" s="94"/>
      <c r="F291" s="94"/>
      <c r="G291" s="94"/>
      <c r="H291" s="100"/>
      <c r="I291" s="94"/>
      <c r="J291" s="85"/>
      <c r="K291" s="85"/>
      <c r="L291" s="93"/>
      <c r="M291" s="93"/>
      <c r="N291" s="93"/>
      <c r="O291" s="93"/>
      <c r="P291" s="93"/>
      <c r="Q291" s="93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</row>
    <row r="292">
      <c r="A292" s="85"/>
      <c r="B292" s="94"/>
      <c r="C292" s="94"/>
      <c r="D292" s="94"/>
      <c r="E292" s="94"/>
      <c r="F292" s="94"/>
      <c r="G292" s="94"/>
      <c r="H292" s="100"/>
      <c r="I292" s="94"/>
      <c r="J292" s="85"/>
      <c r="K292" s="85"/>
      <c r="L292" s="93"/>
      <c r="M292" s="93"/>
      <c r="N292" s="93"/>
      <c r="O292" s="93"/>
      <c r="P292" s="93"/>
      <c r="Q292" s="93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</row>
    <row r="293">
      <c r="A293" s="85"/>
      <c r="B293" s="94"/>
      <c r="C293" s="94"/>
      <c r="D293" s="94"/>
      <c r="E293" s="94"/>
      <c r="F293" s="94"/>
      <c r="G293" s="94"/>
      <c r="H293" s="100"/>
      <c r="I293" s="94"/>
      <c r="J293" s="85"/>
      <c r="K293" s="85"/>
      <c r="L293" s="93"/>
      <c r="M293" s="93"/>
      <c r="N293" s="93"/>
      <c r="O293" s="93"/>
      <c r="P293" s="93"/>
      <c r="Q293" s="93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</row>
    <row r="294">
      <c r="A294" s="85"/>
      <c r="B294" s="94"/>
      <c r="C294" s="94"/>
      <c r="D294" s="94"/>
      <c r="E294" s="94"/>
      <c r="F294" s="94"/>
      <c r="G294" s="94"/>
      <c r="H294" s="100"/>
      <c r="I294" s="94"/>
      <c r="J294" s="85"/>
      <c r="K294" s="85"/>
      <c r="L294" s="93"/>
      <c r="M294" s="93"/>
      <c r="N294" s="93"/>
      <c r="O294" s="93"/>
      <c r="P294" s="93"/>
      <c r="Q294" s="93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</row>
    <row r="295">
      <c r="A295" s="85"/>
      <c r="B295" s="94"/>
      <c r="C295" s="94"/>
      <c r="D295" s="94"/>
      <c r="E295" s="94"/>
      <c r="F295" s="94"/>
      <c r="G295" s="94"/>
      <c r="H295" s="100"/>
      <c r="I295" s="94"/>
      <c r="J295" s="85"/>
      <c r="K295" s="85"/>
      <c r="L295" s="93"/>
      <c r="M295" s="93"/>
      <c r="N295" s="93"/>
      <c r="O295" s="93"/>
      <c r="P295" s="93"/>
      <c r="Q295" s="93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</row>
    <row r="296">
      <c r="A296" s="85"/>
      <c r="B296" s="94"/>
      <c r="C296" s="94"/>
      <c r="D296" s="94"/>
      <c r="E296" s="94"/>
      <c r="F296" s="94"/>
      <c r="G296" s="94"/>
      <c r="H296" s="100"/>
      <c r="I296" s="94"/>
      <c r="J296" s="85"/>
      <c r="K296" s="85"/>
      <c r="L296" s="93"/>
      <c r="M296" s="93"/>
      <c r="N296" s="93"/>
      <c r="O296" s="93"/>
      <c r="P296" s="93"/>
      <c r="Q296" s="93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</row>
    <row r="297">
      <c r="A297" s="85"/>
      <c r="B297" s="94"/>
      <c r="C297" s="94"/>
      <c r="D297" s="94"/>
      <c r="E297" s="94"/>
      <c r="F297" s="94"/>
      <c r="G297" s="94"/>
      <c r="H297" s="100"/>
      <c r="I297" s="94"/>
      <c r="J297" s="85"/>
      <c r="K297" s="85"/>
      <c r="L297" s="93"/>
      <c r="M297" s="93"/>
      <c r="N297" s="93"/>
      <c r="O297" s="93"/>
      <c r="P297" s="93"/>
      <c r="Q297" s="93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</row>
    <row r="298">
      <c r="A298" s="85"/>
      <c r="B298" s="94"/>
      <c r="C298" s="94"/>
      <c r="D298" s="94"/>
      <c r="E298" s="94"/>
      <c r="F298" s="94"/>
      <c r="G298" s="94"/>
      <c r="H298" s="100"/>
      <c r="I298" s="94"/>
      <c r="J298" s="85"/>
      <c r="K298" s="85"/>
      <c r="L298" s="93"/>
      <c r="M298" s="93"/>
      <c r="N298" s="93"/>
      <c r="O298" s="93"/>
      <c r="P298" s="93"/>
      <c r="Q298" s="93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</row>
    <row r="299">
      <c r="A299" s="85"/>
      <c r="B299" s="94"/>
      <c r="C299" s="94"/>
      <c r="D299" s="94"/>
      <c r="E299" s="94"/>
      <c r="F299" s="94"/>
      <c r="G299" s="94"/>
      <c r="H299" s="100"/>
      <c r="I299" s="94"/>
      <c r="J299" s="85"/>
      <c r="K299" s="85"/>
      <c r="L299" s="93"/>
      <c r="M299" s="93"/>
      <c r="N299" s="93"/>
      <c r="O299" s="93"/>
      <c r="P299" s="93"/>
      <c r="Q299" s="93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</row>
    <row r="300">
      <c r="A300" s="85"/>
      <c r="B300" s="94"/>
      <c r="C300" s="94"/>
      <c r="D300" s="94"/>
      <c r="E300" s="94"/>
      <c r="F300" s="94"/>
      <c r="G300" s="94"/>
      <c r="H300" s="100"/>
      <c r="I300" s="94"/>
      <c r="J300" s="85"/>
      <c r="K300" s="85"/>
      <c r="L300" s="93"/>
      <c r="M300" s="93"/>
      <c r="N300" s="93"/>
      <c r="O300" s="93"/>
      <c r="P300" s="93"/>
      <c r="Q300" s="93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</row>
    <row r="301">
      <c r="A301" s="85"/>
      <c r="B301" s="94"/>
      <c r="C301" s="94"/>
      <c r="D301" s="94"/>
      <c r="E301" s="94"/>
      <c r="F301" s="94"/>
      <c r="G301" s="94"/>
      <c r="H301" s="100"/>
      <c r="I301" s="94"/>
      <c r="J301" s="85"/>
      <c r="K301" s="85"/>
      <c r="L301" s="93"/>
      <c r="M301" s="93"/>
      <c r="N301" s="93"/>
      <c r="O301" s="93"/>
      <c r="P301" s="93"/>
      <c r="Q301" s="93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</row>
    <row r="302">
      <c r="A302" s="85"/>
      <c r="B302" s="94"/>
      <c r="C302" s="94"/>
      <c r="D302" s="94"/>
      <c r="E302" s="94"/>
      <c r="F302" s="94"/>
      <c r="G302" s="94"/>
      <c r="H302" s="100"/>
      <c r="I302" s="94"/>
      <c r="J302" s="85"/>
      <c r="K302" s="85"/>
      <c r="L302" s="93"/>
      <c r="M302" s="93"/>
      <c r="N302" s="93"/>
      <c r="O302" s="93"/>
      <c r="P302" s="93"/>
      <c r="Q302" s="93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</row>
    <row r="303">
      <c r="A303" s="85"/>
      <c r="B303" s="94"/>
      <c r="C303" s="94"/>
      <c r="D303" s="94"/>
      <c r="E303" s="94"/>
      <c r="F303" s="94"/>
      <c r="G303" s="94"/>
      <c r="H303" s="100"/>
      <c r="I303" s="94"/>
      <c r="J303" s="85"/>
      <c r="K303" s="85"/>
      <c r="L303" s="93"/>
      <c r="M303" s="93"/>
      <c r="N303" s="93"/>
      <c r="O303" s="93"/>
      <c r="P303" s="93"/>
      <c r="Q303" s="93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</row>
    <row r="304">
      <c r="A304" s="85"/>
      <c r="B304" s="94"/>
      <c r="C304" s="94"/>
      <c r="D304" s="94"/>
      <c r="E304" s="94"/>
      <c r="F304" s="94"/>
      <c r="G304" s="94"/>
      <c r="H304" s="100"/>
      <c r="I304" s="94"/>
      <c r="J304" s="85"/>
      <c r="K304" s="85"/>
      <c r="L304" s="93"/>
      <c r="M304" s="93"/>
      <c r="N304" s="93"/>
      <c r="O304" s="93"/>
      <c r="P304" s="93"/>
      <c r="Q304" s="93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</row>
    <row r="305">
      <c r="A305" s="85"/>
      <c r="B305" s="94"/>
      <c r="C305" s="94"/>
      <c r="D305" s="94"/>
      <c r="E305" s="94"/>
      <c r="F305" s="94"/>
      <c r="G305" s="94"/>
      <c r="H305" s="100"/>
      <c r="I305" s="94"/>
      <c r="J305" s="85"/>
      <c r="K305" s="85"/>
      <c r="L305" s="93"/>
      <c r="M305" s="93"/>
      <c r="N305" s="93"/>
      <c r="O305" s="93"/>
      <c r="P305" s="93"/>
      <c r="Q305" s="93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</row>
    <row r="306">
      <c r="A306" s="85"/>
      <c r="B306" s="94"/>
      <c r="C306" s="94"/>
      <c r="D306" s="94"/>
      <c r="E306" s="94"/>
      <c r="F306" s="94"/>
      <c r="G306" s="94"/>
      <c r="H306" s="100"/>
      <c r="I306" s="94"/>
      <c r="J306" s="85"/>
      <c r="K306" s="85"/>
      <c r="L306" s="93"/>
      <c r="M306" s="93"/>
      <c r="N306" s="93"/>
      <c r="O306" s="93"/>
      <c r="P306" s="93"/>
      <c r="Q306" s="93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</row>
    <row r="307">
      <c r="A307" s="85"/>
      <c r="B307" s="94"/>
      <c r="C307" s="94"/>
      <c r="D307" s="94"/>
      <c r="E307" s="94"/>
      <c r="F307" s="94"/>
      <c r="G307" s="94"/>
      <c r="H307" s="100"/>
      <c r="I307" s="94"/>
      <c r="J307" s="85"/>
      <c r="K307" s="85"/>
      <c r="L307" s="93"/>
      <c r="M307" s="93"/>
      <c r="N307" s="93"/>
      <c r="O307" s="93"/>
      <c r="P307" s="93"/>
      <c r="Q307" s="93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</row>
    <row r="308">
      <c r="A308" s="85"/>
      <c r="B308" s="94"/>
      <c r="C308" s="94"/>
      <c r="D308" s="94"/>
      <c r="E308" s="94"/>
      <c r="F308" s="94"/>
      <c r="G308" s="94"/>
      <c r="H308" s="100"/>
      <c r="I308" s="94"/>
      <c r="J308" s="85"/>
      <c r="K308" s="85"/>
      <c r="L308" s="93"/>
      <c r="M308" s="93"/>
      <c r="N308" s="93"/>
      <c r="O308" s="93"/>
      <c r="P308" s="93"/>
      <c r="Q308" s="93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</row>
    <row r="309">
      <c r="A309" s="85"/>
      <c r="B309" s="94"/>
      <c r="C309" s="94"/>
      <c r="D309" s="94"/>
      <c r="E309" s="94"/>
      <c r="F309" s="94"/>
      <c r="G309" s="94"/>
      <c r="H309" s="100"/>
      <c r="I309" s="94"/>
      <c r="J309" s="85"/>
      <c r="K309" s="85"/>
      <c r="L309" s="93"/>
      <c r="M309" s="93"/>
      <c r="N309" s="93"/>
      <c r="O309" s="93"/>
      <c r="P309" s="93"/>
      <c r="Q309" s="93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</row>
    <row r="310">
      <c r="A310" s="85"/>
      <c r="B310" s="94"/>
      <c r="C310" s="94"/>
      <c r="D310" s="94"/>
      <c r="E310" s="94"/>
      <c r="F310" s="94"/>
      <c r="G310" s="94"/>
      <c r="H310" s="100"/>
      <c r="I310" s="94"/>
      <c r="J310" s="85"/>
      <c r="K310" s="85"/>
      <c r="L310" s="93"/>
      <c r="M310" s="93"/>
      <c r="N310" s="93"/>
      <c r="O310" s="93"/>
      <c r="P310" s="93"/>
      <c r="Q310" s="93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</row>
    <row r="311">
      <c r="A311" s="85"/>
      <c r="B311" s="94"/>
      <c r="C311" s="94"/>
      <c r="D311" s="94"/>
      <c r="E311" s="94"/>
      <c r="F311" s="94"/>
      <c r="G311" s="94"/>
      <c r="H311" s="100"/>
      <c r="I311" s="94"/>
      <c r="J311" s="85"/>
      <c r="K311" s="85"/>
      <c r="L311" s="93"/>
      <c r="M311" s="93"/>
      <c r="N311" s="93"/>
      <c r="O311" s="93"/>
      <c r="P311" s="93"/>
      <c r="Q311" s="93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</row>
    <row r="312">
      <c r="A312" s="85"/>
      <c r="B312" s="94"/>
      <c r="C312" s="94"/>
      <c r="D312" s="94"/>
      <c r="E312" s="94"/>
      <c r="F312" s="94"/>
      <c r="G312" s="94"/>
      <c r="H312" s="100"/>
      <c r="I312" s="94"/>
      <c r="J312" s="85"/>
      <c r="K312" s="85"/>
      <c r="L312" s="93"/>
      <c r="M312" s="93"/>
      <c r="N312" s="93"/>
      <c r="O312" s="93"/>
      <c r="P312" s="93"/>
      <c r="Q312" s="93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</row>
    <row r="313">
      <c r="A313" s="85"/>
      <c r="B313" s="94"/>
      <c r="C313" s="94"/>
      <c r="D313" s="94"/>
      <c r="E313" s="94"/>
      <c r="F313" s="94"/>
      <c r="G313" s="94"/>
      <c r="H313" s="100"/>
      <c r="I313" s="94"/>
      <c r="J313" s="85"/>
      <c r="K313" s="85"/>
      <c r="L313" s="93"/>
      <c r="M313" s="93"/>
      <c r="N313" s="93"/>
      <c r="O313" s="93"/>
      <c r="P313" s="93"/>
      <c r="Q313" s="93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</row>
    <row r="314">
      <c r="A314" s="85"/>
      <c r="B314" s="94"/>
      <c r="C314" s="94"/>
      <c r="D314" s="94"/>
      <c r="E314" s="94"/>
      <c r="F314" s="94"/>
      <c r="G314" s="94"/>
      <c r="H314" s="100"/>
      <c r="I314" s="94"/>
      <c r="J314" s="85"/>
      <c r="K314" s="85"/>
      <c r="L314" s="93"/>
      <c r="M314" s="93"/>
      <c r="N314" s="93"/>
      <c r="O314" s="93"/>
      <c r="P314" s="93"/>
      <c r="Q314" s="93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</row>
    <row r="315">
      <c r="A315" s="85"/>
      <c r="B315" s="94"/>
      <c r="C315" s="94"/>
      <c r="D315" s="94"/>
      <c r="E315" s="94"/>
      <c r="F315" s="94"/>
      <c r="G315" s="94"/>
      <c r="H315" s="100"/>
      <c r="I315" s="94"/>
      <c r="J315" s="85"/>
      <c r="K315" s="85"/>
      <c r="L315" s="93"/>
      <c r="M315" s="93"/>
      <c r="N315" s="93"/>
      <c r="O315" s="93"/>
      <c r="P315" s="93"/>
      <c r="Q315" s="93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</row>
    <row r="316">
      <c r="A316" s="85"/>
      <c r="B316" s="94"/>
      <c r="C316" s="94"/>
      <c r="D316" s="94"/>
      <c r="E316" s="94"/>
      <c r="F316" s="94"/>
      <c r="G316" s="94"/>
      <c r="H316" s="100"/>
      <c r="I316" s="94"/>
      <c r="J316" s="85"/>
      <c r="K316" s="85"/>
      <c r="L316" s="93"/>
      <c r="M316" s="93"/>
      <c r="N316" s="93"/>
      <c r="O316" s="93"/>
      <c r="P316" s="93"/>
      <c r="Q316" s="93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</row>
    <row r="317">
      <c r="A317" s="85"/>
      <c r="B317" s="94"/>
      <c r="C317" s="94"/>
      <c r="D317" s="94"/>
      <c r="E317" s="94"/>
      <c r="F317" s="94"/>
      <c r="G317" s="94"/>
      <c r="H317" s="100"/>
      <c r="I317" s="94"/>
      <c r="J317" s="85"/>
      <c r="K317" s="85"/>
      <c r="L317" s="93"/>
      <c r="M317" s="93"/>
      <c r="N317" s="93"/>
      <c r="O317" s="93"/>
      <c r="P317" s="93"/>
      <c r="Q317" s="93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</row>
    <row r="318">
      <c r="A318" s="85"/>
      <c r="B318" s="94"/>
      <c r="C318" s="94"/>
      <c r="D318" s="94"/>
      <c r="E318" s="94"/>
      <c r="F318" s="94"/>
      <c r="G318" s="94"/>
      <c r="H318" s="100"/>
      <c r="I318" s="94"/>
      <c r="J318" s="85"/>
      <c r="K318" s="85"/>
      <c r="L318" s="93"/>
      <c r="M318" s="93"/>
      <c r="N318" s="93"/>
      <c r="O318" s="93"/>
      <c r="P318" s="93"/>
      <c r="Q318" s="93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</row>
    <row r="319">
      <c r="A319" s="85"/>
      <c r="B319" s="94"/>
      <c r="C319" s="94"/>
      <c r="D319" s="94"/>
      <c r="E319" s="94"/>
      <c r="F319" s="94"/>
      <c r="G319" s="94"/>
      <c r="H319" s="100"/>
      <c r="I319" s="94"/>
      <c r="J319" s="85"/>
      <c r="K319" s="85"/>
      <c r="L319" s="93"/>
      <c r="M319" s="93"/>
      <c r="N319" s="93"/>
      <c r="O319" s="93"/>
      <c r="P319" s="93"/>
      <c r="Q319" s="93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</row>
    <row r="320">
      <c r="A320" s="85"/>
      <c r="B320" s="94"/>
      <c r="C320" s="94"/>
      <c r="D320" s="94"/>
      <c r="E320" s="94"/>
      <c r="F320" s="94"/>
      <c r="G320" s="94"/>
      <c r="H320" s="100"/>
      <c r="I320" s="94"/>
      <c r="J320" s="85"/>
      <c r="K320" s="85"/>
      <c r="L320" s="93"/>
      <c r="M320" s="93"/>
      <c r="N320" s="93"/>
      <c r="O320" s="93"/>
      <c r="P320" s="93"/>
      <c r="Q320" s="93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</row>
    <row r="321">
      <c r="A321" s="85"/>
      <c r="B321" s="94"/>
      <c r="C321" s="94"/>
      <c r="D321" s="94"/>
      <c r="E321" s="94"/>
      <c r="F321" s="94"/>
      <c r="G321" s="94"/>
      <c r="H321" s="100"/>
      <c r="I321" s="94"/>
      <c r="J321" s="85"/>
      <c r="K321" s="85"/>
      <c r="L321" s="93"/>
      <c r="M321" s="93"/>
      <c r="N321" s="93"/>
      <c r="O321" s="93"/>
      <c r="P321" s="93"/>
      <c r="Q321" s="93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</row>
    <row r="322">
      <c r="A322" s="85"/>
      <c r="B322" s="94"/>
      <c r="C322" s="94"/>
      <c r="D322" s="94"/>
      <c r="E322" s="94"/>
      <c r="F322" s="94"/>
      <c r="G322" s="94"/>
      <c r="H322" s="100"/>
      <c r="I322" s="94"/>
      <c r="J322" s="85"/>
      <c r="K322" s="85"/>
      <c r="L322" s="93"/>
      <c r="M322" s="93"/>
      <c r="N322" s="93"/>
      <c r="O322" s="93"/>
      <c r="P322" s="93"/>
      <c r="Q322" s="93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</row>
    <row r="323">
      <c r="A323" s="85"/>
      <c r="B323" s="94"/>
      <c r="C323" s="94"/>
      <c r="D323" s="94"/>
      <c r="E323" s="94"/>
      <c r="F323" s="94"/>
      <c r="G323" s="94"/>
      <c r="H323" s="100"/>
      <c r="I323" s="94"/>
      <c r="J323" s="85"/>
      <c r="K323" s="85"/>
      <c r="L323" s="93"/>
      <c r="M323" s="93"/>
      <c r="N323" s="93"/>
      <c r="O323" s="93"/>
      <c r="P323" s="93"/>
      <c r="Q323" s="93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</row>
    <row r="324">
      <c r="A324" s="85"/>
      <c r="B324" s="94"/>
      <c r="C324" s="94"/>
      <c r="D324" s="94"/>
      <c r="E324" s="94"/>
      <c r="F324" s="94"/>
      <c r="G324" s="94"/>
      <c r="H324" s="100"/>
      <c r="I324" s="94"/>
      <c r="J324" s="85"/>
      <c r="K324" s="85"/>
      <c r="L324" s="93"/>
      <c r="M324" s="93"/>
      <c r="N324" s="93"/>
      <c r="O324" s="93"/>
      <c r="P324" s="93"/>
      <c r="Q324" s="93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</row>
    <row r="325">
      <c r="A325" s="85"/>
      <c r="B325" s="94"/>
      <c r="C325" s="94"/>
      <c r="D325" s="94"/>
      <c r="E325" s="94"/>
      <c r="F325" s="94"/>
      <c r="G325" s="94"/>
      <c r="H325" s="100"/>
      <c r="I325" s="94"/>
      <c r="J325" s="85"/>
      <c r="K325" s="85"/>
      <c r="L325" s="93"/>
      <c r="M325" s="93"/>
      <c r="N325" s="93"/>
      <c r="O325" s="93"/>
      <c r="P325" s="93"/>
      <c r="Q325" s="93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</row>
    <row r="326">
      <c r="A326" s="85"/>
      <c r="B326" s="94"/>
      <c r="C326" s="94"/>
      <c r="D326" s="94"/>
      <c r="E326" s="94"/>
      <c r="F326" s="94"/>
      <c r="G326" s="94"/>
      <c r="H326" s="100"/>
      <c r="I326" s="94"/>
      <c r="J326" s="85"/>
      <c r="K326" s="85"/>
      <c r="L326" s="93"/>
      <c r="M326" s="93"/>
      <c r="N326" s="93"/>
      <c r="O326" s="93"/>
      <c r="P326" s="93"/>
      <c r="Q326" s="93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</row>
    <row r="327">
      <c r="A327" s="85"/>
      <c r="B327" s="94"/>
      <c r="C327" s="94"/>
      <c r="D327" s="94"/>
      <c r="E327" s="94"/>
      <c r="F327" s="94"/>
      <c r="G327" s="94"/>
      <c r="H327" s="100"/>
      <c r="I327" s="94"/>
      <c r="J327" s="85"/>
      <c r="K327" s="85"/>
      <c r="L327" s="93"/>
      <c r="M327" s="93"/>
      <c r="N327" s="93"/>
      <c r="O327" s="93"/>
      <c r="P327" s="93"/>
      <c r="Q327" s="93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</row>
    <row r="328">
      <c r="A328" s="85"/>
      <c r="B328" s="94"/>
      <c r="C328" s="94"/>
      <c r="D328" s="94"/>
      <c r="E328" s="94"/>
      <c r="F328" s="94"/>
      <c r="G328" s="94"/>
      <c r="H328" s="100"/>
      <c r="I328" s="94"/>
      <c r="J328" s="85"/>
      <c r="K328" s="85"/>
      <c r="L328" s="93"/>
      <c r="M328" s="93"/>
      <c r="N328" s="93"/>
      <c r="O328" s="93"/>
      <c r="P328" s="93"/>
      <c r="Q328" s="93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</row>
    <row r="329">
      <c r="A329" s="85"/>
      <c r="B329" s="94"/>
      <c r="C329" s="94"/>
      <c r="D329" s="94"/>
      <c r="E329" s="94"/>
      <c r="F329" s="94"/>
      <c r="G329" s="94"/>
      <c r="H329" s="100"/>
      <c r="I329" s="94"/>
      <c r="J329" s="85"/>
      <c r="K329" s="85"/>
      <c r="L329" s="93"/>
      <c r="M329" s="93"/>
      <c r="N329" s="93"/>
      <c r="O329" s="93"/>
      <c r="P329" s="93"/>
      <c r="Q329" s="93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</row>
    <row r="330">
      <c r="A330" s="85"/>
      <c r="B330" s="94"/>
      <c r="C330" s="94"/>
      <c r="D330" s="94"/>
      <c r="E330" s="94"/>
      <c r="F330" s="94"/>
      <c r="G330" s="94"/>
      <c r="H330" s="100"/>
      <c r="I330" s="94"/>
      <c r="J330" s="85"/>
      <c r="K330" s="85"/>
      <c r="L330" s="93"/>
      <c r="M330" s="93"/>
      <c r="N330" s="93"/>
      <c r="O330" s="93"/>
      <c r="P330" s="93"/>
      <c r="Q330" s="93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</row>
    <row r="331">
      <c r="A331" s="85"/>
      <c r="B331" s="94"/>
      <c r="C331" s="94"/>
      <c r="D331" s="94"/>
      <c r="E331" s="94"/>
      <c r="F331" s="94"/>
      <c r="G331" s="94"/>
      <c r="H331" s="100"/>
      <c r="I331" s="94"/>
      <c r="J331" s="85"/>
      <c r="K331" s="85"/>
      <c r="L331" s="93"/>
      <c r="M331" s="93"/>
      <c r="N331" s="93"/>
      <c r="O331" s="93"/>
      <c r="P331" s="93"/>
      <c r="Q331" s="93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</row>
    <row r="332">
      <c r="A332" s="85"/>
      <c r="B332" s="94"/>
      <c r="C332" s="94"/>
      <c r="D332" s="94"/>
      <c r="E332" s="94"/>
      <c r="F332" s="94"/>
      <c r="G332" s="94"/>
      <c r="H332" s="100"/>
      <c r="I332" s="94"/>
      <c r="J332" s="85"/>
      <c r="K332" s="85"/>
      <c r="L332" s="93"/>
      <c r="M332" s="93"/>
      <c r="N332" s="93"/>
      <c r="O332" s="93"/>
      <c r="P332" s="93"/>
      <c r="Q332" s="93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</row>
    <row r="333">
      <c r="A333" s="85"/>
      <c r="B333" s="94"/>
      <c r="C333" s="94"/>
      <c r="D333" s="94"/>
      <c r="E333" s="94"/>
      <c r="F333" s="94"/>
      <c r="G333" s="94"/>
      <c r="H333" s="100"/>
      <c r="I333" s="94"/>
      <c r="J333" s="85"/>
      <c r="K333" s="85"/>
      <c r="L333" s="93"/>
      <c r="M333" s="93"/>
      <c r="N333" s="93"/>
      <c r="O333" s="93"/>
      <c r="P333" s="93"/>
      <c r="Q333" s="93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</row>
    <row r="334">
      <c r="A334" s="85"/>
      <c r="B334" s="94"/>
      <c r="C334" s="94"/>
      <c r="D334" s="94"/>
      <c r="E334" s="94"/>
      <c r="F334" s="94"/>
      <c r="G334" s="94"/>
      <c r="H334" s="100"/>
      <c r="I334" s="94"/>
      <c r="J334" s="85"/>
      <c r="K334" s="85"/>
      <c r="L334" s="93"/>
      <c r="M334" s="93"/>
      <c r="N334" s="93"/>
      <c r="O334" s="93"/>
      <c r="P334" s="93"/>
      <c r="Q334" s="93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</row>
    <row r="335">
      <c r="A335" s="85"/>
      <c r="B335" s="94"/>
      <c r="C335" s="94"/>
      <c r="D335" s="94"/>
      <c r="E335" s="94"/>
      <c r="F335" s="94"/>
      <c r="G335" s="94"/>
      <c r="H335" s="100"/>
      <c r="I335" s="94"/>
      <c r="J335" s="85"/>
      <c r="K335" s="85"/>
      <c r="L335" s="93"/>
      <c r="M335" s="93"/>
      <c r="N335" s="93"/>
      <c r="O335" s="93"/>
      <c r="P335" s="93"/>
      <c r="Q335" s="93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</row>
    <row r="336">
      <c r="A336" s="85"/>
      <c r="B336" s="94"/>
      <c r="C336" s="94"/>
      <c r="D336" s="94"/>
      <c r="E336" s="94"/>
      <c r="F336" s="94"/>
      <c r="G336" s="94"/>
      <c r="H336" s="100"/>
      <c r="I336" s="94"/>
      <c r="J336" s="85"/>
      <c r="K336" s="85"/>
      <c r="L336" s="93"/>
      <c r="M336" s="93"/>
      <c r="N336" s="93"/>
      <c r="O336" s="93"/>
      <c r="P336" s="93"/>
      <c r="Q336" s="93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</row>
    <row r="337">
      <c r="A337" s="85"/>
      <c r="B337" s="94"/>
      <c r="C337" s="94"/>
      <c r="D337" s="94"/>
      <c r="E337" s="94"/>
      <c r="F337" s="94"/>
      <c r="G337" s="94"/>
      <c r="H337" s="100"/>
      <c r="I337" s="94"/>
      <c r="J337" s="85"/>
      <c r="K337" s="85"/>
      <c r="L337" s="93"/>
      <c r="M337" s="93"/>
      <c r="N337" s="93"/>
      <c r="O337" s="93"/>
      <c r="P337" s="93"/>
      <c r="Q337" s="93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</row>
    <row r="338">
      <c r="A338" s="85"/>
      <c r="B338" s="94"/>
      <c r="C338" s="94"/>
      <c r="D338" s="94"/>
      <c r="E338" s="94"/>
      <c r="F338" s="94"/>
      <c r="G338" s="94"/>
      <c r="H338" s="100"/>
      <c r="I338" s="94"/>
      <c r="J338" s="85"/>
      <c r="K338" s="85"/>
      <c r="L338" s="93"/>
      <c r="M338" s="93"/>
      <c r="N338" s="93"/>
      <c r="O338" s="93"/>
      <c r="P338" s="93"/>
      <c r="Q338" s="93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</row>
    <row r="339">
      <c r="A339" s="85"/>
      <c r="B339" s="94"/>
      <c r="C339" s="94"/>
      <c r="D339" s="94"/>
      <c r="E339" s="94"/>
      <c r="F339" s="94"/>
      <c r="G339" s="94"/>
      <c r="H339" s="100"/>
      <c r="I339" s="94"/>
      <c r="J339" s="85"/>
      <c r="K339" s="85"/>
      <c r="L339" s="93"/>
      <c r="M339" s="93"/>
      <c r="N339" s="93"/>
      <c r="O339" s="93"/>
      <c r="P339" s="93"/>
      <c r="Q339" s="93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</row>
    <row r="340">
      <c r="A340" s="85"/>
      <c r="B340" s="94"/>
      <c r="C340" s="94"/>
      <c r="D340" s="94"/>
      <c r="E340" s="94"/>
      <c r="F340" s="94"/>
      <c r="G340" s="94"/>
      <c r="H340" s="100"/>
      <c r="I340" s="94"/>
      <c r="J340" s="85"/>
      <c r="K340" s="85"/>
      <c r="L340" s="93"/>
      <c r="M340" s="93"/>
      <c r="N340" s="93"/>
      <c r="O340" s="93"/>
      <c r="P340" s="93"/>
      <c r="Q340" s="93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</row>
    <row r="341">
      <c r="A341" s="85"/>
      <c r="B341" s="94"/>
      <c r="C341" s="94"/>
      <c r="D341" s="94"/>
      <c r="E341" s="94"/>
      <c r="F341" s="94"/>
      <c r="G341" s="94"/>
      <c r="H341" s="100"/>
      <c r="I341" s="94"/>
      <c r="J341" s="85"/>
      <c r="K341" s="85"/>
      <c r="L341" s="93"/>
      <c r="M341" s="93"/>
      <c r="N341" s="93"/>
      <c r="O341" s="93"/>
      <c r="P341" s="93"/>
      <c r="Q341" s="93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</row>
    <row r="342">
      <c r="A342" s="85"/>
      <c r="B342" s="94"/>
      <c r="C342" s="94"/>
      <c r="D342" s="94"/>
      <c r="E342" s="94"/>
      <c r="F342" s="94"/>
      <c r="G342" s="94"/>
      <c r="H342" s="100"/>
      <c r="I342" s="94"/>
      <c r="J342" s="85"/>
      <c r="K342" s="85"/>
      <c r="L342" s="93"/>
      <c r="M342" s="93"/>
      <c r="N342" s="93"/>
      <c r="O342" s="93"/>
      <c r="P342" s="93"/>
      <c r="Q342" s="93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</row>
    <row r="343">
      <c r="A343" s="85"/>
      <c r="B343" s="94"/>
      <c r="C343" s="94"/>
      <c r="D343" s="94"/>
      <c r="E343" s="94"/>
      <c r="F343" s="94"/>
      <c r="G343" s="94"/>
      <c r="H343" s="100"/>
      <c r="I343" s="94"/>
      <c r="J343" s="85"/>
      <c r="K343" s="85"/>
      <c r="L343" s="93"/>
      <c r="M343" s="93"/>
      <c r="N343" s="93"/>
      <c r="O343" s="93"/>
      <c r="P343" s="93"/>
      <c r="Q343" s="93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</row>
    <row r="344">
      <c r="A344" s="85"/>
      <c r="B344" s="94"/>
      <c r="C344" s="94"/>
      <c r="D344" s="94"/>
      <c r="E344" s="94"/>
      <c r="F344" s="94"/>
      <c r="G344" s="94"/>
      <c r="H344" s="100"/>
      <c r="I344" s="94"/>
      <c r="J344" s="85"/>
      <c r="K344" s="85"/>
      <c r="L344" s="93"/>
      <c r="M344" s="93"/>
      <c r="N344" s="93"/>
      <c r="O344" s="93"/>
      <c r="P344" s="93"/>
      <c r="Q344" s="93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</row>
    <row r="345">
      <c r="A345" s="85"/>
      <c r="B345" s="94"/>
      <c r="C345" s="94"/>
      <c r="D345" s="94"/>
      <c r="E345" s="94"/>
      <c r="F345" s="94"/>
      <c r="G345" s="94"/>
      <c r="H345" s="100"/>
      <c r="I345" s="94"/>
      <c r="J345" s="85"/>
      <c r="K345" s="85"/>
      <c r="L345" s="93"/>
      <c r="M345" s="93"/>
      <c r="N345" s="93"/>
      <c r="O345" s="93"/>
      <c r="P345" s="93"/>
      <c r="Q345" s="93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</row>
    <row r="346">
      <c r="A346" s="85"/>
      <c r="B346" s="94"/>
      <c r="C346" s="94"/>
      <c r="D346" s="94"/>
      <c r="E346" s="94"/>
      <c r="F346" s="94"/>
      <c r="G346" s="94"/>
      <c r="H346" s="100"/>
      <c r="I346" s="94"/>
      <c r="J346" s="85"/>
      <c r="K346" s="85"/>
      <c r="L346" s="93"/>
      <c r="M346" s="93"/>
      <c r="N346" s="93"/>
      <c r="O346" s="93"/>
      <c r="P346" s="93"/>
      <c r="Q346" s="93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</row>
    <row r="347">
      <c r="A347" s="85"/>
      <c r="B347" s="94"/>
      <c r="C347" s="94"/>
      <c r="D347" s="94"/>
      <c r="E347" s="94"/>
      <c r="F347" s="94"/>
      <c r="G347" s="94"/>
      <c r="H347" s="100"/>
      <c r="I347" s="94"/>
      <c r="J347" s="85"/>
      <c r="K347" s="85"/>
      <c r="L347" s="93"/>
      <c r="M347" s="93"/>
      <c r="N347" s="93"/>
      <c r="O347" s="93"/>
      <c r="P347" s="93"/>
      <c r="Q347" s="93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</row>
    <row r="348">
      <c r="A348" s="85"/>
      <c r="B348" s="94"/>
      <c r="C348" s="94"/>
      <c r="D348" s="94"/>
      <c r="E348" s="94"/>
      <c r="F348" s="94"/>
      <c r="G348" s="94"/>
      <c r="H348" s="100"/>
      <c r="I348" s="94"/>
      <c r="J348" s="85"/>
      <c r="K348" s="85"/>
      <c r="L348" s="93"/>
      <c r="M348" s="93"/>
      <c r="N348" s="93"/>
      <c r="O348" s="93"/>
      <c r="P348" s="93"/>
      <c r="Q348" s="93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</row>
    <row r="349">
      <c r="A349" s="85"/>
      <c r="B349" s="94"/>
      <c r="C349" s="94"/>
      <c r="D349" s="94"/>
      <c r="E349" s="94"/>
      <c r="F349" s="94"/>
      <c r="G349" s="94"/>
      <c r="H349" s="100"/>
      <c r="I349" s="94"/>
      <c r="J349" s="85"/>
      <c r="K349" s="85"/>
      <c r="L349" s="93"/>
      <c r="M349" s="93"/>
      <c r="N349" s="93"/>
      <c r="O349" s="93"/>
      <c r="P349" s="93"/>
      <c r="Q349" s="93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</row>
    <row r="350">
      <c r="A350" s="85"/>
      <c r="B350" s="94"/>
      <c r="C350" s="94"/>
      <c r="D350" s="94"/>
      <c r="E350" s="94"/>
      <c r="F350" s="94"/>
      <c r="G350" s="94"/>
      <c r="H350" s="100"/>
      <c r="I350" s="94"/>
      <c r="J350" s="85"/>
      <c r="K350" s="85"/>
      <c r="L350" s="93"/>
      <c r="M350" s="93"/>
      <c r="N350" s="93"/>
      <c r="O350" s="93"/>
      <c r="P350" s="93"/>
      <c r="Q350" s="93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</row>
    <row r="351">
      <c r="A351" s="85"/>
      <c r="B351" s="94"/>
      <c r="C351" s="94"/>
      <c r="D351" s="94"/>
      <c r="E351" s="94"/>
      <c r="F351" s="94"/>
      <c r="G351" s="94"/>
      <c r="H351" s="100"/>
      <c r="I351" s="94"/>
      <c r="J351" s="85"/>
      <c r="K351" s="85"/>
      <c r="L351" s="93"/>
      <c r="M351" s="93"/>
      <c r="N351" s="93"/>
      <c r="O351" s="93"/>
      <c r="P351" s="93"/>
      <c r="Q351" s="93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</row>
    <row r="352">
      <c r="A352" s="85"/>
      <c r="B352" s="94"/>
      <c r="C352" s="94"/>
      <c r="D352" s="94"/>
      <c r="E352" s="94"/>
      <c r="F352" s="94"/>
      <c r="G352" s="94"/>
      <c r="H352" s="100"/>
      <c r="I352" s="94"/>
      <c r="J352" s="85"/>
      <c r="K352" s="85"/>
      <c r="L352" s="93"/>
      <c r="M352" s="93"/>
      <c r="N352" s="93"/>
      <c r="O352" s="93"/>
      <c r="P352" s="93"/>
      <c r="Q352" s="93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</row>
    <row r="353">
      <c r="A353" s="85"/>
      <c r="B353" s="94"/>
      <c r="C353" s="94"/>
      <c r="D353" s="94"/>
      <c r="E353" s="94"/>
      <c r="F353" s="94"/>
      <c r="G353" s="94"/>
      <c r="H353" s="100"/>
      <c r="I353" s="94"/>
      <c r="J353" s="85"/>
      <c r="K353" s="85"/>
      <c r="L353" s="93"/>
      <c r="M353" s="93"/>
      <c r="N353" s="93"/>
      <c r="O353" s="93"/>
      <c r="P353" s="93"/>
      <c r="Q353" s="93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</row>
    <row r="354">
      <c r="A354" s="85"/>
      <c r="B354" s="94"/>
      <c r="C354" s="94"/>
      <c r="D354" s="94"/>
      <c r="E354" s="94"/>
      <c r="F354" s="94"/>
      <c r="G354" s="94"/>
      <c r="H354" s="100"/>
      <c r="I354" s="94"/>
      <c r="J354" s="85"/>
      <c r="K354" s="85"/>
      <c r="L354" s="93"/>
      <c r="M354" s="93"/>
      <c r="N354" s="93"/>
      <c r="O354" s="93"/>
      <c r="P354" s="93"/>
      <c r="Q354" s="93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</row>
    <row r="355">
      <c r="A355" s="85"/>
      <c r="B355" s="94"/>
      <c r="C355" s="94"/>
      <c r="D355" s="94"/>
      <c r="E355" s="94"/>
      <c r="F355" s="94"/>
      <c r="G355" s="94"/>
      <c r="H355" s="100"/>
      <c r="I355" s="94"/>
      <c r="J355" s="85"/>
      <c r="K355" s="85"/>
      <c r="L355" s="93"/>
      <c r="M355" s="93"/>
      <c r="N355" s="93"/>
      <c r="O355" s="93"/>
      <c r="P355" s="93"/>
      <c r="Q355" s="93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</row>
    <row r="356">
      <c r="A356" s="85"/>
      <c r="B356" s="94"/>
      <c r="C356" s="94"/>
      <c r="D356" s="94"/>
      <c r="E356" s="94"/>
      <c r="F356" s="94"/>
      <c r="G356" s="94"/>
      <c r="H356" s="100"/>
      <c r="I356" s="94"/>
      <c r="J356" s="85"/>
      <c r="K356" s="85"/>
      <c r="L356" s="93"/>
      <c r="M356" s="93"/>
      <c r="N356" s="93"/>
      <c r="O356" s="93"/>
      <c r="P356" s="93"/>
      <c r="Q356" s="93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</row>
    <row r="357">
      <c r="A357" s="85"/>
      <c r="B357" s="94"/>
      <c r="C357" s="94"/>
      <c r="D357" s="94"/>
      <c r="E357" s="94"/>
      <c r="F357" s="94"/>
      <c r="G357" s="94"/>
      <c r="H357" s="100"/>
      <c r="I357" s="94"/>
      <c r="J357" s="85"/>
      <c r="K357" s="85"/>
      <c r="L357" s="93"/>
      <c r="M357" s="93"/>
      <c r="N357" s="93"/>
      <c r="O357" s="93"/>
      <c r="P357" s="93"/>
      <c r="Q357" s="93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</row>
    <row r="358">
      <c r="A358" s="85"/>
      <c r="B358" s="94"/>
      <c r="C358" s="94"/>
      <c r="D358" s="94"/>
      <c r="E358" s="94"/>
      <c r="F358" s="94"/>
      <c r="G358" s="94"/>
      <c r="H358" s="100"/>
      <c r="I358" s="94"/>
      <c r="J358" s="85"/>
      <c r="K358" s="85"/>
      <c r="L358" s="93"/>
      <c r="M358" s="93"/>
      <c r="N358" s="93"/>
      <c r="O358" s="93"/>
      <c r="P358" s="93"/>
      <c r="Q358" s="93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</row>
    <row r="359">
      <c r="A359" s="85"/>
      <c r="B359" s="94"/>
      <c r="C359" s="94"/>
      <c r="D359" s="94"/>
      <c r="E359" s="94"/>
      <c r="F359" s="94"/>
      <c r="G359" s="94"/>
      <c r="H359" s="100"/>
      <c r="I359" s="94"/>
      <c r="J359" s="85"/>
      <c r="K359" s="85"/>
      <c r="L359" s="93"/>
      <c r="M359" s="93"/>
      <c r="N359" s="93"/>
      <c r="O359" s="93"/>
      <c r="P359" s="93"/>
      <c r="Q359" s="93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</row>
    <row r="360">
      <c r="A360" s="85"/>
      <c r="B360" s="94"/>
      <c r="C360" s="94"/>
      <c r="D360" s="94"/>
      <c r="E360" s="94"/>
      <c r="F360" s="94"/>
      <c r="G360" s="94"/>
      <c r="H360" s="100"/>
      <c r="I360" s="94"/>
      <c r="J360" s="85"/>
      <c r="K360" s="85"/>
      <c r="L360" s="93"/>
      <c r="M360" s="93"/>
      <c r="N360" s="93"/>
      <c r="O360" s="93"/>
      <c r="P360" s="93"/>
      <c r="Q360" s="93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</row>
    <row r="361">
      <c r="A361" s="85"/>
      <c r="B361" s="94"/>
      <c r="C361" s="94"/>
      <c r="D361" s="94"/>
      <c r="E361" s="94"/>
      <c r="F361" s="94"/>
      <c r="G361" s="94"/>
      <c r="H361" s="100"/>
      <c r="I361" s="94"/>
      <c r="J361" s="85"/>
      <c r="K361" s="85"/>
      <c r="L361" s="93"/>
      <c r="M361" s="93"/>
      <c r="N361" s="93"/>
      <c r="O361" s="93"/>
      <c r="P361" s="93"/>
      <c r="Q361" s="93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</row>
    <row r="362">
      <c r="A362" s="85"/>
      <c r="B362" s="94"/>
      <c r="C362" s="94"/>
      <c r="D362" s="94"/>
      <c r="E362" s="94"/>
      <c r="F362" s="94"/>
      <c r="G362" s="94"/>
      <c r="H362" s="100"/>
      <c r="I362" s="94"/>
      <c r="J362" s="85"/>
      <c r="K362" s="85"/>
      <c r="L362" s="93"/>
      <c r="M362" s="93"/>
      <c r="N362" s="93"/>
      <c r="O362" s="93"/>
      <c r="P362" s="93"/>
      <c r="Q362" s="93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</row>
    <row r="363">
      <c r="A363" s="85"/>
      <c r="B363" s="94"/>
      <c r="C363" s="94"/>
      <c r="D363" s="94"/>
      <c r="E363" s="94"/>
      <c r="F363" s="94"/>
      <c r="G363" s="94"/>
      <c r="H363" s="100"/>
      <c r="I363" s="94"/>
      <c r="J363" s="85"/>
      <c r="K363" s="85"/>
      <c r="L363" s="93"/>
      <c r="M363" s="93"/>
      <c r="N363" s="93"/>
      <c r="O363" s="93"/>
      <c r="P363" s="93"/>
      <c r="Q363" s="93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</row>
    <row r="364">
      <c r="A364" s="85"/>
      <c r="B364" s="94"/>
      <c r="C364" s="94"/>
      <c r="D364" s="94"/>
      <c r="E364" s="94"/>
      <c r="F364" s="94"/>
      <c r="G364" s="94"/>
      <c r="H364" s="100"/>
      <c r="I364" s="94"/>
      <c r="J364" s="85"/>
      <c r="K364" s="85"/>
      <c r="L364" s="93"/>
      <c r="M364" s="93"/>
      <c r="N364" s="93"/>
      <c r="O364" s="93"/>
      <c r="P364" s="93"/>
      <c r="Q364" s="93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</row>
    <row r="365">
      <c r="A365" s="85"/>
      <c r="B365" s="94"/>
      <c r="C365" s="94"/>
      <c r="D365" s="94"/>
      <c r="E365" s="94"/>
      <c r="F365" s="94"/>
      <c r="G365" s="94"/>
      <c r="H365" s="100"/>
      <c r="I365" s="94"/>
      <c r="J365" s="85"/>
      <c r="K365" s="85"/>
      <c r="L365" s="93"/>
      <c r="M365" s="93"/>
      <c r="N365" s="93"/>
      <c r="O365" s="93"/>
      <c r="P365" s="93"/>
      <c r="Q365" s="93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</row>
    <row r="366">
      <c r="A366" s="85"/>
      <c r="B366" s="94"/>
      <c r="C366" s="94"/>
      <c r="D366" s="94"/>
      <c r="E366" s="94"/>
      <c r="F366" s="94"/>
      <c r="G366" s="94"/>
      <c r="H366" s="100"/>
      <c r="I366" s="94"/>
      <c r="J366" s="85"/>
      <c r="K366" s="85"/>
      <c r="L366" s="93"/>
      <c r="M366" s="93"/>
      <c r="N366" s="93"/>
      <c r="O366" s="93"/>
      <c r="P366" s="93"/>
      <c r="Q366" s="93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</row>
    <row r="367">
      <c r="A367" s="85"/>
      <c r="B367" s="94"/>
      <c r="C367" s="94"/>
      <c r="D367" s="94"/>
      <c r="E367" s="94"/>
      <c r="F367" s="94"/>
      <c r="G367" s="94"/>
      <c r="H367" s="100"/>
      <c r="I367" s="94"/>
      <c r="J367" s="85"/>
      <c r="K367" s="85"/>
      <c r="L367" s="93"/>
      <c r="M367" s="93"/>
      <c r="N367" s="93"/>
      <c r="O367" s="93"/>
      <c r="P367" s="93"/>
      <c r="Q367" s="93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</row>
    <row r="368">
      <c r="A368" s="85"/>
      <c r="B368" s="94"/>
      <c r="C368" s="94"/>
      <c r="D368" s="94"/>
      <c r="E368" s="94"/>
      <c r="F368" s="94"/>
      <c r="G368" s="94"/>
      <c r="H368" s="100"/>
      <c r="I368" s="94"/>
      <c r="J368" s="85"/>
      <c r="K368" s="85"/>
      <c r="L368" s="93"/>
      <c r="M368" s="93"/>
      <c r="N368" s="93"/>
      <c r="O368" s="93"/>
      <c r="P368" s="93"/>
      <c r="Q368" s="93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</row>
    <row r="369">
      <c r="A369" s="85"/>
      <c r="B369" s="94"/>
      <c r="C369" s="94"/>
      <c r="D369" s="94"/>
      <c r="E369" s="94"/>
      <c r="F369" s="94"/>
      <c r="G369" s="94"/>
      <c r="H369" s="100"/>
      <c r="I369" s="94"/>
      <c r="J369" s="85"/>
      <c r="K369" s="85"/>
      <c r="L369" s="93"/>
      <c r="M369" s="93"/>
      <c r="N369" s="93"/>
      <c r="O369" s="93"/>
      <c r="P369" s="93"/>
      <c r="Q369" s="93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</row>
    <row r="370">
      <c r="A370" s="85"/>
      <c r="B370" s="94"/>
      <c r="C370" s="94"/>
      <c r="D370" s="94"/>
      <c r="E370" s="94"/>
      <c r="F370" s="94"/>
      <c r="G370" s="94"/>
      <c r="H370" s="100"/>
      <c r="I370" s="94"/>
      <c r="J370" s="85"/>
      <c r="K370" s="85"/>
      <c r="L370" s="93"/>
      <c r="M370" s="93"/>
      <c r="N370" s="93"/>
      <c r="O370" s="93"/>
      <c r="P370" s="93"/>
      <c r="Q370" s="93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</row>
    <row r="371">
      <c r="A371" s="85"/>
      <c r="B371" s="94"/>
      <c r="C371" s="94"/>
      <c r="D371" s="94"/>
      <c r="E371" s="94"/>
      <c r="F371" s="94"/>
      <c r="G371" s="94"/>
      <c r="H371" s="100"/>
      <c r="I371" s="94"/>
      <c r="J371" s="85"/>
      <c r="K371" s="85"/>
      <c r="L371" s="93"/>
      <c r="M371" s="93"/>
      <c r="N371" s="93"/>
      <c r="O371" s="93"/>
      <c r="P371" s="93"/>
      <c r="Q371" s="93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</row>
    <row r="372">
      <c r="A372" s="85"/>
      <c r="B372" s="94"/>
      <c r="C372" s="94"/>
      <c r="D372" s="94"/>
      <c r="E372" s="94"/>
      <c r="F372" s="94"/>
      <c r="G372" s="94"/>
      <c r="H372" s="100"/>
      <c r="I372" s="94"/>
      <c r="J372" s="85"/>
      <c r="K372" s="85"/>
      <c r="L372" s="93"/>
      <c r="M372" s="93"/>
      <c r="N372" s="93"/>
      <c r="O372" s="93"/>
      <c r="P372" s="93"/>
      <c r="Q372" s="93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</row>
    <row r="373">
      <c r="A373" s="85"/>
      <c r="B373" s="94"/>
      <c r="C373" s="94"/>
      <c r="D373" s="94"/>
      <c r="E373" s="94"/>
      <c r="F373" s="94"/>
      <c r="G373" s="94"/>
      <c r="H373" s="100"/>
      <c r="I373" s="94"/>
      <c r="J373" s="85"/>
      <c r="K373" s="85"/>
      <c r="L373" s="93"/>
      <c r="M373" s="93"/>
      <c r="N373" s="93"/>
      <c r="O373" s="93"/>
      <c r="P373" s="93"/>
      <c r="Q373" s="93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</row>
    <row r="374">
      <c r="A374" s="85"/>
      <c r="B374" s="94"/>
      <c r="C374" s="94"/>
      <c r="D374" s="94"/>
      <c r="E374" s="94"/>
      <c r="F374" s="94"/>
      <c r="G374" s="94"/>
      <c r="H374" s="100"/>
      <c r="I374" s="94"/>
      <c r="J374" s="85"/>
      <c r="K374" s="85"/>
      <c r="L374" s="93"/>
      <c r="M374" s="93"/>
      <c r="N374" s="93"/>
      <c r="O374" s="93"/>
      <c r="P374" s="93"/>
      <c r="Q374" s="93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</row>
    <row r="375">
      <c r="A375" s="85"/>
      <c r="B375" s="94"/>
      <c r="C375" s="94"/>
      <c r="D375" s="94"/>
      <c r="E375" s="94"/>
      <c r="F375" s="94"/>
      <c r="G375" s="94"/>
      <c r="H375" s="100"/>
      <c r="I375" s="94"/>
      <c r="J375" s="85"/>
      <c r="K375" s="85"/>
      <c r="L375" s="93"/>
      <c r="M375" s="93"/>
      <c r="N375" s="93"/>
      <c r="O375" s="93"/>
      <c r="P375" s="93"/>
      <c r="Q375" s="93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</row>
    <row r="376">
      <c r="A376" s="85"/>
      <c r="B376" s="94"/>
      <c r="C376" s="94"/>
      <c r="D376" s="94"/>
      <c r="E376" s="94"/>
      <c r="F376" s="94"/>
      <c r="G376" s="94"/>
      <c r="H376" s="100"/>
      <c r="I376" s="94"/>
      <c r="J376" s="85"/>
      <c r="K376" s="85"/>
      <c r="L376" s="93"/>
      <c r="M376" s="93"/>
      <c r="N376" s="93"/>
      <c r="O376" s="93"/>
      <c r="P376" s="93"/>
      <c r="Q376" s="93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</row>
    <row r="377">
      <c r="A377" s="85"/>
      <c r="B377" s="94"/>
      <c r="C377" s="94"/>
      <c r="D377" s="94"/>
      <c r="E377" s="94"/>
      <c r="F377" s="94"/>
      <c r="G377" s="94"/>
      <c r="H377" s="100"/>
      <c r="I377" s="94"/>
      <c r="J377" s="85"/>
      <c r="K377" s="85"/>
      <c r="L377" s="93"/>
      <c r="M377" s="93"/>
      <c r="N377" s="93"/>
      <c r="O377" s="93"/>
      <c r="P377" s="93"/>
      <c r="Q377" s="93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</row>
    <row r="378">
      <c r="A378" s="85"/>
      <c r="B378" s="94"/>
      <c r="C378" s="94"/>
      <c r="D378" s="94"/>
      <c r="E378" s="94"/>
      <c r="F378" s="94"/>
      <c r="G378" s="94"/>
      <c r="H378" s="100"/>
      <c r="I378" s="94"/>
      <c r="J378" s="85"/>
      <c r="K378" s="85"/>
      <c r="L378" s="93"/>
      <c r="M378" s="93"/>
      <c r="N378" s="93"/>
      <c r="O378" s="93"/>
      <c r="P378" s="93"/>
      <c r="Q378" s="93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</row>
    <row r="379">
      <c r="A379" s="85"/>
      <c r="B379" s="94"/>
      <c r="C379" s="94"/>
      <c r="D379" s="94"/>
      <c r="E379" s="94"/>
      <c r="F379" s="94"/>
      <c r="G379" s="94"/>
      <c r="H379" s="100"/>
      <c r="I379" s="94"/>
      <c r="J379" s="85"/>
      <c r="K379" s="85"/>
      <c r="L379" s="93"/>
      <c r="M379" s="93"/>
      <c r="N379" s="93"/>
      <c r="O379" s="93"/>
      <c r="P379" s="93"/>
      <c r="Q379" s="93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</row>
    <row r="380">
      <c r="A380" s="85"/>
      <c r="B380" s="94"/>
      <c r="C380" s="94"/>
      <c r="D380" s="94"/>
      <c r="E380" s="94"/>
      <c r="F380" s="94"/>
      <c r="G380" s="94"/>
      <c r="H380" s="100"/>
      <c r="I380" s="94"/>
      <c r="J380" s="85"/>
      <c r="K380" s="85"/>
      <c r="L380" s="93"/>
      <c r="M380" s="93"/>
      <c r="N380" s="93"/>
      <c r="O380" s="93"/>
      <c r="P380" s="93"/>
      <c r="Q380" s="93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</row>
    <row r="381">
      <c r="A381" s="85"/>
      <c r="B381" s="94"/>
      <c r="C381" s="94"/>
      <c r="D381" s="94"/>
      <c r="E381" s="94"/>
      <c r="F381" s="94"/>
      <c r="G381" s="94"/>
      <c r="H381" s="100"/>
      <c r="I381" s="94"/>
      <c r="J381" s="85"/>
      <c r="K381" s="85"/>
      <c r="L381" s="93"/>
      <c r="M381" s="93"/>
      <c r="N381" s="93"/>
      <c r="O381" s="93"/>
      <c r="P381" s="93"/>
      <c r="Q381" s="93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</row>
    <row r="382">
      <c r="A382" s="85"/>
      <c r="B382" s="94"/>
      <c r="C382" s="94"/>
      <c r="D382" s="94"/>
      <c r="E382" s="94"/>
      <c r="F382" s="94"/>
      <c r="G382" s="94"/>
      <c r="H382" s="100"/>
      <c r="I382" s="94"/>
      <c r="J382" s="85"/>
      <c r="K382" s="85"/>
      <c r="L382" s="93"/>
      <c r="M382" s="93"/>
      <c r="N382" s="93"/>
      <c r="O382" s="93"/>
      <c r="P382" s="93"/>
      <c r="Q382" s="93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</row>
    <row r="383">
      <c r="A383" s="85"/>
      <c r="B383" s="94"/>
      <c r="C383" s="94"/>
      <c r="D383" s="94"/>
      <c r="E383" s="94"/>
      <c r="F383" s="94"/>
      <c r="G383" s="94"/>
      <c r="H383" s="100"/>
      <c r="I383" s="94"/>
      <c r="J383" s="85"/>
      <c r="K383" s="85"/>
      <c r="L383" s="93"/>
      <c r="M383" s="93"/>
      <c r="N383" s="93"/>
      <c r="O383" s="93"/>
      <c r="P383" s="93"/>
      <c r="Q383" s="93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</row>
    <row r="384">
      <c r="A384" s="85"/>
      <c r="B384" s="94"/>
      <c r="C384" s="94"/>
      <c r="D384" s="94"/>
      <c r="E384" s="94"/>
      <c r="F384" s="94"/>
      <c r="G384" s="94"/>
      <c r="H384" s="100"/>
      <c r="I384" s="94"/>
      <c r="J384" s="85"/>
      <c r="K384" s="85"/>
      <c r="L384" s="93"/>
      <c r="M384" s="93"/>
      <c r="N384" s="93"/>
      <c r="O384" s="93"/>
      <c r="P384" s="93"/>
      <c r="Q384" s="93"/>
      <c r="R384" s="94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</row>
    <row r="385">
      <c r="A385" s="85"/>
      <c r="B385" s="94"/>
      <c r="C385" s="94"/>
      <c r="D385" s="94"/>
      <c r="E385" s="94"/>
      <c r="F385" s="94"/>
      <c r="G385" s="94"/>
      <c r="H385" s="100"/>
      <c r="I385" s="94"/>
      <c r="J385" s="85"/>
      <c r="K385" s="85"/>
      <c r="L385" s="93"/>
      <c r="M385" s="93"/>
      <c r="N385" s="93"/>
      <c r="O385" s="93"/>
      <c r="P385" s="93"/>
      <c r="Q385" s="93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</row>
    <row r="386">
      <c r="A386" s="85"/>
      <c r="B386" s="94"/>
      <c r="C386" s="94"/>
      <c r="D386" s="94"/>
      <c r="E386" s="94"/>
      <c r="F386" s="94"/>
      <c r="G386" s="94"/>
      <c r="H386" s="100"/>
      <c r="I386" s="94"/>
      <c r="J386" s="85"/>
      <c r="K386" s="85"/>
      <c r="L386" s="93"/>
      <c r="M386" s="93"/>
      <c r="N386" s="93"/>
      <c r="O386" s="93"/>
      <c r="P386" s="93"/>
      <c r="Q386" s="93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</row>
    <row r="387">
      <c r="A387" s="85"/>
      <c r="B387" s="94"/>
      <c r="C387" s="94"/>
      <c r="D387" s="94"/>
      <c r="E387" s="94"/>
      <c r="F387" s="94"/>
      <c r="G387" s="94"/>
      <c r="H387" s="100"/>
      <c r="I387" s="94"/>
      <c r="J387" s="85"/>
      <c r="K387" s="85"/>
      <c r="L387" s="93"/>
      <c r="M387" s="93"/>
      <c r="N387" s="93"/>
      <c r="O387" s="93"/>
      <c r="P387" s="93"/>
      <c r="Q387" s="93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4"/>
    </row>
    <row r="388">
      <c r="A388" s="85"/>
      <c r="B388" s="94"/>
      <c r="C388" s="94"/>
      <c r="D388" s="94"/>
      <c r="E388" s="94"/>
      <c r="F388" s="94"/>
      <c r="G388" s="94"/>
      <c r="H388" s="100"/>
      <c r="I388" s="94"/>
      <c r="J388" s="85"/>
      <c r="K388" s="85"/>
      <c r="L388" s="93"/>
      <c r="M388" s="93"/>
      <c r="N388" s="93"/>
      <c r="O388" s="93"/>
      <c r="P388" s="93"/>
      <c r="Q388" s="93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</row>
    <row r="389">
      <c r="A389" s="85"/>
      <c r="B389" s="94"/>
      <c r="C389" s="94"/>
      <c r="D389" s="94"/>
      <c r="E389" s="94"/>
      <c r="F389" s="94"/>
      <c r="G389" s="94"/>
      <c r="H389" s="100"/>
      <c r="I389" s="94"/>
      <c r="J389" s="85"/>
      <c r="K389" s="85"/>
      <c r="L389" s="93"/>
      <c r="M389" s="93"/>
      <c r="N389" s="93"/>
      <c r="O389" s="93"/>
      <c r="P389" s="93"/>
      <c r="Q389" s="93"/>
      <c r="R389" s="94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</row>
    <row r="390">
      <c r="A390" s="85"/>
      <c r="B390" s="94"/>
      <c r="C390" s="94"/>
      <c r="D390" s="94"/>
      <c r="E390" s="94"/>
      <c r="F390" s="94"/>
      <c r="G390" s="94"/>
      <c r="H390" s="100"/>
      <c r="I390" s="94"/>
      <c r="J390" s="85"/>
      <c r="K390" s="85"/>
      <c r="L390" s="93"/>
      <c r="M390" s="93"/>
      <c r="N390" s="93"/>
      <c r="O390" s="93"/>
      <c r="P390" s="93"/>
      <c r="Q390" s="93"/>
      <c r="R390" s="94"/>
      <c r="S390" s="94"/>
      <c r="T390" s="94"/>
      <c r="U390" s="94"/>
      <c r="V390" s="94"/>
      <c r="W390" s="94"/>
      <c r="X390" s="94"/>
      <c r="Y390" s="94"/>
      <c r="Z390" s="94"/>
      <c r="AA390" s="94"/>
      <c r="AB390" s="94"/>
    </row>
    <row r="391">
      <c r="A391" s="85"/>
      <c r="B391" s="94"/>
      <c r="C391" s="94"/>
      <c r="D391" s="94"/>
      <c r="E391" s="94"/>
      <c r="F391" s="94"/>
      <c r="G391" s="94"/>
      <c r="H391" s="100"/>
      <c r="I391" s="94"/>
      <c r="J391" s="85"/>
      <c r="K391" s="85"/>
      <c r="L391" s="93"/>
      <c r="M391" s="93"/>
      <c r="N391" s="93"/>
      <c r="O391" s="93"/>
      <c r="P391" s="93"/>
      <c r="Q391" s="93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</row>
    <row r="392">
      <c r="A392" s="85"/>
      <c r="B392" s="94"/>
      <c r="C392" s="94"/>
      <c r="D392" s="94"/>
      <c r="E392" s="94"/>
      <c r="F392" s="94"/>
      <c r="G392" s="94"/>
      <c r="H392" s="100"/>
      <c r="I392" s="94"/>
      <c r="J392" s="85"/>
      <c r="K392" s="85"/>
      <c r="L392" s="93"/>
      <c r="M392" s="93"/>
      <c r="N392" s="93"/>
      <c r="O392" s="93"/>
      <c r="P392" s="93"/>
      <c r="Q392" s="93"/>
      <c r="R392" s="94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</row>
    <row r="393">
      <c r="A393" s="85"/>
      <c r="B393" s="94"/>
      <c r="C393" s="94"/>
      <c r="D393" s="94"/>
      <c r="E393" s="94"/>
      <c r="F393" s="94"/>
      <c r="G393" s="94"/>
      <c r="H393" s="100"/>
      <c r="I393" s="94"/>
      <c r="J393" s="85"/>
      <c r="K393" s="85"/>
      <c r="L393" s="93"/>
      <c r="M393" s="93"/>
      <c r="N393" s="93"/>
      <c r="O393" s="93"/>
      <c r="P393" s="93"/>
      <c r="Q393" s="93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4"/>
    </row>
    <row r="394">
      <c r="A394" s="85"/>
      <c r="B394" s="94"/>
      <c r="C394" s="94"/>
      <c r="D394" s="94"/>
      <c r="E394" s="94"/>
      <c r="F394" s="94"/>
      <c r="G394" s="94"/>
      <c r="H394" s="100"/>
      <c r="I394" s="94"/>
      <c r="J394" s="85"/>
      <c r="K394" s="85"/>
      <c r="L394" s="93"/>
      <c r="M394" s="93"/>
      <c r="N394" s="93"/>
      <c r="O394" s="93"/>
      <c r="P394" s="93"/>
      <c r="Q394" s="93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4"/>
    </row>
    <row r="395">
      <c r="A395" s="85"/>
      <c r="B395" s="94"/>
      <c r="C395" s="94"/>
      <c r="D395" s="94"/>
      <c r="E395" s="94"/>
      <c r="F395" s="94"/>
      <c r="G395" s="94"/>
      <c r="H395" s="100"/>
      <c r="I395" s="94"/>
      <c r="J395" s="85"/>
      <c r="K395" s="85"/>
      <c r="L395" s="93"/>
      <c r="M395" s="93"/>
      <c r="N395" s="93"/>
      <c r="O395" s="93"/>
      <c r="P395" s="93"/>
      <c r="Q395" s="93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</row>
    <row r="396">
      <c r="A396" s="85"/>
      <c r="B396" s="94"/>
      <c r="C396" s="94"/>
      <c r="D396" s="94"/>
      <c r="E396" s="94"/>
      <c r="F396" s="94"/>
      <c r="G396" s="94"/>
      <c r="H396" s="100"/>
      <c r="I396" s="94"/>
      <c r="J396" s="85"/>
      <c r="K396" s="85"/>
      <c r="L396" s="93"/>
      <c r="M396" s="93"/>
      <c r="N396" s="93"/>
      <c r="O396" s="93"/>
      <c r="P396" s="93"/>
      <c r="Q396" s="93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</row>
    <row r="397">
      <c r="A397" s="85"/>
      <c r="B397" s="94"/>
      <c r="C397" s="94"/>
      <c r="D397" s="94"/>
      <c r="E397" s="94"/>
      <c r="F397" s="94"/>
      <c r="G397" s="94"/>
      <c r="H397" s="100"/>
      <c r="I397" s="94"/>
      <c r="J397" s="85"/>
      <c r="K397" s="85"/>
      <c r="L397" s="93"/>
      <c r="M397" s="93"/>
      <c r="N397" s="93"/>
      <c r="O397" s="93"/>
      <c r="P397" s="93"/>
      <c r="Q397" s="93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</row>
    <row r="398">
      <c r="A398" s="85"/>
      <c r="B398" s="94"/>
      <c r="C398" s="94"/>
      <c r="D398" s="94"/>
      <c r="E398" s="94"/>
      <c r="F398" s="94"/>
      <c r="G398" s="94"/>
      <c r="H398" s="100"/>
      <c r="I398" s="94"/>
      <c r="J398" s="85"/>
      <c r="K398" s="85"/>
      <c r="L398" s="93"/>
      <c r="M398" s="93"/>
      <c r="N398" s="93"/>
      <c r="O398" s="93"/>
      <c r="P398" s="93"/>
      <c r="Q398" s="93"/>
      <c r="R398" s="94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</row>
    <row r="399">
      <c r="A399" s="85"/>
      <c r="B399" s="94"/>
      <c r="C399" s="94"/>
      <c r="D399" s="94"/>
      <c r="E399" s="94"/>
      <c r="F399" s="94"/>
      <c r="G399" s="94"/>
      <c r="H399" s="100"/>
      <c r="I399" s="94"/>
      <c r="J399" s="85"/>
      <c r="K399" s="85"/>
      <c r="L399" s="93"/>
      <c r="M399" s="93"/>
      <c r="N399" s="93"/>
      <c r="O399" s="93"/>
      <c r="P399" s="93"/>
      <c r="Q399" s="93"/>
      <c r="R399" s="94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</row>
    <row r="400">
      <c r="A400" s="85"/>
      <c r="B400" s="94"/>
      <c r="C400" s="94"/>
      <c r="D400" s="94"/>
      <c r="E400" s="94"/>
      <c r="F400" s="94"/>
      <c r="G400" s="94"/>
      <c r="H400" s="100"/>
      <c r="I400" s="94"/>
      <c r="J400" s="85"/>
      <c r="K400" s="85"/>
      <c r="L400" s="93"/>
      <c r="M400" s="93"/>
      <c r="N400" s="93"/>
      <c r="O400" s="93"/>
      <c r="P400" s="93"/>
      <c r="Q400" s="93"/>
      <c r="R400" s="94"/>
      <c r="S400" s="94"/>
      <c r="T400" s="94"/>
      <c r="U400" s="94"/>
      <c r="V400" s="94"/>
      <c r="W400" s="94"/>
      <c r="X400" s="94"/>
      <c r="Y400" s="94"/>
      <c r="Z400" s="94"/>
      <c r="AA400" s="94"/>
      <c r="AB400" s="94"/>
    </row>
    <row r="401">
      <c r="A401" s="85"/>
      <c r="B401" s="94"/>
      <c r="C401" s="94"/>
      <c r="D401" s="94"/>
      <c r="E401" s="94"/>
      <c r="F401" s="94"/>
      <c r="G401" s="94"/>
      <c r="H401" s="100"/>
      <c r="I401" s="94"/>
      <c r="J401" s="85"/>
      <c r="K401" s="85"/>
      <c r="L401" s="93"/>
      <c r="M401" s="93"/>
      <c r="N401" s="93"/>
      <c r="O401" s="93"/>
      <c r="P401" s="93"/>
      <c r="Q401" s="93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4"/>
    </row>
    <row r="402">
      <c r="A402" s="85"/>
      <c r="B402" s="94"/>
      <c r="C402" s="94"/>
      <c r="D402" s="94"/>
      <c r="E402" s="94"/>
      <c r="F402" s="94"/>
      <c r="G402" s="94"/>
      <c r="H402" s="100"/>
      <c r="I402" s="94"/>
      <c r="J402" s="85"/>
      <c r="K402" s="85"/>
      <c r="L402" s="93"/>
      <c r="M402" s="93"/>
      <c r="N402" s="93"/>
      <c r="O402" s="93"/>
      <c r="P402" s="93"/>
      <c r="Q402" s="93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</row>
    <row r="403">
      <c r="A403" s="85"/>
      <c r="B403" s="94"/>
      <c r="C403" s="94"/>
      <c r="D403" s="94"/>
      <c r="E403" s="94"/>
      <c r="F403" s="94"/>
      <c r="G403" s="94"/>
      <c r="H403" s="100"/>
      <c r="I403" s="94"/>
      <c r="J403" s="85"/>
      <c r="K403" s="85"/>
      <c r="L403" s="93"/>
      <c r="M403" s="93"/>
      <c r="N403" s="93"/>
      <c r="O403" s="93"/>
      <c r="P403" s="93"/>
      <c r="Q403" s="93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4"/>
    </row>
    <row r="404">
      <c r="A404" s="85"/>
      <c r="B404" s="94"/>
      <c r="C404" s="94"/>
      <c r="D404" s="94"/>
      <c r="E404" s="94"/>
      <c r="F404" s="94"/>
      <c r="G404" s="94"/>
      <c r="H404" s="100"/>
      <c r="I404" s="94"/>
      <c r="J404" s="85"/>
      <c r="K404" s="85"/>
      <c r="L404" s="93"/>
      <c r="M404" s="93"/>
      <c r="N404" s="93"/>
      <c r="O404" s="93"/>
      <c r="P404" s="93"/>
      <c r="Q404" s="93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4"/>
    </row>
    <row r="405">
      <c r="A405" s="85"/>
      <c r="B405" s="94"/>
      <c r="C405" s="94"/>
      <c r="D405" s="94"/>
      <c r="E405" s="94"/>
      <c r="F405" s="94"/>
      <c r="G405" s="94"/>
      <c r="H405" s="100"/>
      <c r="I405" s="94"/>
      <c r="J405" s="85"/>
      <c r="K405" s="85"/>
      <c r="L405" s="93"/>
      <c r="M405" s="93"/>
      <c r="N405" s="93"/>
      <c r="O405" s="93"/>
      <c r="P405" s="93"/>
      <c r="Q405" s="93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4"/>
    </row>
    <row r="406">
      <c r="A406" s="85"/>
      <c r="B406" s="94"/>
      <c r="C406" s="94"/>
      <c r="D406" s="94"/>
      <c r="E406" s="94"/>
      <c r="F406" s="94"/>
      <c r="G406" s="94"/>
      <c r="H406" s="100"/>
      <c r="I406" s="94"/>
      <c r="J406" s="85"/>
      <c r="K406" s="85"/>
      <c r="L406" s="93"/>
      <c r="M406" s="93"/>
      <c r="N406" s="93"/>
      <c r="O406" s="93"/>
      <c r="P406" s="93"/>
      <c r="Q406" s="93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4"/>
    </row>
    <row r="407">
      <c r="A407" s="85"/>
      <c r="B407" s="94"/>
      <c r="C407" s="94"/>
      <c r="D407" s="94"/>
      <c r="E407" s="94"/>
      <c r="F407" s="94"/>
      <c r="G407" s="94"/>
      <c r="H407" s="100"/>
      <c r="I407" s="94"/>
      <c r="J407" s="85"/>
      <c r="K407" s="85"/>
      <c r="L407" s="93"/>
      <c r="M407" s="93"/>
      <c r="N407" s="93"/>
      <c r="O407" s="93"/>
      <c r="P407" s="93"/>
      <c r="Q407" s="93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4"/>
    </row>
    <row r="408">
      <c r="A408" s="85"/>
      <c r="B408" s="94"/>
      <c r="C408" s="94"/>
      <c r="D408" s="94"/>
      <c r="E408" s="94"/>
      <c r="F408" s="94"/>
      <c r="G408" s="94"/>
      <c r="H408" s="100"/>
      <c r="I408" s="94"/>
      <c r="J408" s="85"/>
      <c r="K408" s="85"/>
      <c r="L408" s="93"/>
      <c r="M408" s="93"/>
      <c r="N408" s="93"/>
      <c r="O408" s="93"/>
      <c r="P408" s="93"/>
      <c r="Q408" s="93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</row>
    <row r="409">
      <c r="A409" s="85"/>
      <c r="B409" s="94"/>
      <c r="C409" s="94"/>
      <c r="D409" s="94"/>
      <c r="E409" s="94"/>
      <c r="F409" s="94"/>
      <c r="G409" s="94"/>
      <c r="H409" s="100"/>
      <c r="I409" s="94"/>
      <c r="J409" s="85"/>
      <c r="K409" s="85"/>
      <c r="L409" s="93"/>
      <c r="M409" s="93"/>
      <c r="N409" s="93"/>
      <c r="O409" s="93"/>
      <c r="P409" s="93"/>
      <c r="Q409" s="93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</row>
    <row r="410">
      <c r="A410" s="85"/>
      <c r="B410" s="94"/>
      <c r="C410" s="94"/>
      <c r="D410" s="94"/>
      <c r="E410" s="94"/>
      <c r="F410" s="94"/>
      <c r="G410" s="94"/>
      <c r="H410" s="100"/>
      <c r="I410" s="94"/>
      <c r="J410" s="85"/>
      <c r="K410" s="85"/>
      <c r="L410" s="93"/>
      <c r="M410" s="93"/>
      <c r="N410" s="93"/>
      <c r="O410" s="93"/>
      <c r="P410" s="93"/>
      <c r="Q410" s="93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</row>
    <row r="411">
      <c r="A411" s="85"/>
      <c r="B411" s="94"/>
      <c r="C411" s="94"/>
      <c r="D411" s="94"/>
      <c r="E411" s="94"/>
      <c r="F411" s="94"/>
      <c r="G411" s="94"/>
      <c r="H411" s="100"/>
      <c r="I411" s="94"/>
      <c r="J411" s="85"/>
      <c r="K411" s="85"/>
      <c r="L411" s="93"/>
      <c r="M411" s="93"/>
      <c r="N411" s="93"/>
      <c r="O411" s="93"/>
      <c r="P411" s="93"/>
      <c r="Q411" s="93"/>
      <c r="R411" s="94"/>
      <c r="S411" s="94"/>
      <c r="T411" s="94"/>
      <c r="U411" s="94"/>
      <c r="V411" s="94"/>
      <c r="W411" s="94"/>
      <c r="X411" s="94"/>
      <c r="Y411" s="94"/>
      <c r="Z411" s="94"/>
      <c r="AA411" s="94"/>
      <c r="AB411" s="94"/>
    </row>
    <row r="412">
      <c r="A412" s="85"/>
      <c r="B412" s="94"/>
      <c r="C412" s="94"/>
      <c r="D412" s="94"/>
      <c r="E412" s="94"/>
      <c r="F412" s="94"/>
      <c r="G412" s="94"/>
      <c r="H412" s="100"/>
      <c r="I412" s="94"/>
      <c r="J412" s="85"/>
      <c r="K412" s="85"/>
      <c r="L412" s="93"/>
      <c r="M412" s="93"/>
      <c r="N412" s="93"/>
      <c r="O412" s="93"/>
      <c r="P412" s="93"/>
      <c r="Q412" s="93"/>
      <c r="R412" s="94"/>
      <c r="S412" s="94"/>
      <c r="T412" s="94"/>
      <c r="U412" s="94"/>
      <c r="V412" s="94"/>
      <c r="W412" s="94"/>
      <c r="X412" s="94"/>
      <c r="Y412" s="94"/>
      <c r="Z412" s="94"/>
      <c r="AA412" s="94"/>
      <c r="AB412" s="94"/>
    </row>
    <row r="413">
      <c r="A413" s="85"/>
      <c r="B413" s="94"/>
      <c r="C413" s="94"/>
      <c r="D413" s="94"/>
      <c r="E413" s="94"/>
      <c r="F413" s="94"/>
      <c r="G413" s="94"/>
      <c r="H413" s="100"/>
      <c r="I413" s="94"/>
      <c r="J413" s="85"/>
      <c r="K413" s="85"/>
      <c r="L413" s="93"/>
      <c r="M413" s="93"/>
      <c r="N413" s="93"/>
      <c r="O413" s="93"/>
      <c r="P413" s="93"/>
      <c r="Q413" s="93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4"/>
    </row>
    <row r="414">
      <c r="A414" s="85"/>
      <c r="B414" s="94"/>
      <c r="C414" s="94"/>
      <c r="D414" s="94"/>
      <c r="E414" s="94"/>
      <c r="F414" s="94"/>
      <c r="G414" s="94"/>
      <c r="H414" s="100"/>
      <c r="I414" s="94"/>
      <c r="J414" s="85"/>
      <c r="K414" s="85"/>
      <c r="L414" s="93"/>
      <c r="M414" s="93"/>
      <c r="N414" s="93"/>
      <c r="O414" s="93"/>
      <c r="P414" s="93"/>
      <c r="Q414" s="93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4"/>
    </row>
    <row r="415">
      <c r="A415" s="85"/>
      <c r="B415" s="94"/>
      <c r="C415" s="94"/>
      <c r="D415" s="94"/>
      <c r="E415" s="94"/>
      <c r="F415" s="94"/>
      <c r="G415" s="94"/>
      <c r="H415" s="100"/>
      <c r="I415" s="94"/>
      <c r="J415" s="85"/>
      <c r="K415" s="85"/>
      <c r="L415" s="93"/>
      <c r="M415" s="93"/>
      <c r="N415" s="93"/>
      <c r="O415" s="93"/>
      <c r="P415" s="93"/>
      <c r="Q415" s="93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4"/>
    </row>
    <row r="416">
      <c r="A416" s="85"/>
      <c r="B416" s="94"/>
      <c r="C416" s="94"/>
      <c r="D416" s="94"/>
      <c r="E416" s="94"/>
      <c r="F416" s="94"/>
      <c r="G416" s="94"/>
      <c r="H416" s="100"/>
      <c r="I416" s="94"/>
      <c r="J416" s="85"/>
      <c r="K416" s="85"/>
      <c r="L416" s="93"/>
      <c r="M416" s="93"/>
      <c r="N416" s="93"/>
      <c r="O416" s="93"/>
      <c r="P416" s="93"/>
      <c r="Q416" s="93"/>
      <c r="R416" s="94"/>
      <c r="S416" s="94"/>
      <c r="T416" s="94"/>
      <c r="U416" s="94"/>
      <c r="V416" s="94"/>
      <c r="W416" s="94"/>
      <c r="X416" s="94"/>
      <c r="Y416" s="94"/>
      <c r="Z416" s="94"/>
      <c r="AA416" s="94"/>
      <c r="AB416" s="94"/>
    </row>
    <row r="417">
      <c r="A417" s="85"/>
      <c r="B417" s="94"/>
      <c r="C417" s="94"/>
      <c r="D417" s="94"/>
      <c r="E417" s="94"/>
      <c r="F417" s="94"/>
      <c r="G417" s="94"/>
      <c r="H417" s="100"/>
      <c r="I417" s="94"/>
      <c r="J417" s="85"/>
      <c r="K417" s="85"/>
      <c r="L417" s="93"/>
      <c r="M417" s="93"/>
      <c r="N417" s="93"/>
      <c r="O417" s="93"/>
      <c r="P417" s="93"/>
      <c r="Q417" s="93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</row>
    <row r="418">
      <c r="A418" s="85"/>
      <c r="B418" s="94"/>
      <c r="C418" s="94"/>
      <c r="D418" s="94"/>
      <c r="E418" s="94"/>
      <c r="F418" s="94"/>
      <c r="G418" s="94"/>
      <c r="H418" s="100"/>
      <c r="I418" s="94"/>
      <c r="J418" s="85"/>
      <c r="K418" s="85"/>
      <c r="L418" s="93"/>
      <c r="M418" s="93"/>
      <c r="N418" s="93"/>
      <c r="O418" s="93"/>
      <c r="P418" s="93"/>
      <c r="Q418" s="93"/>
      <c r="R418" s="94"/>
      <c r="S418" s="94"/>
      <c r="T418" s="94"/>
      <c r="U418" s="94"/>
      <c r="V418" s="94"/>
      <c r="W418" s="94"/>
      <c r="X418" s="94"/>
      <c r="Y418" s="94"/>
      <c r="Z418" s="94"/>
      <c r="AA418" s="94"/>
      <c r="AB418" s="94"/>
    </row>
    <row r="419">
      <c r="A419" s="85"/>
      <c r="B419" s="94"/>
      <c r="C419" s="94"/>
      <c r="D419" s="94"/>
      <c r="E419" s="94"/>
      <c r="F419" s="94"/>
      <c r="G419" s="94"/>
      <c r="H419" s="100"/>
      <c r="I419" s="94"/>
      <c r="J419" s="85"/>
      <c r="K419" s="85"/>
      <c r="L419" s="93"/>
      <c r="M419" s="93"/>
      <c r="N419" s="93"/>
      <c r="O419" s="93"/>
      <c r="P419" s="93"/>
      <c r="Q419" s="93"/>
      <c r="R419" s="94"/>
      <c r="S419" s="94"/>
      <c r="T419" s="94"/>
      <c r="U419" s="94"/>
      <c r="V419" s="94"/>
      <c r="W419" s="94"/>
      <c r="X419" s="94"/>
      <c r="Y419" s="94"/>
      <c r="Z419" s="94"/>
      <c r="AA419" s="94"/>
      <c r="AB419" s="94"/>
    </row>
    <row r="420">
      <c r="A420" s="85"/>
      <c r="B420" s="94"/>
      <c r="C420" s="94"/>
      <c r="D420" s="94"/>
      <c r="E420" s="94"/>
      <c r="F420" s="94"/>
      <c r="G420" s="94"/>
      <c r="H420" s="100"/>
      <c r="I420" s="94"/>
      <c r="J420" s="85"/>
      <c r="K420" s="85"/>
      <c r="L420" s="93"/>
      <c r="M420" s="93"/>
      <c r="N420" s="93"/>
      <c r="O420" s="93"/>
      <c r="P420" s="93"/>
      <c r="Q420" s="93"/>
      <c r="R420" s="94"/>
      <c r="S420" s="94"/>
      <c r="T420" s="94"/>
      <c r="U420" s="94"/>
      <c r="V420" s="94"/>
      <c r="W420" s="94"/>
      <c r="X420" s="94"/>
      <c r="Y420" s="94"/>
      <c r="Z420" s="94"/>
      <c r="AA420" s="94"/>
      <c r="AB420" s="94"/>
    </row>
    <row r="421">
      <c r="A421" s="85"/>
      <c r="B421" s="94"/>
      <c r="C421" s="94"/>
      <c r="D421" s="94"/>
      <c r="E421" s="94"/>
      <c r="F421" s="94"/>
      <c r="G421" s="94"/>
      <c r="H421" s="100"/>
      <c r="I421" s="94"/>
      <c r="J421" s="85"/>
      <c r="K421" s="85"/>
      <c r="L421" s="93"/>
      <c r="M421" s="93"/>
      <c r="N421" s="93"/>
      <c r="O421" s="93"/>
      <c r="P421" s="93"/>
      <c r="Q421" s="93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</row>
    <row r="422">
      <c r="A422" s="85"/>
      <c r="B422" s="94"/>
      <c r="C422" s="94"/>
      <c r="D422" s="94"/>
      <c r="E422" s="94"/>
      <c r="F422" s="94"/>
      <c r="G422" s="94"/>
      <c r="H422" s="100"/>
      <c r="I422" s="94"/>
      <c r="J422" s="85"/>
      <c r="K422" s="85"/>
      <c r="L422" s="93"/>
      <c r="M422" s="93"/>
      <c r="N422" s="93"/>
      <c r="O422" s="93"/>
      <c r="P422" s="93"/>
      <c r="Q422" s="93"/>
      <c r="R422" s="94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</row>
    <row r="423">
      <c r="A423" s="85"/>
      <c r="B423" s="94"/>
      <c r="C423" s="94"/>
      <c r="D423" s="94"/>
      <c r="E423" s="94"/>
      <c r="F423" s="94"/>
      <c r="G423" s="94"/>
      <c r="H423" s="100"/>
      <c r="I423" s="94"/>
      <c r="J423" s="85"/>
      <c r="K423" s="85"/>
      <c r="L423" s="93"/>
      <c r="M423" s="93"/>
      <c r="N423" s="93"/>
      <c r="O423" s="93"/>
      <c r="P423" s="93"/>
      <c r="Q423" s="93"/>
      <c r="R423" s="94"/>
      <c r="S423" s="94"/>
      <c r="T423" s="94"/>
      <c r="U423" s="94"/>
      <c r="V423" s="94"/>
      <c r="W423" s="94"/>
      <c r="X423" s="94"/>
      <c r="Y423" s="94"/>
      <c r="Z423" s="94"/>
      <c r="AA423" s="94"/>
      <c r="AB423" s="94"/>
    </row>
    <row r="424">
      <c r="A424" s="85"/>
      <c r="B424" s="94"/>
      <c r="C424" s="94"/>
      <c r="D424" s="94"/>
      <c r="E424" s="94"/>
      <c r="F424" s="94"/>
      <c r="G424" s="94"/>
      <c r="H424" s="100"/>
      <c r="I424" s="94"/>
      <c r="J424" s="85"/>
      <c r="K424" s="85"/>
      <c r="L424" s="93"/>
      <c r="M424" s="93"/>
      <c r="N424" s="93"/>
      <c r="O424" s="93"/>
      <c r="P424" s="93"/>
      <c r="Q424" s="93"/>
      <c r="R424" s="94"/>
      <c r="S424" s="94"/>
      <c r="T424" s="94"/>
      <c r="U424" s="94"/>
      <c r="V424" s="94"/>
      <c r="W424" s="94"/>
      <c r="X424" s="94"/>
      <c r="Y424" s="94"/>
      <c r="Z424" s="94"/>
      <c r="AA424" s="94"/>
      <c r="AB424" s="94"/>
    </row>
    <row r="425">
      <c r="A425" s="85"/>
      <c r="B425" s="94"/>
      <c r="C425" s="94"/>
      <c r="D425" s="94"/>
      <c r="E425" s="94"/>
      <c r="F425" s="94"/>
      <c r="G425" s="94"/>
      <c r="H425" s="100"/>
      <c r="I425" s="94"/>
      <c r="J425" s="85"/>
      <c r="K425" s="85"/>
      <c r="L425" s="93"/>
      <c r="M425" s="93"/>
      <c r="N425" s="93"/>
      <c r="O425" s="93"/>
      <c r="P425" s="93"/>
      <c r="Q425" s="93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4"/>
    </row>
    <row r="426">
      <c r="A426" s="85"/>
      <c r="B426" s="94"/>
      <c r="C426" s="94"/>
      <c r="D426" s="94"/>
      <c r="E426" s="94"/>
      <c r="F426" s="94"/>
      <c r="G426" s="94"/>
      <c r="H426" s="100"/>
      <c r="I426" s="94"/>
      <c r="J426" s="85"/>
      <c r="K426" s="85"/>
      <c r="L426" s="93"/>
      <c r="M426" s="93"/>
      <c r="N426" s="93"/>
      <c r="O426" s="93"/>
      <c r="P426" s="93"/>
      <c r="Q426" s="93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</row>
    <row r="427">
      <c r="A427" s="85"/>
      <c r="B427" s="94"/>
      <c r="C427" s="94"/>
      <c r="D427" s="94"/>
      <c r="E427" s="94"/>
      <c r="F427" s="94"/>
      <c r="G427" s="94"/>
      <c r="H427" s="100"/>
      <c r="I427" s="94"/>
      <c r="J427" s="85"/>
      <c r="K427" s="85"/>
      <c r="L427" s="93"/>
      <c r="M427" s="93"/>
      <c r="N427" s="93"/>
      <c r="O427" s="93"/>
      <c r="P427" s="93"/>
      <c r="Q427" s="93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4"/>
    </row>
    <row r="428">
      <c r="A428" s="85"/>
      <c r="B428" s="94"/>
      <c r="C428" s="94"/>
      <c r="D428" s="94"/>
      <c r="E428" s="94"/>
      <c r="F428" s="94"/>
      <c r="G428" s="94"/>
      <c r="H428" s="100"/>
      <c r="I428" s="94"/>
      <c r="J428" s="85"/>
      <c r="K428" s="85"/>
      <c r="L428" s="93"/>
      <c r="M428" s="93"/>
      <c r="N428" s="93"/>
      <c r="O428" s="93"/>
      <c r="P428" s="93"/>
      <c r="Q428" s="93"/>
      <c r="R428" s="94"/>
      <c r="S428" s="94"/>
      <c r="T428" s="94"/>
      <c r="U428" s="94"/>
      <c r="V428" s="94"/>
      <c r="W428" s="94"/>
      <c r="X428" s="94"/>
      <c r="Y428" s="94"/>
      <c r="Z428" s="94"/>
      <c r="AA428" s="94"/>
      <c r="AB428" s="94"/>
    </row>
    <row r="429">
      <c r="A429" s="85"/>
      <c r="B429" s="94"/>
      <c r="C429" s="94"/>
      <c r="D429" s="94"/>
      <c r="E429" s="94"/>
      <c r="F429" s="94"/>
      <c r="G429" s="94"/>
      <c r="H429" s="100"/>
      <c r="I429" s="94"/>
      <c r="J429" s="85"/>
      <c r="K429" s="85"/>
      <c r="L429" s="93"/>
      <c r="M429" s="93"/>
      <c r="N429" s="93"/>
      <c r="O429" s="93"/>
      <c r="P429" s="93"/>
      <c r="Q429" s="93"/>
      <c r="R429" s="94"/>
      <c r="S429" s="94"/>
      <c r="T429" s="94"/>
      <c r="U429" s="94"/>
      <c r="V429" s="94"/>
      <c r="W429" s="94"/>
      <c r="X429" s="94"/>
      <c r="Y429" s="94"/>
      <c r="Z429" s="94"/>
      <c r="AA429" s="94"/>
      <c r="AB429" s="94"/>
    </row>
    <row r="430">
      <c r="A430" s="85"/>
      <c r="B430" s="94"/>
      <c r="C430" s="94"/>
      <c r="D430" s="94"/>
      <c r="E430" s="94"/>
      <c r="F430" s="94"/>
      <c r="G430" s="94"/>
      <c r="H430" s="100"/>
      <c r="I430" s="94"/>
      <c r="J430" s="85"/>
      <c r="K430" s="85"/>
      <c r="L430" s="93"/>
      <c r="M430" s="93"/>
      <c r="N430" s="93"/>
      <c r="O430" s="93"/>
      <c r="P430" s="93"/>
      <c r="Q430" s="93"/>
      <c r="R430" s="94"/>
      <c r="S430" s="94"/>
      <c r="T430" s="94"/>
      <c r="U430" s="94"/>
      <c r="V430" s="94"/>
      <c r="W430" s="94"/>
      <c r="X430" s="94"/>
      <c r="Y430" s="94"/>
      <c r="Z430" s="94"/>
      <c r="AA430" s="94"/>
      <c r="AB430" s="94"/>
    </row>
    <row r="431">
      <c r="A431" s="85"/>
      <c r="B431" s="94"/>
      <c r="C431" s="94"/>
      <c r="D431" s="94"/>
      <c r="E431" s="94"/>
      <c r="F431" s="94"/>
      <c r="G431" s="94"/>
      <c r="H431" s="100"/>
      <c r="I431" s="94"/>
      <c r="J431" s="85"/>
      <c r="K431" s="85"/>
      <c r="L431" s="93"/>
      <c r="M431" s="93"/>
      <c r="N431" s="93"/>
      <c r="O431" s="93"/>
      <c r="P431" s="93"/>
      <c r="Q431" s="93"/>
      <c r="R431" s="94"/>
      <c r="S431" s="94"/>
      <c r="T431" s="94"/>
      <c r="U431" s="94"/>
      <c r="V431" s="94"/>
      <c r="W431" s="94"/>
      <c r="X431" s="94"/>
      <c r="Y431" s="94"/>
      <c r="Z431" s="94"/>
      <c r="AA431" s="94"/>
      <c r="AB431" s="94"/>
    </row>
    <row r="432">
      <c r="A432" s="85"/>
      <c r="B432" s="94"/>
      <c r="C432" s="94"/>
      <c r="D432" s="94"/>
      <c r="E432" s="94"/>
      <c r="F432" s="94"/>
      <c r="G432" s="94"/>
      <c r="H432" s="100"/>
      <c r="I432" s="94"/>
      <c r="J432" s="85"/>
      <c r="K432" s="85"/>
      <c r="L432" s="93"/>
      <c r="M432" s="93"/>
      <c r="N432" s="93"/>
      <c r="O432" s="93"/>
      <c r="P432" s="93"/>
      <c r="Q432" s="93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</row>
    <row r="433">
      <c r="A433" s="85"/>
      <c r="B433" s="94"/>
      <c r="C433" s="94"/>
      <c r="D433" s="94"/>
      <c r="E433" s="94"/>
      <c r="F433" s="94"/>
      <c r="G433" s="94"/>
      <c r="H433" s="100"/>
      <c r="I433" s="94"/>
      <c r="J433" s="85"/>
      <c r="K433" s="85"/>
      <c r="L433" s="93"/>
      <c r="M433" s="93"/>
      <c r="N433" s="93"/>
      <c r="O433" s="93"/>
      <c r="P433" s="93"/>
      <c r="Q433" s="93"/>
      <c r="R433" s="94"/>
      <c r="S433" s="94"/>
      <c r="T433" s="94"/>
      <c r="U433" s="94"/>
      <c r="V433" s="94"/>
      <c r="W433" s="94"/>
      <c r="X433" s="94"/>
      <c r="Y433" s="94"/>
      <c r="Z433" s="94"/>
      <c r="AA433" s="94"/>
      <c r="AB433" s="94"/>
    </row>
    <row r="434">
      <c r="A434" s="85"/>
      <c r="B434" s="94"/>
      <c r="C434" s="94"/>
      <c r="D434" s="94"/>
      <c r="E434" s="94"/>
      <c r="F434" s="94"/>
      <c r="G434" s="94"/>
      <c r="H434" s="100"/>
      <c r="I434" s="94"/>
      <c r="J434" s="85"/>
      <c r="K434" s="85"/>
      <c r="L434" s="93"/>
      <c r="M434" s="93"/>
      <c r="N434" s="93"/>
      <c r="O434" s="93"/>
      <c r="P434" s="93"/>
      <c r="Q434" s="93"/>
      <c r="R434" s="94"/>
      <c r="S434" s="94"/>
      <c r="T434" s="94"/>
      <c r="U434" s="94"/>
      <c r="V434" s="94"/>
      <c r="W434" s="94"/>
      <c r="X434" s="94"/>
      <c r="Y434" s="94"/>
      <c r="Z434" s="94"/>
      <c r="AA434" s="94"/>
      <c r="AB434" s="94"/>
    </row>
    <row r="435">
      <c r="A435" s="85"/>
      <c r="B435" s="94"/>
      <c r="C435" s="94"/>
      <c r="D435" s="94"/>
      <c r="E435" s="94"/>
      <c r="F435" s="94"/>
      <c r="G435" s="94"/>
      <c r="H435" s="100"/>
      <c r="I435" s="94"/>
      <c r="J435" s="85"/>
      <c r="K435" s="85"/>
      <c r="L435" s="93"/>
      <c r="M435" s="93"/>
      <c r="N435" s="93"/>
      <c r="O435" s="93"/>
      <c r="P435" s="93"/>
      <c r="Q435" s="93"/>
      <c r="R435" s="94"/>
      <c r="S435" s="94"/>
      <c r="T435" s="94"/>
      <c r="U435" s="94"/>
      <c r="V435" s="94"/>
      <c r="W435" s="94"/>
      <c r="X435" s="94"/>
      <c r="Y435" s="94"/>
      <c r="Z435" s="94"/>
      <c r="AA435" s="94"/>
      <c r="AB435" s="94"/>
    </row>
    <row r="436">
      <c r="A436" s="85"/>
      <c r="B436" s="94"/>
      <c r="C436" s="94"/>
      <c r="D436" s="94"/>
      <c r="E436" s="94"/>
      <c r="F436" s="94"/>
      <c r="G436" s="94"/>
      <c r="H436" s="100"/>
      <c r="I436" s="94"/>
      <c r="J436" s="85"/>
      <c r="K436" s="85"/>
      <c r="L436" s="93"/>
      <c r="M436" s="93"/>
      <c r="N436" s="93"/>
      <c r="O436" s="93"/>
      <c r="P436" s="93"/>
      <c r="Q436" s="93"/>
      <c r="R436" s="94"/>
      <c r="S436" s="94"/>
      <c r="T436" s="94"/>
      <c r="U436" s="94"/>
      <c r="V436" s="94"/>
      <c r="W436" s="94"/>
      <c r="X436" s="94"/>
      <c r="Y436" s="94"/>
      <c r="Z436" s="94"/>
      <c r="AA436" s="94"/>
      <c r="AB436" s="94"/>
    </row>
    <row r="437">
      <c r="A437" s="85"/>
      <c r="B437" s="94"/>
      <c r="C437" s="94"/>
      <c r="D437" s="94"/>
      <c r="E437" s="94"/>
      <c r="F437" s="94"/>
      <c r="G437" s="94"/>
      <c r="H437" s="100"/>
      <c r="I437" s="94"/>
      <c r="J437" s="85"/>
      <c r="K437" s="85"/>
      <c r="L437" s="93"/>
      <c r="M437" s="93"/>
      <c r="N437" s="93"/>
      <c r="O437" s="93"/>
      <c r="P437" s="93"/>
      <c r="Q437" s="93"/>
      <c r="R437" s="94"/>
      <c r="S437" s="94"/>
      <c r="T437" s="94"/>
      <c r="U437" s="94"/>
      <c r="V437" s="94"/>
      <c r="W437" s="94"/>
      <c r="X437" s="94"/>
      <c r="Y437" s="94"/>
      <c r="Z437" s="94"/>
      <c r="AA437" s="94"/>
      <c r="AB437" s="94"/>
    </row>
    <row r="438">
      <c r="A438" s="85"/>
      <c r="B438" s="94"/>
      <c r="C438" s="94"/>
      <c r="D438" s="94"/>
      <c r="E438" s="94"/>
      <c r="F438" s="94"/>
      <c r="G438" s="94"/>
      <c r="H438" s="100"/>
      <c r="I438" s="94"/>
      <c r="J438" s="85"/>
      <c r="K438" s="85"/>
      <c r="L438" s="93"/>
      <c r="M438" s="93"/>
      <c r="N438" s="93"/>
      <c r="O438" s="93"/>
      <c r="P438" s="93"/>
      <c r="Q438" s="93"/>
      <c r="R438" s="94"/>
      <c r="S438" s="94"/>
      <c r="T438" s="94"/>
      <c r="U438" s="94"/>
      <c r="V438" s="94"/>
      <c r="W438" s="94"/>
      <c r="X438" s="94"/>
      <c r="Y438" s="94"/>
      <c r="Z438" s="94"/>
      <c r="AA438" s="94"/>
      <c r="AB438" s="94"/>
    </row>
    <row r="439">
      <c r="A439" s="85"/>
      <c r="B439" s="94"/>
      <c r="C439" s="94"/>
      <c r="D439" s="94"/>
      <c r="E439" s="94"/>
      <c r="F439" s="94"/>
      <c r="G439" s="94"/>
      <c r="H439" s="100"/>
      <c r="I439" s="94"/>
      <c r="J439" s="85"/>
      <c r="K439" s="85"/>
      <c r="L439" s="93"/>
      <c r="M439" s="93"/>
      <c r="N439" s="93"/>
      <c r="O439" s="93"/>
      <c r="P439" s="93"/>
      <c r="Q439" s="93"/>
      <c r="R439" s="94"/>
      <c r="S439" s="94"/>
      <c r="T439" s="94"/>
      <c r="U439" s="94"/>
      <c r="V439" s="94"/>
      <c r="W439" s="94"/>
      <c r="X439" s="94"/>
      <c r="Y439" s="94"/>
      <c r="Z439" s="94"/>
      <c r="AA439" s="94"/>
      <c r="AB439" s="94"/>
    </row>
    <row r="440">
      <c r="A440" s="85"/>
      <c r="B440" s="94"/>
      <c r="C440" s="94"/>
      <c r="D440" s="94"/>
      <c r="E440" s="94"/>
      <c r="F440" s="94"/>
      <c r="G440" s="94"/>
      <c r="H440" s="100"/>
      <c r="I440" s="94"/>
      <c r="J440" s="85"/>
      <c r="K440" s="85"/>
      <c r="L440" s="93"/>
      <c r="M440" s="93"/>
      <c r="N440" s="93"/>
      <c r="O440" s="93"/>
      <c r="P440" s="93"/>
      <c r="Q440" s="93"/>
      <c r="R440" s="94"/>
      <c r="S440" s="94"/>
      <c r="T440" s="94"/>
      <c r="U440" s="94"/>
      <c r="V440" s="94"/>
      <c r="W440" s="94"/>
      <c r="X440" s="94"/>
      <c r="Y440" s="94"/>
      <c r="Z440" s="94"/>
      <c r="AA440" s="94"/>
      <c r="AB440" s="94"/>
    </row>
    <row r="441">
      <c r="A441" s="85"/>
      <c r="B441" s="94"/>
      <c r="C441" s="94"/>
      <c r="D441" s="94"/>
      <c r="E441" s="94"/>
      <c r="F441" s="94"/>
      <c r="G441" s="94"/>
      <c r="H441" s="100"/>
      <c r="I441" s="94"/>
      <c r="J441" s="85"/>
      <c r="K441" s="85"/>
      <c r="L441" s="93"/>
      <c r="M441" s="93"/>
      <c r="N441" s="93"/>
      <c r="O441" s="93"/>
      <c r="P441" s="93"/>
      <c r="Q441" s="93"/>
      <c r="R441" s="94"/>
      <c r="S441" s="94"/>
      <c r="T441" s="94"/>
      <c r="U441" s="94"/>
      <c r="V441" s="94"/>
      <c r="W441" s="94"/>
      <c r="X441" s="94"/>
      <c r="Y441" s="94"/>
      <c r="Z441" s="94"/>
      <c r="AA441" s="94"/>
      <c r="AB441" s="94"/>
    </row>
    <row r="442">
      <c r="A442" s="85"/>
      <c r="B442" s="94"/>
      <c r="C442" s="94"/>
      <c r="D442" s="94"/>
      <c r="E442" s="94"/>
      <c r="F442" s="94"/>
      <c r="G442" s="94"/>
      <c r="H442" s="100"/>
      <c r="I442" s="94"/>
      <c r="J442" s="85"/>
      <c r="K442" s="85"/>
      <c r="L442" s="93"/>
      <c r="M442" s="93"/>
      <c r="N442" s="93"/>
      <c r="O442" s="93"/>
      <c r="P442" s="93"/>
      <c r="Q442" s="93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</row>
    <row r="443">
      <c r="A443" s="85"/>
      <c r="B443" s="94"/>
      <c r="C443" s="94"/>
      <c r="D443" s="94"/>
      <c r="E443" s="94"/>
      <c r="F443" s="94"/>
      <c r="G443" s="94"/>
      <c r="H443" s="100"/>
      <c r="I443" s="94"/>
      <c r="J443" s="85"/>
      <c r="K443" s="85"/>
      <c r="L443" s="93"/>
      <c r="M443" s="93"/>
      <c r="N443" s="93"/>
      <c r="O443" s="93"/>
      <c r="P443" s="93"/>
      <c r="Q443" s="93"/>
      <c r="R443" s="94"/>
      <c r="S443" s="94"/>
      <c r="T443" s="94"/>
      <c r="U443" s="94"/>
      <c r="V443" s="94"/>
      <c r="W443" s="94"/>
      <c r="X443" s="94"/>
      <c r="Y443" s="94"/>
      <c r="Z443" s="94"/>
      <c r="AA443" s="94"/>
      <c r="AB443" s="94"/>
    </row>
    <row r="444">
      <c r="A444" s="85"/>
      <c r="B444" s="94"/>
      <c r="C444" s="94"/>
      <c r="D444" s="94"/>
      <c r="E444" s="94"/>
      <c r="F444" s="94"/>
      <c r="G444" s="94"/>
      <c r="H444" s="100"/>
      <c r="I444" s="94"/>
      <c r="J444" s="85"/>
      <c r="K444" s="85"/>
      <c r="L444" s="93"/>
      <c r="M444" s="93"/>
      <c r="N444" s="93"/>
      <c r="O444" s="93"/>
      <c r="P444" s="93"/>
      <c r="Q444" s="93"/>
      <c r="R444" s="94"/>
      <c r="S444" s="94"/>
      <c r="T444" s="94"/>
      <c r="U444" s="94"/>
      <c r="V444" s="94"/>
      <c r="W444" s="94"/>
      <c r="X444" s="94"/>
      <c r="Y444" s="94"/>
      <c r="Z444" s="94"/>
      <c r="AA444" s="94"/>
      <c r="AB444" s="94"/>
    </row>
    <row r="445">
      <c r="A445" s="85"/>
      <c r="B445" s="94"/>
      <c r="C445" s="94"/>
      <c r="D445" s="94"/>
      <c r="E445" s="94"/>
      <c r="F445" s="94"/>
      <c r="G445" s="94"/>
      <c r="H445" s="100"/>
      <c r="I445" s="94"/>
      <c r="J445" s="85"/>
      <c r="K445" s="85"/>
      <c r="L445" s="93"/>
      <c r="M445" s="93"/>
      <c r="N445" s="93"/>
      <c r="O445" s="93"/>
      <c r="P445" s="93"/>
      <c r="Q445" s="93"/>
      <c r="R445" s="94"/>
      <c r="S445" s="94"/>
      <c r="T445" s="94"/>
      <c r="U445" s="94"/>
      <c r="V445" s="94"/>
      <c r="W445" s="94"/>
      <c r="X445" s="94"/>
      <c r="Y445" s="94"/>
      <c r="Z445" s="94"/>
      <c r="AA445" s="94"/>
      <c r="AB445" s="94"/>
    </row>
    <row r="446">
      <c r="A446" s="85"/>
      <c r="B446" s="94"/>
      <c r="C446" s="94"/>
      <c r="D446" s="94"/>
      <c r="E446" s="94"/>
      <c r="F446" s="94"/>
      <c r="G446" s="94"/>
      <c r="H446" s="100"/>
      <c r="I446" s="94"/>
      <c r="J446" s="85"/>
      <c r="K446" s="85"/>
      <c r="L446" s="93"/>
      <c r="M446" s="93"/>
      <c r="N446" s="93"/>
      <c r="O446" s="93"/>
      <c r="P446" s="93"/>
      <c r="Q446" s="93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</row>
    <row r="447">
      <c r="A447" s="85"/>
      <c r="B447" s="94"/>
      <c r="C447" s="94"/>
      <c r="D447" s="94"/>
      <c r="E447" s="94"/>
      <c r="F447" s="94"/>
      <c r="G447" s="94"/>
      <c r="H447" s="100"/>
      <c r="I447" s="94"/>
      <c r="J447" s="85"/>
      <c r="K447" s="85"/>
      <c r="L447" s="93"/>
      <c r="M447" s="93"/>
      <c r="N447" s="93"/>
      <c r="O447" s="93"/>
      <c r="P447" s="93"/>
      <c r="Q447" s="93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4"/>
    </row>
    <row r="448">
      <c r="A448" s="85"/>
      <c r="B448" s="94"/>
      <c r="C448" s="94"/>
      <c r="D448" s="94"/>
      <c r="E448" s="94"/>
      <c r="F448" s="94"/>
      <c r="G448" s="94"/>
      <c r="H448" s="100"/>
      <c r="I448" s="94"/>
      <c r="J448" s="85"/>
      <c r="K448" s="85"/>
      <c r="L448" s="93"/>
      <c r="M448" s="93"/>
      <c r="N448" s="93"/>
      <c r="O448" s="93"/>
      <c r="P448" s="93"/>
      <c r="Q448" s="93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4"/>
    </row>
    <row r="449">
      <c r="A449" s="85"/>
      <c r="B449" s="94"/>
      <c r="C449" s="94"/>
      <c r="D449" s="94"/>
      <c r="E449" s="94"/>
      <c r="F449" s="94"/>
      <c r="G449" s="94"/>
      <c r="H449" s="100"/>
      <c r="I449" s="94"/>
      <c r="J449" s="85"/>
      <c r="K449" s="85"/>
      <c r="L449" s="93"/>
      <c r="M449" s="93"/>
      <c r="N449" s="93"/>
      <c r="O449" s="93"/>
      <c r="P449" s="93"/>
      <c r="Q449" s="93"/>
      <c r="R449" s="94"/>
      <c r="S449" s="94"/>
      <c r="T449" s="94"/>
      <c r="U449" s="94"/>
      <c r="V449" s="94"/>
      <c r="W449" s="94"/>
      <c r="X449" s="94"/>
      <c r="Y449" s="94"/>
      <c r="Z449" s="94"/>
      <c r="AA449" s="94"/>
      <c r="AB449" s="94"/>
    </row>
    <row r="450">
      <c r="A450" s="85"/>
      <c r="B450" s="94"/>
      <c r="C450" s="94"/>
      <c r="D450" s="94"/>
      <c r="E450" s="94"/>
      <c r="F450" s="94"/>
      <c r="G450" s="94"/>
      <c r="H450" s="100"/>
      <c r="I450" s="94"/>
      <c r="J450" s="85"/>
      <c r="K450" s="85"/>
      <c r="L450" s="93"/>
      <c r="M450" s="93"/>
      <c r="N450" s="93"/>
      <c r="O450" s="93"/>
      <c r="P450" s="93"/>
      <c r="Q450" s="93"/>
      <c r="R450" s="94"/>
      <c r="S450" s="94"/>
      <c r="T450" s="94"/>
      <c r="U450" s="94"/>
      <c r="V450" s="94"/>
      <c r="W450" s="94"/>
      <c r="X450" s="94"/>
      <c r="Y450" s="94"/>
      <c r="Z450" s="94"/>
      <c r="AA450" s="94"/>
      <c r="AB450" s="94"/>
    </row>
    <row r="451">
      <c r="A451" s="85"/>
      <c r="B451" s="94"/>
      <c r="C451" s="94"/>
      <c r="D451" s="94"/>
      <c r="E451" s="94"/>
      <c r="F451" s="94"/>
      <c r="G451" s="94"/>
      <c r="H451" s="100"/>
      <c r="I451" s="94"/>
      <c r="J451" s="85"/>
      <c r="K451" s="85"/>
      <c r="L451" s="93"/>
      <c r="M451" s="93"/>
      <c r="N451" s="93"/>
      <c r="O451" s="93"/>
      <c r="P451" s="93"/>
      <c r="Q451" s="93"/>
      <c r="R451" s="94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</row>
    <row r="452">
      <c r="A452" s="85"/>
      <c r="B452" s="94"/>
      <c r="C452" s="94"/>
      <c r="D452" s="94"/>
      <c r="E452" s="94"/>
      <c r="F452" s="94"/>
      <c r="G452" s="94"/>
      <c r="H452" s="100"/>
      <c r="I452" s="94"/>
      <c r="J452" s="85"/>
      <c r="K452" s="85"/>
      <c r="L452" s="93"/>
      <c r="M452" s="93"/>
      <c r="N452" s="93"/>
      <c r="O452" s="93"/>
      <c r="P452" s="93"/>
      <c r="Q452" s="93"/>
      <c r="R452" s="94"/>
      <c r="S452" s="94"/>
      <c r="T452" s="94"/>
      <c r="U452" s="94"/>
      <c r="V452" s="94"/>
      <c r="W452" s="94"/>
      <c r="X452" s="94"/>
      <c r="Y452" s="94"/>
      <c r="Z452" s="94"/>
      <c r="AA452" s="94"/>
      <c r="AB452" s="94"/>
    </row>
    <row r="453">
      <c r="A453" s="85"/>
      <c r="B453" s="94"/>
      <c r="C453" s="94"/>
      <c r="D453" s="94"/>
      <c r="E453" s="94"/>
      <c r="F453" s="94"/>
      <c r="G453" s="94"/>
      <c r="H453" s="100"/>
      <c r="I453" s="94"/>
      <c r="J453" s="85"/>
      <c r="K453" s="85"/>
      <c r="L453" s="93"/>
      <c r="M453" s="93"/>
      <c r="N453" s="93"/>
      <c r="O453" s="93"/>
      <c r="P453" s="93"/>
      <c r="Q453" s="93"/>
      <c r="R453" s="94"/>
      <c r="S453" s="94"/>
      <c r="T453" s="94"/>
      <c r="U453" s="94"/>
      <c r="V453" s="94"/>
      <c r="W453" s="94"/>
      <c r="X453" s="94"/>
      <c r="Y453" s="94"/>
      <c r="Z453" s="94"/>
      <c r="AA453" s="94"/>
      <c r="AB453" s="94"/>
    </row>
    <row r="454">
      <c r="A454" s="85"/>
      <c r="B454" s="94"/>
      <c r="C454" s="94"/>
      <c r="D454" s="94"/>
      <c r="E454" s="94"/>
      <c r="F454" s="94"/>
      <c r="G454" s="94"/>
      <c r="H454" s="100"/>
      <c r="I454" s="94"/>
      <c r="J454" s="85"/>
      <c r="K454" s="85"/>
      <c r="L454" s="93"/>
      <c r="M454" s="93"/>
      <c r="N454" s="93"/>
      <c r="O454" s="93"/>
      <c r="P454" s="93"/>
      <c r="Q454" s="93"/>
      <c r="R454" s="94"/>
      <c r="S454" s="94"/>
      <c r="T454" s="94"/>
      <c r="U454" s="94"/>
      <c r="V454" s="94"/>
      <c r="W454" s="94"/>
      <c r="X454" s="94"/>
      <c r="Y454" s="94"/>
      <c r="Z454" s="94"/>
      <c r="AA454" s="94"/>
      <c r="AB454" s="94"/>
    </row>
    <row r="455">
      <c r="A455" s="85"/>
      <c r="B455" s="94"/>
      <c r="C455" s="94"/>
      <c r="D455" s="94"/>
      <c r="E455" s="94"/>
      <c r="F455" s="94"/>
      <c r="G455" s="94"/>
      <c r="H455" s="100"/>
      <c r="I455" s="94"/>
      <c r="J455" s="85"/>
      <c r="K455" s="85"/>
      <c r="L455" s="93"/>
      <c r="M455" s="93"/>
      <c r="N455" s="93"/>
      <c r="O455" s="93"/>
      <c r="P455" s="93"/>
      <c r="Q455" s="93"/>
      <c r="R455" s="94"/>
      <c r="S455" s="94"/>
      <c r="T455" s="94"/>
      <c r="U455" s="94"/>
      <c r="V455" s="94"/>
      <c r="W455" s="94"/>
      <c r="X455" s="94"/>
      <c r="Y455" s="94"/>
      <c r="Z455" s="94"/>
      <c r="AA455" s="94"/>
      <c r="AB455" s="94"/>
    </row>
    <row r="456">
      <c r="A456" s="85"/>
      <c r="B456" s="94"/>
      <c r="C456" s="94"/>
      <c r="D456" s="94"/>
      <c r="E456" s="94"/>
      <c r="F456" s="94"/>
      <c r="G456" s="94"/>
      <c r="H456" s="100"/>
      <c r="I456" s="94"/>
      <c r="J456" s="85"/>
      <c r="K456" s="85"/>
      <c r="L456" s="93"/>
      <c r="M456" s="93"/>
      <c r="N456" s="93"/>
      <c r="O456" s="93"/>
      <c r="P456" s="93"/>
      <c r="Q456" s="93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4"/>
    </row>
    <row r="457">
      <c r="A457" s="85"/>
      <c r="B457" s="94"/>
      <c r="C457" s="94"/>
      <c r="D457" s="94"/>
      <c r="E457" s="94"/>
      <c r="F457" s="94"/>
      <c r="G457" s="94"/>
      <c r="H457" s="100"/>
      <c r="I457" s="94"/>
      <c r="J457" s="85"/>
      <c r="K457" s="85"/>
      <c r="L457" s="93"/>
      <c r="M457" s="93"/>
      <c r="N457" s="93"/>
      <c r="O457" s="93"/>
      <c r="P457" s="93"/>
      <c r="Q457" s="93"/>
      <c r="R457" s="94"/>
      <c r="S457" s="94"/>
      <c r="T457" s="94"/>
      <c r="U457" s="94"/>
      <c r="V457" s="94"/>
      <c r="W457" s="94"/>
      <c r="X457" s="94"/>
      <c r="Y457" s="94"/>
      <c r="Z457" s="94"/>
      <c r="AA457" s="94"/>
      <c r="AB457" s="94"/>
    </row>
    <row r="458">
      <c r="A458" s="85"/>
      <c r="B458" s="94"/>
      <c r="C458" s="94"/>
      <c r="D458" s="94"/>
      <c r="E458" s="94"/>
      <c r="F458" s="94"/>
      <c r="G458" s="94"/>
      <c r="H458" s="100"/>
      <c r="I458" s="94"/>
      <c r="J458" s="85"/>
      <c r="K458" s="85"/>
      <c r="L458" s="93"/>
      <c r="M458" s="93"/>
      <c r="N458" s="93"/>
      <c r="O458" s="93"/>
      <c r="P458" s="93"/>
      <c r="Q458" s="93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4"/>
    </row>
    <row r="459">
      <c r="A459" s="85"/>
      <c r="B459" s="94"/>
      <c r="C459" s="94"/>
      <c r="D459" s="94"/>
      <c r="E459" s="94"/>
      <c r="F459" s="94"/>
      <c r="G459" s="94"/>
      <c r="H459" s="100"/>
      <c r="I459" s="94"/>
      <c r="J459" s="85"/>
      <c r="K459" s="85"/>
      <c r="L459" s="93"/>
      <c r="M459" s="93"/>
      <c r="N459" s="93"/>
      <c r="O459" s="93"/>
      <c r="P459" s="93"/>
      <c r="Q459" s="93"/>
      <c r="R459" s="94"/>
      <c r="S459" s="94"/>
      <c r="T459" s="94"/>
      <c r="U459" s="94"/>
      <c r="V459" s="94"/>
      <c r="W459" s="94"/>
      <c r="X459" s="94"/>
      <c r="Y459" s="94"/>
      <c r="Z459" s="94"/>
      <c r="AA459" s="94"/>
      <c r="AB459" s="94"/>
    </row>
    <row r="460">
      <c r="A460" s="85"/>
      <c r="B460" s="94"/>
      <c r="C460" s="94"/>
      <c r="D460" s="94"/>
      <c r="E460" s="94"/>
      <c r="F460" s="94"/>
      <c r="G460" s="94"/>
      <c r="H460" s="100"/>
      <c r="I460" s="94"/>
      <c r="J460" s="85"/>
      <c r="K460" s="85"/>
      <c r="L460" s="93"/>
      <c r="M460" s="93"/>
      <c r="N460" s="93"/>
      <c r="O460" s="93"/>
      <c r="P460" s="93"/>
      <c r="Q460" s="93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</row>
    <row r="461">
      <c r="A461" s="85"/>
      <c r="B461" s="94"/>
      <c r="C461" s="94"/>
      <c r="D461" s="94"/>
      <c r="E461" s="94"/>
      <c r="F461" s="94"/>
      <c r="G461" s="94"/>
      <c r="H461" s="100"/>
      <c r="I461" s="94"/>
      <c r="J461" s="85"/>
      <c r="K461" s="85"/>
      <c r="L461" s="93"/>
      <c r="M461" s="93"/>
      <c r="N461" s="93"/>
      <c r="O461" s="93"/>
      <c r="P461" s="93"/>
      <c r="Q461" s="93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4"/>
    </row>
    <row r="462">
      <c r="A462" s="85"/>
      <c r="B462" s="94"/>
      <c r="C462" s="94"/>
      <c r="D462" s="94"/>
      <c r="E462" s="94"/>
      <c r="F462" s="94"/>
      <c r="G462" s="94"/>
      <c r="H462" s="100"/>
      <c r="I462" s="94"/>
      <c r="J462" s="85"/>
      <c r="K462" s="85"/>
      <c r="L462" s="93"/>
      <c r="M462" s="93"/>
      <c r="N462" s="93"/>
      <c r="O462" s="93"/>
      <c r="P462" s="93"/>
      <c r="Q462" s="93"/>
      <c r="R462" s="94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</row>
    <row r="463">
      <c r="A463" s="85"/>
      <c r="B463" s="94"/>
      <c r="C463" s="94"/>
      <c r="D463" s="94"/>
      <c r="E463" s="94"/>
      <c r="F463" s="94"/>
      <c r="G463" s="94"/>
      <c r="H463" s="100"/>
      <c r="I463" s="94"/>
      <c r="J463" s="85"/>
      <c r="K463" s="85"/>
      <c r="L463" s="93"/>
      <c r="M463" s="93"/>
      <c r="N463" s="93"/>
      <c r="O463" s="93"/>
      <c r="P463" s="93"/>
      <c r="Q463" s="93"/>
      <c r="R463" s="94"/>
      <c r="S463" s="94"/>
      <c r="T463" s="94"/>
      <c r="U463" s="94"/>
      <c r="V463" s="94"/>
      <c r="W463" s="94"/>
      <c r="X463" s="94"/>
      <c r="Y463" s="94"/>
      <c r="Z463" s="94"/>
      <c r="AA463" s="94"/>
      <c r="AB463" s="94"/>
    </row>
    <row r="464">
      <c r="A464" s="85"/>
      <c r="B464" s="94"/>
      <c r="C464" s="94"/>
      <c r="D464" s="94"/>
      <c r="E464" s="94"/>
      <c r="F464" s="94"/>
      <c r="G464" s="94"/>
      <c r="H464" s="100"/>
      <c r="I464" s="94"/>
      <c r="J464" s="85"/>
      <c r="K464" s="85"/>
      <c r="L464" s="93"/>
      <c r="M464" s="93"/>
      <c r="N464" s="93"/>
      <c r="O464" s="93"/>
      <c r="P464" s="93"/>
      <c r="Q464" s="93"/>
      <c r="R464" s="94"/>
      <c r="S464" s="94"/>
      <c r="T464" s="94"/>
      <c r="U464" s="94"/>
      <c r="V464" s="94"/>
      <c r="W464" s="94"/>
      <c r="X464" s="94"/>
      <c r="Y464" s="94"/>
      <c r="Z464" s="94"/>
      <c r="AA464" s="94"/>
      <c r="AB464" s="94"/>
    </row>
    <row r="465">
      <c r="A465" s="85"/>
      <c r="B465" s="94"/>
      <c r="C465" s="94"/>
      <c r="D465" s="94"/>
      <c r="E465" s="94"/>
      <c r="F465" s="94"/>
      <c r="G465" s="94"/>
      <c r="H465" s="100"/>
      <c r="I465" s="94"/>
      <c r="J465" s="85"/>
      <c r="K465" s="85"/>
      <c r="L465" s="93"/>
      <c r="M465" s="93"/>
      <c r="N465" s="93"/>
      <c r="O465" s="93"/>
      <c r="P465" s="93"/>
      <c r="Q465" s="93"/>
      <c r="R465" s="94"/>
      <c r="S465" s="94"/>
      <c r="T465" s="94"/>
      <c r="U465" s="94"/>
      <c r="V465" s="94"/>
      <c r="W465" s="94"/>
      <c r="X465" s="94"/>
      <c r="Y465" s="94"/>
      <c r="Z465" s="94"/>
      <c r="AA465" s="94"/>
      <c r="AB465" s="94"/>
    </row>
    <row r="466">
      <c r="A466" s="85"/>
      <c r="B466" s="94"/>
      <c r="C466" s="94"/>
      <c r="D466" s="94"/>
      <c r="E466" s="94"/>
      <c r="F466" s="94"/>
      <c r="G466" s="94"/>
      <c r="H466" s="100"/>
      <c r="I466" s="94"/>
      <c r="J466" s="85"/>
      <c r="K466" s="85"/>
      <c r="L466" s="93"/>
      <c r="M466" s="93"/>
      <c r="N466" s="93"/>
      <c r="O466" s="93"/>
      <c r="P466" s="93"/>
      <c r="Q466" s="93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</row>
    <row r="467">
      <c r="A467" s="85"/>
      <c r="B467" s="94"/>
      <c r="C467" s="94"/>
      <c r="D467" s="94"/>
      <c r="E467" s="94"/>
      <c r="F467" s="94"/>
      <c r="G467" s="94"/>
      <c r="H467" s="100"/>
      <c r="I467" s="94"/>
      <c r="J467" s="85"/>
      <c r="K467" s="85"/>
      <c r="L467" s="93"/>
      <c r="M467" s="93"/>
      <c r="N467" s="93"/>
      <c r="O467" s="93"/>
      <c r="P467" s="93"/>
      <c r="Q467" s="93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4"/>
    </row>
    <row r="468">
      <c r="A468" s="85"/>
      <c r="B468" s="94"/>
      <c r="C468" s="94"/>
      <c r="D468" s="94"/>
      <c r="E468" s="94"/>
      <c r="F468" s="94"/>
      <c r="G468" s="94"/>
      <c r="H468" s="100"/>
      <c r="I468" s="94"/>
      <c r="J468" s="85"/>
      <c r="K468" s="85"/>
      <c r="L468" s="93"/>
      <c r="M468" s="93"/>
      <c r="N468" s="93"/>
      <c r="O468" s="93"/>
      <c r="P468" s="93"/>
      <c r="Q468" s="93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4"/>
    </row>
    <row r="469">
      <c r="A469" s="85"/>
      <c r="B469" s="94"/>
      <c r="C469" s="94"/>
      <c r="D469" s="94"/>
      <c r="E469" s="94"/>
      <c r="F469" s="94"/>
      <c r="G469" s="94"/>
      <c r="H469" s="100"/>
      <c r="I469" s="94"/>
      <c r="J469" s="85"/>
      <c r="K469" s="85"/>
      <c r="L469" s="93"/>
      <c r="M469" s="93"/>
      <c r="N469" s="93"/>
      <c r="O469" s="93"/>
      <c r="P469" s="93"/>
      <c r="Q469" s="93"/>
      <c r="R469" s="94"/>
      <c r="S469" s="94"/>
      <c r="T469" s="94"/>
      <c r="U469" s="94"/>
      <c r="V469" s="94"/>
      <c r="W469" s="94"/>
      <c r="X469" s="94"/>
      <c r="Y469" s="94"/>
      <c r="Z469" s="94"/>
      <c r="AA469" s="94"/>
      <c r="AB469" s="94"/>
    </row>
    <row r="470">
      <c r="A470" s="85"/>
      <c r="B470" s="94"/>
      <c r="C470" s="94"/>
      <c r="D470" s="94"/>
      <c r="E470" s="94"/>
      <c r="F470" s="94"/>
      <c r="G470" s="94"/>
      <c r="H470" s="100"/>
      <c r="I470" s="94"/>
      <c r="J470" s="85"/>
      <c r="K470" s="85"/>
      <c r="L470" s="93"/>
      <c r="M470" s="93"/>
      <c r="N470" s="93"/>
      <c r="O470" s="93"/>
      <c r="P470" s="93"/>
      <c r="Q470" s="93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</row>
    <row r="471">
      <c r="A471" s="85"/>
      <c r="B471" s="94"/>
      <c r="C471" s="94"/>
      <c r="D471" s="94"/>
      <c r="E471" s="94"/>
      <c r="F471" s="94"/>
      <c r="G471" s="94"/>
      <c r="H471" s="100"/>
      <c r="I471" s="94"/>
      <c r="J471" s="85"/>
      <c r="K471" s="85"/>
      <c r="L471" s="93"/>
      <c r="M471" s="93"/>
      <c r="N471" s="93"/>
      <c r="O471" s="93"/>
      <c r="P471" s="93"/>
      <c r="Q471" s="93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</row>
    <row r="472">
      <c r="A472" s="85"/>
      <c r="B472" s="94"/>
      <c r="C472" s="94"/>
      <c r="D472" s="94"/>
      <c r="E472" s="94"/>
      <c r="F472" s="94"/>
      <c r="G472" s="94"/>
      <c r="H472" s="100"/>
      <c r="I472" s="94"/>
      <c r="J472" s="85"/>
      <c r="K472" s="85"/>
      <c r="L472" s="93"/>
      <c r="M472" s="93"/>
      <c r="N472" s="93"/>
      <c r="O472" s="93"/>
      <c r="P472" s="93"/>
      <c r="Q472" s="93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</row>
    <row r="473">
      <c r="A473" s="85"/>
      <c r="B473" s="94"/>
      <c r="C473" s="94"/>
      <c r="D473" s="94"/>
      <c r="E473" s="94"/>
      <c r="F473" s="94"/>
      <c r="G473" s="94"/>
      <c r="H473" s="100"/>
      <c r="I473" s="94"/>
      <c r="J473" s="85"/>
      <c r="K473" s="85"/>
      <c r="L473" s="93"/>
      <c r="M473" s="93"/>
      <c r="N473" s="93"/>
      <c r="O473" s="93"/>
      <c r="P473" s="93"/>
      <c r="Q473" s="93"/>
      <c r="R473" s="94"/>
      <c r="S473" s="94"/>
      <c r="T473" s="94"/>
      <c r="U473" s="94"/>
      <c r="V473" s="94"/>
      <c r="W473" s="94"/>
      <c r="X473" s="94"/>
      <c r="Y473" s="94"/>
      <c r="Z473" s="94"/>
      <c r="AA473" s="94"/>
      <c r="AB473" s="94"/>
    </row>
    <row r="474">
      <c r="A474" s="85"/>
      <c r="B474" s="94"/>
      <c r="C474" s="94"/>
      <c r="D474" s="94"/>
      <c r="E474" s="94"/>
      <c r="F474" s="94"/>
      <c r="G474" s="94"/>
      <c r="H474" s="100"/>
      <c r="I474" s="94"/>
      <c r="J474" s="85"/>
      <c r="K474" s="85"/>
      <c r="L474" s="93"/>
      <c r="M474" s="93"/>
      <c r="N474" s="93"/>
      <c r="O474" s="93"/>
      <c r="P474" s="93"/>
      <c r="Q474" s="93"/>
      <c r="R474" s="94"/>
      <c r="S474" s="94"/>
      <c r="T474" s="94"/>
      <c r="U474" s="94"/>
      <c r="V474" s="94"/>
      <c r="W474" s="94"/>
      <c r="X474" s="94"/>
      <c r="Y474" s="94"/>
      <c r="Z474" s="94"/>
      <c r="AA474" s="94"/>
      <c r="AB474" s="94"/>
    </row>
    <row r="475">
      <c r="A475" s="85"/>
      <c r="B475" s="94"/>
      <c r="C475" s="94"/>
      <c r="D475" s="94"/>
      <c r="E475" s="94"/>
      <c r="F475" s="94"/>
      <c r="G475" s="94"/>
      <c r="H475" s="100"/>
      <c r="I475" s="94"/>
      <c r="J475" s="85"/>
      <c r="K475" s="85"/>
      <c r="L475" s="93"/>
      <c r="M475" s="93"/>
      <c r="N475" s="93"/>
      <c r="O475" s="93"/>
      <c r="P475" s="93"/>
      <c r="Q475" s="93"/>
      <c r="R475" s="94"/>
      <c r="S475" s="94"/>
      <c r="T475" s="94"/>
      <c r="U475" s="94"/>
      <c r="V475" s="94"/>
      <c r="W475" s="94"/>
      <c r="X475" s="94"/>
      <c r="Y475" s="94"/>
      <c r="Z475" s="94"/>
      <c r="AA475" s="94"/>
      <c r="AB475" s="94"/>
    </row>
    <row r="476">
      <c r="A476" s="85"/>
      <c r="B476" s="94"/>
      <c r="C476" s="94"/>
      <c r="D476" s="94"/>
      <c r="E476" s="94"/>
      <c r="F476" s="94"/>
      <c r="G476" s="94"/>
      <c r="H476" s="100"/>
      <c r="I476" s="94"/>
      <c r="J476" s="85"/>
      <c r="K476" s="85"/>
      <c r="L476" s="93"/>
      <c r="M476" s="93"/>
      <c r="N476" s="93"/>
      <c r="O476" s="93"/>
      <c r="P476" s="93"/>
      <c r="Q476" s="93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</row>
    <row r="477">
      <c r="A477" s="85"/>
      <c r="B477" s="94"/>
      <c r="C477" s="94"/>
      <c r="D477" s="94"/>
      <c r="E477" s="94"/>
      <c r="F477" s="94"/>
      <c r="G477" s="94"/>
      <c r="H477" s="100"/>
      <c r="I477" s="94"/>
      <c r="J477" s="85"/>
      <c r="K477" s="85"/>
      <c r="L477" s="93"/>
      <c r="M477" s="93"/>
      <c r="N477" s="93"/>
      <c r="O477" s="93"/>
      <c r="P477" s="93"/>
      <c r="Q477" s="93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4"/>
    </row>
    <row r="478">
      <c r="A478" s="85"/>
      <c r="B478" s="94"/>
      <c r="C478" s="94"/>
      <c r="D478" s="94"/>
      <c r="E478" s="94"/>
      <c r="F478" s="94"/>
      <c r="G478" s="94"/>
      <c r="H478" s="100"/>
      <c r="I478" s="94"/>
      <c r="J478" s="85"/>
      <c r="K478" s="85"/>
      <c r="L478" s="93"/>
      <c r="M478" s="93"/>
      <c r="N478" s="93"/>
      <c r="O478" s="93"/>
      <c r="P478" s="93"/>
      <c r="Q478" s="93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4"/>
    </row>
    <row r="479">
      <c r="A479" s="85"/>
      <c r="B479" s="94"/>
      <c r="C479" s="94"/>
      <c r="D479" s="94"/>
      <c r="E479" s="94"/>
      <c r="F479" s="94"/>
      <c r="G479" s="94"/>
      <c r="H479" s="100"/>
      <c r="I479" s="94"/>
      <c r="J479" s="85"/>
      <c r="K479" s="85"/>
      <c r="L479" s="93"/>
      <c r="M479" s="93"/>
      <c r="N479" s="93"/>
      <c r="O479" s="93"/>
      <c r="P479" s="93"/>
      <c r="Q479" s="93"/>
      <c r="R479" s="94"/>
      <c r="S479" s="94"/>
      <c r="T479" s="94"/>
      <c r="U479" s="94"/>
      <c r="V479" s="94"/>
      <c r="W479" s="94"/>
      <c r="X479" s="94"/>
      <c r="Y479" s="94"/>
      <c r="Z479" s="94"/>
      <c r="AA479" s="94"/>
      <c r="AB479" s="94"/>
    </row>
    <row r="480">
      <c r="A480" s="85"/>
      <c r="B480" s="94"/>
      <c r="C480" s="94"/>
      <c r="D480" s="94"/>
      <c r="E480" s="94"/>
      <c r="F480" s="94"/>
      <c r="G480" s="94"/>
      <c r="H480" s="100"/>
      <c r="I480" s="94"/>
      <c r="J480" s="85"/>
      <c r="K480" s="85"/>
      <c r="L480" s="93"/>
      <c r="M480" s="93"/>
      <c r="N480" s="93"/>
      <c r="O480" s="93"/>
      <c r="P480" s="93"/>
      <c r="Q480" s="93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4"/>
    </row>
    <row r="481">
      <c r="A481" s="85"/>
      <c r="B481" s="94"/>
      <c r="C481" s="94"/>
      <c r="D481" s="94"/>
      <c r="E481" s="94"/>
      <c r="F481" s="94"/>
      <c r="G481" s="94"/>
      <c r="H481" s="100"/>
      <c r="I481" s="94"/>
      <c r="J481" s="85"/>
      <c r="K481" s="85"/>
      <c r="L481" s="93"/>
      <c r="M481" s="93"/>
      <c r="N481" s="93"/>
      <c r="O481" s="93"/>
      <c r="P481" s="93"/>
      <c r="Q481" s="93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4"/>
    </row>
    <row r="482">
      <c r="A482" s="85"/>
      <c r="B482" s="94"/>
      <c r="C482" s="94"/>
      <c r="D482" s="94"/>
      <c r="E482" s="94"/>
      <c r="F482" s="94"/>
      <c r="G482" s="94"/>
      <c r="H482" s="100"/>
      <c r="I482" s="94"/>
      <c r="J482" s="85"/>
      <c r="K482" s="85"/>
      <c r="L482" s="93"/>
      <c r="M482" s="93"/>
      <c r="N482" s="93"/>
      <c r="O482" s="93"/>
      <c r="P482" s="93"/>
      <c r="Q482" s="93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</row>
    <row r="483">
      <c r="A483" s="85"/>
      <c r="B483" s="94"/>
      <c r="C483" s="94"/>
      <c r="D483" s="94"/>
      <c r="E483" s="94"/>
      <c r="F483" s="94"/>
      <c r="G483" s="94"/>
      <c r="H483" s="100"/>
      <c r="I483" s="94"/>
      <c r="J483" s="85"/>
      <c r="K483" s="85"/>
      <c r="L483" s="93"/>
      <c r="M483" s="93"/>
      <c r="N483" s="93"/>
      <c r="O483" s="93"/>
      <c r="P483" s="93"/>
      <c r="Q483" s="93"/>
      <c r="R483" s="94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</row>
    <row r="484">
      <c r="A484" s="85"/>
      <c r="B484" s="94"/>
      <c r="C484" s="94"/>
      <c r="D484" s="94"/>
      <c r="E484" s="94"/>
      <c r="F484" s="94"/>
      <c r="G484" s="94"/>
      <c r="H484" s="100"/>
      <c r="I484" s="94"/>
      <c r="J484" s="85"/>
      <c r="K484" s="85"/>
      <c r="L484" s="93"/>
      <c r="M484" s="93"/>
      <c r="N484" s="93"/>
      <c r="O484" s="93"/>
      <c r="P484" s="93"/>
      <c r="Q484" s="93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</row>
    <row r="485">
      <c r="A485" s="85"/>
      <c r="B485" s="94"/>
      <c r="C485" s="94"/>
      <c r="D485" s="94"/>
      <c r="E485" s="94"/>
      <c r="F485" s="94"/>
      <c r="G485" s="94"/>
      <c r="H485" s="100"/>
      <c r="I485" s="94"/>
      <c r="J485" s="85"/>
      <c r="K485" s="85"/>
      <c r="L485" s="93"/>
      <c r="M485" s="93"/>
      <c r="N485" s="93"/>
      <c r="O485" s="93"/>
      <c r="P485" s="93"/>
      <c r="Q485" s="93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</row>
    <row r="486">
      <c r="A486" s="85"/>
      <c r="B486" s="94"/>
      <c r="C486" s="94"/>
      <c r="D486" s="94"/>
      <c r="E486" s="94"/>
      <c r="F486" s="94"/>
      <c r="G486" s="94"/>
      <c r="H486" s="100"/>
      <c r="I486" s="94"/>
      <c r="J486" s="85"/>
      <c r="K486" s="85"/>
      <c r="L486" s="93"/>
      <c r="M486" s="93"/>
      <c r="N486" s="93"/>
      <c r="O486" s="93"/>
      <c r="P486" s="93"/>
      <c r="Q486" s="93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</row>
    <row r="487">
      <c r="A487" s="85"/>
      <c r="B487" s="94"/>
      <c r="C487" s="94"/>
      <c r="D487" s="94"/>
      <c r="E487" s="94"/>
      <c r="F487" s="94"/>
      <c r="G487" s="94"/>
      <c r="H487" s="100"/>
      <c r="I487" s="94"/>
      <c r="J487" s="85"/>
      <c r="K487" s="85"/>
      <c r="L487" s="93"/>
      <c r="M487" s="93"/>
      <c r="N487" s="93"/>
      <c r="O487" s="93"/>
      <c r="P487" s="93"/>
      <c r="Q487" s="93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</row>
    <row r="488">
      <c r="A488" s="85"/>
      <c r="B488" s="94"/>
      <c r="C488" s="94"/>
      <c r="D488" s="94"/>
      <c r="E488" s="94"/>
      <c r="F488" s="94"/>
      <c r="G488" s="94"/>
      <c r="H488" s="100"/>
      <c r="I488" s="94"/>
      <c r="J488" s="85"/>
      <c r="K488" s="85"/>
      <c r="L488" s="93"/>
      <c r="M488" s="93"/>
      <c r="N488" s="93"/>
      <c r="O488" s="93"/>
      <c r="P488" s="93"/>
      <c r="Q488" s="93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</row>
    <row r="489">
      <c r="A489" s="85"/>
      <c r="B489" s="94"/>
      <c r="C489" s="94"/>
      <c r="D489" s="94"/>
      <c r="E489" s="94"/>
      <c r="F489" s="94"/>
      <c r="G489" s="94"/>
      <c r="H489" s="100"/>
      <c r="I489" s="94"/>
      <c r="J489" s="85"/>
      <c r="K489" s="85"/>
      <c r="L489" s="93"/>
      <c r="M489" s="93"/>
      <c r="N489" s="93"/>
      <c r="O489" s="93"/>
      <c r="P489" s="93"/>
      <c r="Q489" s="93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</row>
    <row r="490">
      <c r="A490" s="85"/>
      <c r="B490" s="94"/>
      <c r="C490" s="94"/>
      <c r="D490" s="94"/>
      <c r="E490" s="94"/>
      <c r="F490" s="94"/>
      <c r="G490" s="94"/>
      <c r="H490" s="100"/>
      <c r="I490" s="94"/>
      <c r="J490" s="85"/>
      <c r="K490" s="85"/>
      <c r="L490" s="93"/>
      <c r="M490" s="93"/>
      <c r="N490" s="93"/>
      <c r="O490" s="93"/>
      <c r="P490" s="93"/>
      <c r="Q490" s="93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</row>
    <row r="491">
      <c r="A491" s="85"/>
      <c r="B491" s="94"/>
      <c r="C491" s="94"/>
      <c r="D491" s="94"/>
      <c r="E491" s="94"/>
      <c r="F491" s="94"/>
      <c r="G491" s="94"/>
      <c r="H491" s="100"/>
      <c r="I491" s="94"/>
      <c r="J491" s="85"/>
      <c r="K491" s="85"/>
      <c r="L491" s="93"/>
      <c r="M491" s="93"/>
      <c r="N491" s="93"/>
      <c r="O491" s="93"/>
      <c r="P491" s="93"/>
      <c r="Q491" s="93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</row>
    <row r="492">
      <c r="A492" s="85"/>
      <c r="B492" s="94"/>
      <c r="C492" s="94"/>
      <c r="D492" s="94"/>
      <c r="E492" s="94"/>
      <c r="F492" s="94"/>
      <c r="G492" s="94"/>
      <c r="H492" s="100"/>
      <c r="I492" s="94"/>
      <c r="J492" s="85"/>
      <c r="K492" s="85"/>
      <c r="L492" s="93"/>
      <c r="M492" s="93"/>
      <c r="N492" s="93"/>
      <c r="O492" s="93"/>
      <c r="P492" s="93"/>
      <c r="Q492" s="93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</row>
    <row r="493">
      <c r="A493" s="85"/>
      <c r="B493" s="94"/>
      <c r="C493" s="94"/>
      <c r="D493" s="94"/>
      <c r="E493" s="94"/>
      <c r="F493" s="94"/>
      <c r="G493" s="94"/>
      <c r="H493" s="100"/>
      <c r="I493" s="94"/>
      <c r="J493" s="85"/>
      <c r="K493" s="85"/>
      <c r="L493" s="93"/>
      <c r="M493" s="93"/>
      <c r="N493" s="93"/>
      <c r="O493" s="93"/>
      <c r="P493" s="93"/>
      <c r="Q493" s="93"/>
      <c r="R493" s="94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</row>
    <row r="494">
      <c r="A494" s="85"/>
      <c r="B494" s="94"/>
      <c r="C494" s="94"/>
      <c r="D494" s="94"/>
      <c r="E494" s="94"/>
      <c r="F494" s="94"/>
      <c r="G494" s="94"/>
      <c r="H494" s="100"/>
      <c r="I494" s="94"/>
      <c r="J494" s="85"/>
      <c r="K494" s="85"/>
      <c r="L494" s="93"/>
      <c r="M494" s="93"/>
      <c r="N494" s="93"/>
      <c r="O494" s="93"/>
      <c r="P494" s="93"/>
      <c r="Q494" s="93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</row>
    <row r="495">
      <c r="A495" s="85"/>
      <c r="B495" s="94"/>
      <c r="C495" s="94"/>
      <c r="D495" s="94"/>
      <c r="E495" s="94"/>
      <c r="F495" s="94"/>
      <c r="G495" s="94"/>
      <c r="H495" s="100"/>
      <c r="I495" s="94"/>
      <c r="J495" s="85"/>
      <c r="K495" s="85"/>
      <c r="L495" s="93"/>
      <c r="M495" s="93"/>
      <c r="N495" s="93"/>
      <c r="O495" s="93"/>
      <c r="P495" s="93"/>
      <c r="Q495" s="93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</row>
    <row r="496">
      <c r="A496" s="85"/>
      <c r="B496" s="94"/>
      <c r="C496" s="94"/>
      <c r="D496" s="94"/>
      <c r="E496" s="94"/>
      <c r="F496" s="94"/>
      <c r="G496" s="94"/>
      <c r="H496" s="100"/>
      <c r="I496" s="94"/>
      <c r="J496" s="85"/>
      <c r="K496" s="85"/>
      <c r="L496" s="93"/>
      <c r="M496" s="93"/>
      <c r="N496" s="93"/>
      <c r="O496" s="93"/>
      <c r="P496" s="93"/>
      <c r="Q496" s="93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</row>
    <row r="497">
      <c r="A497" s="85"/>
      <c r="B497" s="94"/>
      <c r="C497" s="94"/>
      <c r="D497" s="94"/>
      <c r="E497" s="94"/>
      <c r="F497" s="94"/>
      <c r="G497" s="94"/>
      <c r="H497" s="100"/>
      <c r="I497" s="94"/>
      <c r="J497" s="85"/>
      <c r="K497" s="85"/>
      <c r="L497" s="93"/>
      <c r="M497" s="93"/>
      <c r="N497" s="93"/>
      <c r="O497" s="93"/>
      <c r="P497" s="93"/>
      <c r="Q497" s="93"/>
      <c r="R497" s="94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</row>
    <row r="498">
      <c r="A498" s="85"/>
      <c r="B498" s="94"/>
      <c r="C498" s="94"/>
      <c r="D498" s="94"/>
      <c r="E498" s="94"/>
      <c r="F498" s="94"/>
      <c r="G498" s="94"/>
      <c r="H498" s="100"/>
      <c r="I498" s="94"/>
      <c r="J498" s="85"/>
      <c r="K498" s="85"/>
      <c r="L498" s="93"/>
      <c r="M498" s="93"/>
      <c r="N498" s="93"/>
      <c r="O498" s="93"/>
      <c r="P498" s="93"/>
      <c r="Q498" s="93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</row>
    <row r="499">
      <c r="A499" s="85"/>
      <c r="B499" s="94"/>
      <c r="C499" s="94"/>
      <c r="D499" s="94"/>
      <c r="E499" s="94"/>
      <c r="F499" s="94"/>
      <c r="G499" s="94"/>
      <c r="H499" s="100"/>
      <c r="I499" s="94"/>
      <c r="J499" s="85"/>
      <c r="K499" s="85"/>
      <c r="L499" s="93"/>
      <c r="M499" s="93"/>
      <c r="N499" s="93"/>
      <c r="O499" s="93"/>
      <c r="P499" s="93"/>
      <c r="Q499" s="93"/>
      <c r="R499" s="94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</row>
    <row r="500">
      <c r="A500" s="85"/>
      <c r="B500" s="94"/>
      <c r="C500" s="94"/>
      <c r="D500" s="94"/>
      <c r="E500" s="94"/>
      <c r="F500" s="94"/>
      <c r="G500" s="94"/>
      <c r="H500" s="100"/>
      <c r="I500" s="94"/>
      <c r="J500" s="85"/>
      <c r="K500" s="85"/>
      <c r="L500" s="93"/>
      <c r="M500" s="93"/>
      <c r="N500" s="93"/>
      <c r="O500" s="93"/>
      <c r="P500" s="93"/>
      <c r="Q500" s="93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</row>
    <row r="501">
      <c r="A501" s="85"/>
      <c r="B501" s="94"/>
      <c r="C501" s="94"/>
      <c r="D501" s="94"/>
      <c r="E501" s="94"/>
      <c r="F501" s="94"/>
      <c r="G501" s="94"/>
      <c r="H501" s="100"/>
      <c r="I501" s="94"/>
      <c r="J501" s="85"/>
      <c r="K501" s="85"/>
      <c r="L501" s="93"/>
      <c r="M501" s="93"/>
      <c r="N501" s="93"/>
      <c r="O501" s="93"/>
      <c r="P501" s="93"/>
      <c r="Q501" s="93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</row>
    <row r="502">
      <c r="A502" s="85"/>
      <c r="B502" s="94"/>
      <c r="C502" s="94"/>
      <c r="D502" s="94"/>
      <c r="E502" s="94"/>
      <c r="F502" s="94"/>
      <c r="G502" s="94"/>
      <c r="H502" s="100"/>
      <c r="I502" s="94"/>
      <c r="J502" s="85"/>
      <c r="K502" s="85"/>
      <c r="L502" s="93"/>
      <c r="M502" s="93"/>
      <c r="N502" s="93"/>
      <c r="O502" s="93"/>
      <c r="P502" s="93"/>
      <c r="Q502" s="93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</row>
    <row r="503">
      <c r="A503" s="85"/>
      <c r="B503" s="94"/>
      <c r="C503" s="94"/>
      <c r="D503" s="94"/>
      <c r="E503" s="94"/>
      <c r="F503" s="94"/>
      <c r="G503" s="94"/>
      <c r="H503" s="100"/>
      <c r="I503" s="94"/>
      <c r="J503" s="85"/>
      <c r="K503" s="85"/>
      <c r="L503" s="93"/>
      <c r="M503" s="93"/>
      <c r="N503" s="93"/>
      <c r="O503" s="93"/>
      <c r="P503" s="93"/>
      <c r="Q503" s="93"/>
      <c r="R503" s="94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</row>
    <row r="504">
      <c r="A504" s="85"/>
      <c r="B504" s="94"/>
      <c r="C504" s="94"/>
      <c r="D504" s="94"/>
      <c r="E504" s="94"/>
      <c r="F504" s="94"/>
      <c r="G504" s="94"/>
      <c r="H504" s="100"/>
      <c r="I504" s="94"/>
      <c r="J504" s="85"/>
      <c r="K504" s="85"/>
      <c r="L504" s="93"/>
      <c r="M504" s="93"/>
      <c r="N504" s="93"/>
      <c r="O504" s="93"/>
      <c r="P504" s="93"/>
      <c r="Q504" s="93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</row>
    <row r="505">
      <c r="A505" s="85"/>
      <c r="B505" s="94"/>
      <c r="C505" s="94"/>
      <c r="D505" s="94"/>
      <c r="E505" s="94"/>
      <c r="F505" s="94"/>
      <c r="G505" s="94"/>
      <c r="H505" s="100"/>
      <c r="I505" s="94"/>
      <c r="J505" s="85"/>
      <c r="K505" s="85"/>
      <c r="L505" s="93"/>
      <c r="M505" s="93"/>
      <c r="N505" s="93"/>
      <c r="O505" s="93"/>
      <c r="P505" s="93"/>
      <c r="Q505" s="93"/>
      <c r="R505" s="94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</row>
    <row r="506">
      <c r="A506" s="85"/>
      <c r="B506" s="94"/>
      <c r="C506" s="94"/>
      <c r="D506" s="94"/>
      <c r="E506" s="94"/>
      <c r="F506" s="94"/>
      <c r="G506" s="94"/>
      <c r="H506" s="100"/>
      <c r="I506" s="94"/>
      <c r="J506" s="85"/>
      <c r="K506" s="85"/>
      <c r="L506" s="93"/>
      <c r="M506" s="93"/>
      <c r="N506" s="93"/>
      <c r="O506" s="93"/>
      <c r="P506" s="93"/>
      <c r="Q506" s="93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</row>
    <row r="507">
      <c r="A507" s="85"/>
      <c r="B507" s="94"/>
      <c r="C507" s="94"/>
      <c r="D507" s="94"/>
      <c r="E507" s="94"/>
      <c r="F507" s="94"/>
      <c r="G507" s="94"/>
      <c r="H507" s="100"/>
      <c r="I507" s="94"/>
      <c r="J507" s="85"/>
      <c r="K507" s="85"/>
      <c r="L507" s="93"/>
      <c r="M507" s="93"/>
      <c r="N507" s="93"/>
      <c r="O507" s="93"/>
      <c r="P507" s="93"/>
      <c r="Q507" s="93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</row>
    <row r="508">
      <c r="A508" s="85"/>
      <c r="B508" s="94"/>
      <c r="C508" s="94"/>
      <c r="D508" s="94"/>
      <c r="E508" s="94"/>
      <c r="F508" s="94"/>
      <c r="G508" s="94"/>
      <c r="H508" s="100"/>
      <c r="I508" s="94"/>
      <c r="J508" s="85"/>
      <c r="K508" s="85"/>
      <c r="L508" s="93"/>
      <c r="M508" s="93"/>
      <c r="N508" s="93"/>
      <c r="O508" s="93"/>
      <c r="P508" s="93"/>
      <c r="Q508" s="93"/>
      <c r="R508" s="94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</row>
    <row r="509">
      <c r="A509" s="85"/>
      <c r="B509" s="94"/>
      <c r="C509" s="94"/>
      <c r="D509" s="94"/>
      <c r="E509" s="94"/>
      <c r="F509" s="94"/>
      <c r="G509" s="94"/>
      <c r="H509" s="100"/>
      <c r="I509" s="94"/>
      <c r="J509" s="85"/>
      <c r="K509" s="85"/>
      <c r="L509" s="93"/>
      <c r="M509" s="93"/>
      <c r="N509" s="93"/>
      <c r="O509" s="93"/>
      <c r="P509" s="93"/>
      <c r="Q509" s="93"/>
      <c r="R509" s="94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</row>
    <row r="510">
      <c r="A510" s="85"/>
      <c r="B510" s="94"/>
      <c r="C510" s="94"/>
      <c r="D510" s="94"/>
      <c r="E510" s="94"/>
      <c r="F510" s="94"/>
      <c r="G510" s="94"/>
      <c r="H510" s="100"/>
      <c r="I510" s="94"/>
      <c r="J510" s="85"/>
      <c r="K510" s="85"/>
      <c r="L510" s="93"/>
      <c r="M510" s="93"/>
      <c r="N510" s="93"/>
      <c r="O510" s="93"/>
      <c r="P510" s="93"/>
      <c r="Q510" s="93"/>
      <c r="R510" s="94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</row>
    <row r="511">
      <c r="A511" s="85"/>
      <c r="B511" s="94"/>
      <c r="C511" s="94"/>
      <c r="D511" s="94"/>
      <c r="E511" s="94"/>
      <c r="F511" s="94"/>
      <c r="G511" s="94"/>
      <c r="H511" s="100"/>
      <c r="I511" s="94"/>
      <c r="J511" s="85"/>
      <c r="K511" s="85"/>
      <c r="L511" s="93"/>
      <c r="M511" s="93"/>
      <c r="N511" s="93"/>
      <c r="O511" s="93"/>
      <c r="P511" s="93"/>
      <c r="Q511" s="93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</row>
    <row r="512">
      <c r="A512" s="85"/>
      <c r="B512" s="94"/>
      <c r="C512" s="94"/>
      <c r="D512" s="94"/>
      <c r="E512" s="94"/>
      <c r="F512" s="94"/>
      <c r="G512" s="94"/>
      <c r="H512" s="100"/>
      <c r="I512" s="94"/>
      <c r="J512" s="85"/>
      <c r="K512" s="85"/>
      <c r="L512" s="93"/>
      <c r="M512" s="93"/>
      <c r="N512" s="93"/>
      <c r="O512" s="93"/>
      <c r="P512" s="93"/>
      <c r="Q512" s="93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</row>
    <row r="513">
      <c r="A513" s="85"/>
      <c r="B513" s="94"/>
      <c r="C513" s="94"/>
      <c r="D513" s="94"/>
      <c r="E513" s="94"/>
      <c r="F513" s="94"/>
      <c r="G513" s="94"/>
      <c r="H513" s="100"/>
      <c r="I513" s="94"/>
      <c r="J513" s="85"/>
      <c r="K513" s="85"/>
      <c r="L513" s="93"/>
      <c r="M513" s="93"/>
      <c r="N513" s="93"/>
      <c r="O513" s="93"/>
      <c r="P513" s="93"/>
      <c r="Q513" s="93"/>
      <c r="R513" s="94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</row>
    <row r="514">
      <c r="A514" s="85"/>
      <c r="B514" s="94"/>
      <c r="C514" s="94"/>
      <c r="D514" s="94"/>
      <c r="E514" s="94"/>
      <c r="F514" s="94"/>
      <c r="G514" s="94"/>
      <c r="H514" s="100"/>
      <c r="I514" s="94"/>
      <c r="J514" s="85"/>
      <c r="K514" s="85"/>
      <c r="L514" s="93"/>
      <c r="M514" s="93"/>
      <c r="N514" s="93"/>
      <c r="O514" s="93"/>
      <c r="P514" s="93"/>
      <c r="Q514" s="93"/>
      <c r="R514" s="94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</row>
    <row r="515">
      <c r="A515" s="85"/>
      <c r="B515" s="94"/>
      <c r="C515" s="94"/>
      <c r="D515" s="94"/>
      <c r="E515" s="94"/>
      <c r="F515" s="94"/>
      <c r="G515" s="94"/>
      <c r="H515" s="100"/>
      <c r="I515" s="94"/>
      <c r="J515" s="85"/>
      <c r="K515" s="85"/>
      <c r="L515" s="93"/>
      <c r="M515" s="93"/>
      <c r="N515" s="93"/>
      <c r="O515" s="93"/>
      <c r="P515" s="93"/>
      <c r="Q515" s="93"/>
      <c r="R515" s="94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</row>
    <row r="516">
      <c r="A516" s="85"/>
      <c r="B516" s="94"/>
      <c r="C516" s="94"/>
      <c r="D516" s="94"/>
      <c r="E516" s="94"/>
      <c r="F516" s="94"/>
      <c r="G516" s="94"/>
      <c r="H516" s="100"/>
      <c r="I516" s="94"/>
      <c r="J516" s="85"/>
      <c r="K516" s="85"/>
      <c r="L516" s="93"/>
      <c r="M516" s="93"/>
      <c r="N516" s="93"/>
      <c r="O516" s="93"/>
      <c r="P516" s="93"/>
      <c r="Q516" s="93"/>
      <c r="R516" s="94"/>
      <c r="S516" s="94"/>
      <c r="T516" s="94"/>
      <c r="U516" s="94"/>
      <c r="V516" s="94"/>
      <c r="W516" s="94"/>
      <c r="X516" s="94"/>
      <c r="Y516" s="94"/>
      <c r="Z516" s="94"/>
      <c r="AA516" s="94"/>
      <c r="AB516" s="94"/>
    </row>
    <row r="517">
      <c r="A517" s="85"/>
      <c r="B517" s="94"/>
      <c r="C517" s="94"/>
      <c r="D517" s="94"/>
      <c r="E517" s="94"/>
      <c r="F517" s="94"/>
      <c r="G517" s="94"/>
      <c r="H517" s="100"/>
      <c r="I517" s="94"/>
      <c r="J517" s="85"/>
      <c r="K517" s="85"/>
      <c r="L517" s="93"/>
      <c r="M517" s="93"/>
      <c r="N517" s="93"/>
      <c r="O517" s="93"/>
      <c r="P517" s="93"/>
      <c r="Q517" s="93"/>
      <c r="R517" s="94"/>
      <c r="S517" s="94"/>
      <c r="T517" s="94"/>
      <c r="U517" s="94"/>
      <c r="V517" s="94"/>
      <c r="W517" s="94"/>
      <c r="X517" s="94"/>
      <c r="Y517" s="94"/>
      <c r="Z517" s="94"/>
      <c r="AA517" s="94"/>
      <c r="AB517" s="94"/>
    </row>
    <row r="518">
      <c r="A518" s="85"/>
      <c r="B518" s="94"/>
      <c r="C518" s="94"/>
      <c r="D518" s="94"/>
      <c r="E518" s="94"/>
      <c r="F518" s="94"/>
      <c r="G518" s="94"/>
      <c r="H518" s="100"/>
      <c r="I518" s="94"/>
      <c r="J518" s="85"/>
      <c r="K518" s="85"/>
      <c r="L518" s="93"/>
      <c r="M518" s="93"/>
      <c r="N518" s="93"/>
      <c r="O518" s="93"/>
      <c r="P518" s="93"/>
      <c r="Q518" s="93"/>
      <c r="R518" s="94"/>
      <c r="S518" s="94"/>
      <c r="T518" s="94"/>
      <c r="U518" s="94"/>
      <c r="V518" s="94"/>
      <c r="W518" s="94"/>
      <c r="X518" s="94"/>
      <c r="Y518" s="94"/>
      <c r="Z518" s="94"/>
      <c r="AA518" s="94"/>
      <c r="AB518" s="94"/>
    </row>
    <row r="519">
      <c r="A519" s="85"/>
      <c r="B519" s="94"/>
      <c r="C519" s="94"/>
      <c r="D519" s="94"/>
      <c r="E519" s="94"/>
      <c r="F519" s="94"/>
      <c r="G519" s="94"/>
      <c r="H519" s="100"/>
      <c r="I519" s="94"/>
      <c r="J519" s="85"/>
      <c r="K519" s="85"/>
      <c r="L519" s="93"/>
      <c r="M519" s="93"/>
      <c r="N519" s="93"/>
      <c r="O519" s="93"/>
      <c r="P519" s="93"/>
      <c r="Q519" s="93"/>
      <c r="R519" s="94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</row>
    <row r="520">
      <c r="A520" s="85"/>
      <c r="B520" s="94"/>
      <c r="C520" s="94"/>
      <c r="D520" s="94"/>
      <c r="E520" s="94"/>
      <c r="F520" s="94"/>
      <c r="G520" s="94"/>
      <c r="H520" s="100"/>
      <c r="I520" s="94"/>
      <c r="J520" s="85"/>
      <c r="K520" s="85"/>
      <c r="L520" s="93"/>
      <c r="M520" s="93"/>
      <c r="N520" s="93"/>
      <c r="O520" s="93"/>
      <c r="P520" s="93"/>
      <c r="Q520" s="93"/>
      <c r="R520" s="94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</row>
    <row r="521">
      <c r="A521" s="85"/>
      <c r="B521" s="94"/>
      <c r="C521" s="94"/>
      <c r="D521" s="94"/>
      <c r="E521" s="94"/>
      <c r="F521" s="94"/>
      <c r="G521" s="94"/>
      <c r="H521" s="100"/>
      <c r="I521" s="94"/>
      <c r="J521" s="85"/>
      <c r="K521" s="85"/>
      <c r="L521" s="93"/>
      <c r="M521" s="93"/>
      <c r="N521" s="93"/>
      <c r="O521" s="93"/>
      <c r="P521" s="93"/>
      <c r="Q521" s="93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</row>
    <row r="522">
      <c r="A522" s="85"/>
      <c r="B522" s="94"/>
      <c r="C522" s="94"/>
      <c r="D522" s="94"/>
      <c r="E522" s="94"/>
      <c r="F522" s="94"/>
      <c r="G522" s="94"/>
      <c r="H522" s="100"/>
      <c r="I522" s="94"/>
      <c r="J522" s="85"/>
      <c r="K522" s="85"/>
      <c r="L522" s="93"/>
      <c r="M522" s="93"/>
      <c r="N522" s="93"/>
      <c r="O522" s="93"/>
      <c r="P522" s="93"/>
      <c r="Q522" s="93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</row>
    <row r="523">
      <c r="A523" s="85"/>
      <c r="B523" s="94"/>
      <c r="C523" s="94"/>
      <c r="D523" s="94"/>
      <c r="E523" s="94"/>
      <c r="F523" s="94"/>
      <c r="G523" s="94"/>
      <c r="H523" s="100"/>
      <c r="I523" s="94"/>
      <c r="J523" s="85"/>
      <c r="K523" s="85"/>
      <c r="L523" s="93"/>
      <c r="M523" s="93"/>
      <c r="N523" s="93"/>
      <c r="O523" s="93"/>
      <c r="P523" s="93"/>
      <c r="Q523" s="93"/>
      <c r="R523" s="94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</row>
    <row r="524">
      <c r="A524" s="85"/>
      <c r="B524" s="94"/>
      <c r="C524" s="94"/>
      <c r="D524" s="94"/>
      <c r="E524" s="94"/>
      <c r="F524" s="94"/>
      <c r="G524" s="94"/>
      <c r="H524" s="100"/>
      <c r="I524" s="94"/>
      <c r="J524" s="85"/>
      <c r="K524" s="85"/>
      <c r="L524" s="93"/>
      <c r="M524" s="93"/>
      <c r="N524" s="93"/>
      <c r="O524" s="93"/>
      <c r="P524" s="93"/>
      <c r="Q524" s="93"/>
      <c r="R524" s="94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</row>
    <row r="525">
      <c r="A525" s="85"/>
      <c r="B525" s="94"/>
      <c r="C525" s="94"/>
      <c r="D525" s="94"/>
      <c r="E525" s="94"/>
      <c r="F525" s="94"/>
      <c r="G525" s="94"/>
      <c r="H525" s="100"/>
      <c r="I525" s="94"/>
      <c r="J525" s="85"/>
      <c r="K525" s="85"/>
      <c r="L525" s="93"/>
      <c r="M525" s="93"/>
      <c r="N525" s="93"/>
      <c r="O525" s="93"/>
      <c r="P525" s="93"/>
      <c r="Q525" s="93"/>
      <c r="R525" s="94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</row>
    <row r="526">
      <c r="A526" s="85"/>
      <c r="B526" s="94"/>
      <c r="C526" s="94"/>
      <c r="D526" s="94"/>
      <c r="E526" s="94"/>
      <c r="F526" s="94"/>
      <c r="G526" s="94"/>
      <c r="H526" s="100"/>
      <c r="I526" s="94"/>
      <c r="J526" s="85"/>
      <c r="K526" s="85"/>
      <c r="L526" s="93"/>
      <c r="M526" s="93"/>
      <c r="N526" s="93"/>
      <c r="O526" s="93"/>
      <c r="P526" s="93"/>
      <c r="Q526" s="93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</row>
    <row r="527">
      <c r="A527" s="85"/>
      <c r="B527" s="94"/>
      <c r="C527" s="94"/>
      <c r="D527" s="94"/>
      <c r="E527" s="94"/>
      <c r="F527" s="94"/>
      <c r="G527" s="94"/>
      <c r="H527" s="100"/>
      <c r="I527" s="94"/>
      <c r="J527" s="85"/>
      <c r="K527" s="85"/>
      <c r="L527" s="93"/>
      <c r="M527" s="93"/>
      <c r="N527" s="93"/>
      <c r="O527" s="93"/>
      <c r="P527" s="93"/>
      <c r="Q527" s="93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</row>
    <row r="528">
      <c r="A528" s="85"/>
      <c r="B528" s="94"/>
      <c r="C528" s="94"/>
      <c r="D528" s="94"/>
      <c r="E528" s="94"/>
      <c r="F528" s="94"/>
      <c r="G528" s="94"/>
      <c r="H528" s="100"/>
      <c r="I528" s="94"/>
      <c r="J528" s="85"/>
      <c r="K528" s="85"/>
      <c r="L528" s="93"/>
      <c r="M528" s="93"/>
      <c r="N528" s="93"/>
      <c r="O528" s="93"/>
      <c r="P528" s="93"/>
      <c r="Q528" s="93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</row>
    <row r="529">
      <c r="A529" s="85"/>
      <c r="B529" s="94"/>
      <c r="C529" s="94"/>
      <c r="D529" s="94"/>
      <c r="E529" s="94"/>
      <c r="F529" s="94"/>
      <c r="G529" s="94"/>
      <c r="H529" s="100"/>
      <c r="I529" s="94"/>
      <c r="J529" s="85"/>
      <c r="K529" s="85"/>
      <c r="L529" s="93"/>
      <c r="M529" s="93"/>
      <c r="N529" s="93"/>
      <c r="O529" s="93"/>
      <c r="P529" s="93"/>
      <c r="Q529" s="93"/>
      <c r="R529" s="94"/>
      <c r="S529" s="94"/>
      <c r="T529" s="94"/>
      <c r="U529" s="94"/>
      <c r="V529" s="94"/>
      <c r="W529" s="94"/>
      <c r="X529" s="94"/>
      <c r="Y529" s="94"/>
      <c r="Z529" s="94"/>
      <c r="AA529" s="94"/>
      <c r="AB529" s="94"/>
    </row>
    <row r="530">
      <c r="A530" s="85"/>
      <c r="B530" s="94"/>
      <c r="C530" s="94"/>
      <c r="D530" s="94"/>
      <c r="E530" s="94"/>
      <c r="F530" s="94"/>
      <c r="G530" s="94"/>
      <c r="H530" s="100"/>
      <c r="I530" s="94"/>
      <c r="J530" s="85"/>
      <c r="K530" s="85"/>
      <c r="L530" s="93"/>
      <c r="M530" s="93"/>
      <c r="N530" s="93"/>
      <c r="O530" s="93"/>
      <c r="P530" s="93"/>
      <c r="Q530" s="93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</row>
    <row r="531">
      <c r="A531" s="85"/>
      <c r="B531" s="94"/>
      <c r="C531" s="94"/>
      <c r="D531" s="94"/>
      <c r="E531" s="94"/>
      <c r="F531" s="94"/>
      <c r="G531" s="94"/>
      <c r="H531" s="100"/>
      <c r="I531" s="94"/>
      <c r="J531" s="85"/>
      <c r="K531" s="85"/>
      <c r="L531" s="93"/>
      <c r="M531" s="93"/>
      <c r="N531" s="93"/>
      <c r="O531" s="93"/>
      <c r="P531" s="93"/>
      <c r="Q531" s="93"/>
      <c r="R531" s="94"/>
      <c r="S531" s="94"/>
      <c r="T531" s="94"/>
      <c r="U531" s="94"/>
      <c r="V531" s="94"/>
      <c r="W531" s="94"/>
      <c r="X531" s="94"/>
      <c r="Y531" s="94"/>
      <c r="Z531" s="94"/>
      <c r="AA531" s="94"/>
      <c r="AB531" s="94"/>
    </row>
    <row r="532">
      <c r="A532" s="85"/>
      <c r="B532" s="94"/>
      <c r="C532" s="94"/>
      <c r="D532" s="94"/>
      <c r="E532" s="94"/>
      <c r="F532" s="94"/>
      <c r="G532" s="94"/>
      <c r="H532" s="100"/>
      <c r="I532" s="94"/>
      <c r="J532" s="85"/>
      <c r="K532" s="85"/>
      <c r="L532" s="93"/>
      <c r="M532" s="93"/>
      <c r="N532" s="93"/>
      <c r="O532" s="93"/>
      <c r="P532" s="93"/>
      <c r="Q532" s="93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</row>
    <row r="533">
      <c r="A533" s="85"/>
      <c r="B533" s="94"/>
      <c r="C533" s="94"/>
      <c r="D533" s="94"/>
      <c r="E533" s="94"/>
      <c r="F533" s="94"/>
      <c r="G533" s="94"/>
      <c r="H533" s="100"/>
      <c r="I533" s="94"/>
      <c r="J533" s="85"/>
      <c r="K533" s="85"/>
      <c r="L533" s="93"/>
      <c r="M533" s="93"/>
      <c r="N533" s="93"/>
      <c r="O533" s="93"/>
      <c r="P533" s="93"/>
      <c r="Q533" s="93"/>
      <c r="R533" s="94"/>
      <c r="S533" s="94"/>
      <c r="T533" s="94"/>
      <c r="U533" s="94"/>
      <c r="V533" s="94"/>
      <c r="W533" s="94"/>
      <c r="X533" s="94"/>
      <c r="Y533" s="94"/>
      <c r="Z533" s="94"/>
      <c r="AA533" s="94"/>
      <c r="AB533" s="94"/>
    </row>
    <row r="534">
      <c r="A534" s="85"/>
      <c r="B534" s="94"/>
      <c r="C534" s="94"/>
      <c r="D534" s="94"/>
      <c r="E534" s="94"/>
      <c r="F534" s="94"/>
      <c r="G534" s="94"/>
      <c r="H534" s="100"/>
      <c r="I534" s="94"/>
      <c r="J534" s="85"/>
      <c r="K534" s="85"/>
      <c r="L534" s="93"/>
      <c r="M534" s="93"/>
      <c r="N534" s="93"/>
      <c r="O534" s="93"/>
      <c r="P534" s="93"/>
      <c r="Q534" s="93"/>
      <c r="R534" s="94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</row>
    <row r="535">
      <c r="A535" s="85"/>
      <c r="B535" s="94"/>
      <c r="C535" s="94"/>
      <c r="D535" s="94"/>
      <c r="E535" s="94"/>
      <c r="F535" s="94"/>
      <c r="G535" s="94"/>
      <c r="H535" s="100"/>
      <c r="I535" s="94"/>
      <c r="J535" s="85"/>
      <c r="K535" s="85"/>
      <c r="L535" s="93"/>
      <c r="M535" s="93"/>
      <c r="N535" s="93"/>
      <c r="O535" s="93"/>
      <c r="P535" s="93"/>
      <c r="Q535" s="93"/>
      <c r="R535" s="94"/>
      <c r="S535" s="94"/>
      <c r="T535" s="94"/>
      <c r="U535" s="94"/>
      <c r="V535" s="94"/>
      <c r="W535" s="94"/>
      <c r="X535" s="94"/>
      <c r="Y535" s="94"/>
      <c r="Z535" s="94"/>
      <c r="AA535" s="94"/>
      <c r="AB535" s="94"/>
    </row>
    <row r="536">
      <c r="A536" s="85"/>
      <c r="B536" s="94"/>
      <c r="C536" s="94"/>
      <c r="D536" s="94"/>
      <c r="E536" s="94"/>
      <c r="F536" s="94"/>
      <c r="G536" s="94"/>
      <c r="H536" s="100"/>
      <c r="I536" s="94"/>
      <c r="J536" s="85"/>
      <c r="K536" s="85"/>
      <c r="L536" s="93"/>
      <c r="M536" s="93"/>
      <c r="N536" s="93"/>
      <c r="O536" s="93"/>
      <c r="P536" s="93"/>
      <c r="Q536" s="93"/>
      <c r="R536" s="94"/>
      <c r="S536" s="94"/>
      <c r="T536" s="94"/>
      <c r="U536" s="94"/>
      <c r="V536" s="94"/>
      <c r="W536" s="94"/>
      <c r="X536" s="94"/>
      <c r="Y536" s="94"/>
      <c r="Z536" s="94"/>
      <c r="AA536" s="94"/>
      <c r="AB536" s="94"/>
    </row>
    <row r="537">
      <c r="A537" s="85"/>
      <c r="B537" s="94"/>
      <c r="C537" s="94"/>
      <c r="D537" s="94"/>
      <c r="E537" s="94"/>
      <c r="F537" s="94"/>
      <c r="G537" s="94"/>
      <c r="H537" s="100"/>
      <c r="I537" s="94"/>
      <c r="J537" s="85"/>
      <c r="K537" s="85"/>
      <c r="L537" s="93"/>
      <c r="M537" s="93"/>
      <c r="N537" s="93"/>
      <c r="O537" s="93"/>
      <c r="P537" s="93"/>
      <c r="Q537" s="93"/>
      <c r="R537" s="94"/>
      <c r="S537" s="94"/>
      <c r="T537" s="94"/>
      <c r="U537" s="94"/>
      <c r="V537" s="94"/>
      <c r="W537" s="94"/>
      <c r="X537" s="94"/>
      <c r="Y537" s="94"/>
      <c r="Z537" s="94"/>
      <c r="AA537" s="94"/>
      <c r="AB537" s="94"/>
    </row>
    <row r="538">
      <c r="A538" s="85"/>
      <c r="B538" s="94"/>
      <c r="C538" s="94"/>
      <c r="D538" s="94"/>
      <c r="E538" s="94"/>
      <c r="F538" s="94"/>
      <c r="G538" s="94"/>
      <c r="H538" s="100"/>
      <c r="I538" s="94"/>
      <c r="J538" s="85"/>
      <c r="K538" s="85"/>
      <c r="L538" s="93"/>
      <c r="M538" s="93"/>
      <c r="N538" s="93"/>
      <c r="O538" s="93"/>
      <c r="P538" s="93"/>
      <c r="Q538" s="93"/>
      <c r="R538" s="94"/>
      <c r="S538" s="94"/>
      <c r="T538" s="94"/>
      <c r="U538" s="94"/>
      <c r="V538" s="94"/>
      <c r="W538" s="94"/>
      <c r="X538" s="94"/>
      <c r="Y538" s="94"/>
      <c r="Z538" s="94"/>
      <c r="AA538" s="94"/>
      <c r="AB538" s="94"/>
    </row>
    <row r="539">
      <c r="A539" s="85"/>
      <c r="B539" s="94"/>
      <c r="C539" s="94"/>
      <c r="D539" s="94"/>
      <c r="E539" s="94"/>
      <c r="F539" s="94"/>
      <c r="G539" s="94"/>
      <c r="H539" s="100"/>
      <c r="I539" s="94"/>
      <c r="J539" s="85"/>
      <c r="K539" s="85"/>
      <c r="L539" s="93"/>
      <c r="M539" s="93"/>
      <c r="N539" s="93"/>
      <c r="O539" s="93"/>
      <c r="P539" s="93"/>
      <c r="Q539" s="93"/>
      <c r="R539" s="94"/>
      <c r="S539" s="94"/>
      <c r="T539" s="94"/>
      <c r="U539" s="94"/>
      <c r="V539" s="94"/>
      <c r="W539" s="94"/>
      <c r="X539" s="94"/>
      <c r="Y539" s="94"/>
      <c r="Z539" s="94"/>
      <c r="AA539" s="94"/>
      <c r="AB539" s="94"/>
    </row>
    <row r="540">
      <c r="A540" s="85"/>
      <c r="B540" s="94"/>
      <c r="C540" s="94"/>
      <c r="D540" s="94"/>
      <c r="E540" s="94"/>
      <c r="F540" s="94"/>
      <c r="G540" s="94"/>
      <c r="H540" s="100"/>
      <c r="I540" s="94"/>
      <c r="J540" s="85"/>
      <c r="K540" s="85"/>
      <c r="L540" s="93"/>
      <c r="M540" s="93"/>
      <c r="N540" s="93"/>
      <c r="O540" s="93"/>
      <c r="P540" s="93"/>
      <c r="Q540" s="93"/>
      <c r="R540" s="94"/>
      <c r="S540" s="94"/>
      <c r="T540" s="94"/>
      <c r="U540" s="94"/>
      <c r="V540" s="94"/>
      <c r="W540" s="94"/>
      <c r="X540" s="94"/>
      <c r="Y540" s="94"/>
      <c r="Z540" s="94"/>
      <c r="AA540" s="94"/>
      <c r="AB540" s="94"/>
    </row>
    <row r="541">
      <c r="A541" s="85"/>
      <c r="B541" s="94"/>
      <c r="C541" s="94"/>
      <c r="D541" s="94"/>
      <c r="E541" s="94"/>
      <c r="F541" s="94"/>
      <c r="G541" s="94"/>
      <c r="H541" s="100"/>
      <c r="I541" s="94"/>
      <c r="J541" s="85"/>
      <c r="K541" s="85"/>
      <c r="L541" s="93"/>
      <c r="M541" s="93"/>
      <c r="N541" s="93"/>
      <c r="O541" s="93"/>
      <c r="P541" s="93"/>
      <c r="Q541" s="93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</row>
    <row r="542">
      <c r="A542" s="85"/>
      <c r="B542" s="94"/>
      <c r="C542" s="94"/>
      <c r="D542" s="94"/>
      <c r="E542" s="94"/>
      <c r="F542" s="94"/>
      <c r="G542" s="94"/>
      <c r="H542" s="100"/>
      <c r="I542" s="94"/>
      <c r="J542" s="85"/>
      <c r="K542" s="85"/>
      <c r="L542" s="93"/>
      <c r="M542" s="93"/>
      <c r="N542" s="93"/>
      <c r="O542" s="93"/>
      <c r="P542" s="93"/>
      <c r="Q542" s="93"/>
      <c r="R542" s="94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</row>
    <row r="543">
      <c r="A543" s="85"/>
      <c r="B543" s="94"/>
      <c r="C543" s="94"/>
      <c r="D543" s="94"/>
      <c r="E543" s="94"/>
      <c r="F543" s="94"/>
      <c r="G543" s="94"/>
      <c r="H543" s="100"/>
      <c r="I543" s="94"/>
      <c r="J543" s="85"/>
      <c r="K543" s="85"/>
      <c r="L543" s="93"/>
      <c r="M543" s="93"/>
      <c r="N543" s="93"/>
      <c r="O543" s="93"/>
      <c r="P543" s="93"/>
      <c r="Q543" s="93"/>
      <c r="R543" s="94"/>
      <c r="S543" s="94"/>
      <c r="T543" s="94"/>
      <c r="U543" s="94"/>
      <c r="V543" s="94"/>
      <c r="W543" s="94"/>
      <c r="X543" s="94"/>
      <c r="Y543" s="94"/>
      <c r="Z543" s="94"/>
      <c r="AA543" s="94"/>
      <c r="AB543" s="94"/>
    </row>
    <row r="544">
      <c r="A544" s="85"/>
      <c r="B544" s="94"/>
      <c r="C544" s="94"/>
      <c r="D544" s="94"/>
      <c r="E544" s="94"/>
      <c r="F544" s="94"/>
      <c r="G544" s="94"/>
      <c r="H544" s="100"/>
      <c r="I544" s="94"/>
      <c r="J544" s="85"/>
      <c r="K544" s="85"/>
      <c r="L544" s="93"/>
      <c r="M544" s="93"/>
      <c r="N544" s="93"/>
      <c r="O544" s="93"/>
      <c r="P544" s="93"/>
      <c r="Q544" s="93"/>
      <c r="R544" s="94"/>
      <c r="S544" s="94"/>
      <c r="T544" s="94"/>
      <c r="U544" s="94"/>
      <c r="V544" s="94"/>
      <c r="W544" s="94"/>
      <c r="X544" s="94"/>
      <c r="Y544" s="94"/>
      <c r="Z544" s="94"/>
      <c r="AA544" s="94"/>
      <c r="AB544" s="94"/>
    </row>
    <row r="545">
      <c r="A545" s="85"/>
      <c r="B545" s="94"/>
      <c r="C545" s="94"/>
      <c r="D545" s="94"/>
      <c r="E545" s="94"/>
      <c r="F545" s="94"/>
      <c r="G545" s="94"/>
      <c r="H545" s="100"/>
      <c r="I545" s="94"/>
      <c r="J545" s="85"/>
      <c r="K545" s="85"/>
      <c r="L545" s="93"/>
      <c r="M545" s="93"/>
      <c r="N545" s="93"/>
      <c r="O545" s="93"/>
      <c r="P545" s="93"/>
      <c r="Q545" s="93"/>
      <c r="R545" s="94"/>
      <c r="S545" s="94"/>
      <c r="T545" s="94"/>
      <c r="U545" s="94"/>
      <c r="V545" s="94"/>
      <c r="W545" s="94"/>
      <c r="X545" s="94"/>
      <c r="Y545" s="94"/>
      <c r="Z545" s="94"/>
      <c r="AA545" s="94"/>
      <c r="AB545" s="94"/>
    </row>
    <row r="546">
      <c r="A546" s="85"/>
      <c r="B546" s="94"/>
      <c r="C546" s="94"/>
      <c r="D546" s="94"/>
      <c r="E546" s="94"/>
      <c r="F546" s="94"/>
      <c r="G546" s="94"/>
      <c r="H546" s="100"/>
      <c r="I546" s="94"/>
      <c r="J546" s="85"/>
      <c r="K546" s="85"/>
      <c r="L546" s="93"/>
      <c r="M546" s="93"/>
      <c r="N546" s="93"/>
      <c r="O546" s="93"/>
      <c r="P546" s="93"/>
      <c r="Q546" s="93"/>
      <c r="R546" s="94"/>
      <c r="S546" s="94"/>
      <c r="T546" s="94"/>
      <c r="U546" s="94"/>
      <c r="V546" s="94"/>
      <c r="W546" s="94"/>
      <c r="X546" s="94"/>
      <c r="Y546" s="94"/>
      <c r="Z546" s="94"/>
      <c r="AA546" s="94"/>
      <c r="AB546" s="94"/>
    </row>
    <row r="547">
      <c r="A547" s="85"/>
      <c r="B547" s="94"/>
      <c r="C547" s="94"/>
      <c r="D547" s="94"/>
      <c r="E547" s="94"/>
      <c r="F547" s="94"/>
      <c r="G547" s="94"/>
      <c r="H547" s="100"/>
      <c r="I547" s="94"/>
      <c r="J547" s="85"/>
      <c r="K547" s="85"/>
      <c r="L547" s="93"/>
      <c r="M547" s="93"/>
      <c r="N547" s="93"/>
      <c r="O547" s="93"/>
      <c r="P547" s="93"/>
      <c r="Q547" s="93"/>
      <c r="R547" s="94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</row>
    <row r="548">
      <c r="A548" s="85"/>
      <c r="B548" s="94"/>
      <c r="C548" s="94"/>
      <c r="D548" s="94"/>
      <c r="E548" s="94"/>
      <c r="F548" s="94"/>
      <c r="G548" s="94"/>
      <c r="H548" s="100"/>
      <c r="I548" s="94"/>
      <c r="J548" s="85"/>
      <c r="K548" s="85"/>
      <c r="L548" s="93"/>
      <c r="M548" s="93"/>
      <c r="N548" s="93"/>
      <c r="O548" s="93"/>
      <c r="P548" s="93"/>
      <c r="Q548" s="93"/>
      <c r="R548" s="94"/>
      <c r="S548" s="94"/>
      <c r="T548" s="94"/>
      <c r="U548" s="94"/>
      <c r="V548" s="94"/>
      <c r="W548" s="94"/>
      <c r="X548" s="94"/>
      <c r="Y548" s="94"/>
      <c r="Z548" s="94"/>
      <c r="AA548" s="94"/>
      <c r="AB548" s="94"/>
    </row>
    <row r="549">
      <c r="A549" s="85"/>
      <c r="B549" s="94"/>
      <c r="C549" s="94"/>
      <c r="D549" s="94"/>
      <c r="E549" s="94"/>
      <c r="F549" s="94"/>
      <c r="G549" s="94"/>
      <c r="H549" s="100"/>
      <c r="I549" s="94"/>
      <c r="J549" s="85"/>
      <c r="K549" s="85"/>
      <c r="L549" s="93"/>
      <c r="M549" s="93"/>
      <c r="N549" s="93"/>
      <c r="O549" s="93"/>
      <c r="P549" s="93"/>
      <c r="Q549" s="93"/>
      <c r="R549" s="94"/>
      <c r="S549" s="94"/>
      <c r="T549" s="94"/>
      <c r="U549" s="94"/>
      <c r="V549" s="94"/>
      <c r="W549" s="94"/>
      <c r="X549" s="94"/>
      <c r="Y549" s="94"/>
      <c r="Z549" s="94"/>
      <c r="AA549" s="94"/>
      <c r="AB549" s="94"/>
    </row>
    <row r="550">
      <c r="A550" s="85"/>
      <c r="B550" s="94"/>
      <c r="C550" s="94"/>
      <c r="D550" s="94"/>
      <c r="E550" s="94"/>
      <c r="F550" s="94"/>
      <c r="G550" s="94"/>
      <c r="H550" s="100"/>
      <c r="I550" s="94"/>
      <c r="J550" s="85"/>
      <c r="K550" s="85"/>
      <c r="L550" s="93"/>
      <c r="M550" s="93"/>
      <c r="N550" s="93"/>
      <c r="O550" s="93"/>
      <c r="P550" s="93"/>
      <c r="Q550" s="93"/>
      <c r="R550" s="94"/>
      <c r="S550" s="94"/>
      <c r="T550" s="94"/>
      <c r="U550" s="94"/>
      <c r="V550" s="94"/>
      <c r="W550" s="94"/>
      <c r="X550" s="94"/>
      <c r="Y550" s="94"/>
      <c r="Z550" s="94"/>
      <c r="AA550" s="94"/>
      <c r="AB550" s="94"/>
    </row>
    <row r="551">
      <c r="A551" s="85"/>
      <c r="B551" s="94"/>
      <c r="C551" s="94"/>
      <c r="D551" s="94"/>
      <c r="E551" s="94"/>
      <c r="F551" s="94"/>
      <c r="G551" s="94"/>
      <c r="H551" s="100"/>
      <c r="I551" s="94"/>
      <c r="J551" s="85"/>
      <c r="K551" s="85"/>
      <c r="L551" s="93"/>
      <c r="M551" s="93"/>
      <c r="N551" s="93"/>
      <c r="O551" s="93"/>
      <c r="P551" s="93"/>
      <c r="Q551" s="93"/>
      <c r="R551" s="94"/>
      <c r="S551" s="94"/>
      <c r="T551" s="94"/>
      <c r="U551" s="94"/>
      <c r="V551" s="94"/>
      <c r="W551" s="94"/>
      <c r="X551" s="94"/>
      <c r="Y551" s="94"/>
      <c r="Z551" s="94"/>
      <c r="AA551" s="94"/>
      <c r="AB551" s="94"/>
    </row>
    <row r="552">
      <c r="A552" s="85"/>
      <c r="B552" s="94"/>
      <c r="C552" s="94"/>
      <c r="D552" s="94"/>
      <c r="E552" s="94"/>
      <c r="F552" s="94"/>
      <c r="G552" s="94"/>
      <c r="H552" s="100"/>
      <c r="I552" s="94"/>
      <c r="J552" s="85"/>
      <c r="K552" s="85"/>
      <c r="L552" s="93"/>
      <c r="M552" s="93"/>
      <c r="N552" s="93"/>
      <c r="O552" s="93"/>
      <c r="P552" s="93"/>
      <c r="Q552" s="93"/>
      <c r="R552" s="94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</row>
    <row r="553">
      <c r="A553" s="85"/>
      <c r="B553" s="94"/>
      <c r="C553" s="94"/>
      <c r="D553" s="94"/>
      <c r="E553" s="94"/>
      <c r="F553" s="94"/>
      <c r="G553" s="94"/>
      <c r="H553" s="100"/>
      <c r="I553" s="94"/>
      <c r="J553" s="85"/>
      <c r="K553" s="85"/>
      <c r="L553" s="93"/>
      <c r="M553" s="93"/>
      <c r="N553" s="93"/>
      <c r="O553" s="93"/>
      <c r="P553" s="93"/>
      <c r="Q553" s="93"/>
      <c r="R553" s="94"/>
      <c r="S553" s="94"/>
      <c r="T553" s="94"/>
      <c r="U553" s="94"/>
      <c r="V553" s="94"/>
      <c r="W553" s="94"/>
      <c r="X553" s="94"/>
      <c r="Y553" s="94"/>
      <c r="Z553" s="94"/>
      <c r="AA553" s="94"/>
      <c r="AB553" s="94"/>
    </row>
    <row r="554">
      <c r="A554" s="85"/>
      <c r="B554" s="94"/>
      <c r="C554" s="94"/>
      <c r="D554" s="94"/>
      <c r="E554" s="94"/>
      <c r="F554" s="94"/>
      <c r="G554" s="94"/>
      <c r="H554" s="100"/>
      <c r="I554" s="94"/>
      <c r="J554" s="85"/>
      <c r="K554" s="85"/>
      <c r="L554" s="93"/>
      <c r="M554" s="93"/>
      <c r="N554" s="93"/>
      <c r="O554" s="93"/>
      <c r="P554" s="93"/>
      <c r="Q554" s="93"/>
      <c r="R554" s="94"/>
      <c r="S554" s="94"/>
      <c r="T554" s="94"/>
      <c r="U554" s="94"/>
      <c r="V554" s="94"/>
      <c r="W554" s="94"/>
      <c r="X554" s="94"/>
      <c r="Y554" s="94"/>
      <c r="Z554" s="94"/>
      <c r="AA554" s="94"/>
      <c r="AB554" s="94"/>
    </row>
    <row r="555">
      <c r="A555" s="85"/>
      <c r="B555" s="94"/>
      <c r="C555" s="94"/>
      <c r="D555" s="94"/>
      <c r="E555" s="94"/>
      <c r="F555" s="94"/>
      <c r="G555" s="94"/>
      <c r="H555" s="100"/>
      <c r="I555" s="94"/>
      <c r="J555" s="85"/>
      <c r="K555" s="85"/>
      <c r="L555" s="93"/>
      <c r="M555" s="93"/>
      <c r="N555" s="93"/>
      <c r="O555" s="93"/>
      <c r="P555" s="93"/>
      <c r="Q555" s="93"/>
      <c r="R555" s="94"/>
      <c r="S555" s="94"/>
      <c r="T555" s="94"/>
      <c r="U555" s="94"/>
      <c r="V555" s="94"/>
      <c r="W555" s="94"/>
      <c r="X555" s="94"/>
      <c r="Y555" s="94"/>
      <c r="Z555" s="94"/>
      <c r="AA555" s="94"/>
      <c r="AB555" s="94"/>
    </row>
    <row r="556">
      <c r="A556" s="85"/>
      <c r="B556" s="94"/>
      <c r="C556" s="94"/>
      <c r="D556" s="94"/>
      <c r="E556" s="94"/>
      <c r="F556" s="94"/>
      <c r="G556" s="94"/>
      <c r="H556" s="100"/>
      <c r="I556" s="94"/>
      <c r="J556" s="85"/>
      <c r="K556" s="85"/>
      <c r="L556" s="93"/>
      <c r="M556" s="93"/>
      <c r="N556" s="93"/>
      <c r="O556" s="93"/>
      <c r="P556" s="93"/>
      <c r="Q556" s="93"/>
      <c r="R556" s="94"/>
      <c r="S556" s="94"/>
      <c r="T556" s="94"/>
      <c r="U556" s="94"/>
      <c r="V556" s="94"/>
      <c r="W556" s="94"/>
      <c r="X556" s="94"/>
      <c r="Y556" s="94"/>
      <c r="Z556" s="94"/>
      <c r="AA556" s="94"/>
      <c r="AB556" s="94"/>
    </row>
    <row r="557">
      <c r="A557" s="85"/>
      <c r="B557" s="94"/>
      <c r="C557" s="94"/>
      <c r="D557" s="94"/>
      <c r="E557" s="94"/>
      <c r="F557" s="94"/>
      <c r="G557" s="94"/>
      <c r="H557" s="100"/>
      <c r="I557" s="94"/>
      <c r="J557" s="85"/>
      <c r="K557" s="85"/>
      <c r="L557" s="93"/>
      <c r="M557" s="93"/>
      <c r="N557" s="93"/>
      <c r="O557" s="93"/>
      <c r="P557" s="93"/>
      <c r="Q557" s="93"/>
      <c r="R557" s="94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</row>
    <row r="558">
      <c r="A558" s="85"/>
      <c r="B558" s="94"/>
      <c r="C558" s="94"/>
      <c r="D558" s="94"/>
      <c r="E558" s="94"/>
      <c r="F558" s="94"/>
      <c r="G558" s="94"/>
      <c r="H558" s="100"/>
      <c r="I558" s="94"/>
      <c r="J558" s="85"/>
      <c r="K558" s="85"/>
      <c r="L558" s="93"/>
      <c r="M558" s="93"/>
      <c r="N558" s="93"/>
      <c r="O558" s="93"/>
      <c r="P558" s="93"/>
      <c r="Q558" s="93"/>
      <c r="R558" s="94"/>
      <c r="S558" s="94"/>
      <c r="T558" s="94"/>
      <c r="U558" s="94"/>
      <c r="V558" s="94"/>
      <c r="W558" s="94"/>
      <c r="X558" s="94"/>
      <c r="Y558" s="94"/>
      <c r="Z558" s="94"/>
      <c r="AA558" s="94"/>
      <c r="AB558" s="94"/>
    </row>
    <row r="559">
      <c r="A559" s="85"/>
      <c r="B559" s="94"/>
      <c r="C559" s="94"/>
      <c r="D559" s="94"/>
      <c r="E559" s="94"/>
      <c r="F559" s="94"/>
      <c r="G559" s="94"/>
      <c r="H559" s="100"/>
      <c r="I559" s="94"/>
      <c r="J559" s="85"/>
      <c r="K559" s="85"/>
      <c r="L559" s="93"/>
      <c r="M559" s="93"/>
      <c r="N559" s="93"/>
      <c r="O559" s="93"/>
      <c r="P559" s="93"/>
      <c r="Q559" s="93"/>
      <c r="R559" s="94"/>
      <c r="S559" s="94"/>
      <c r="T559" s="94"/>
      <c r="U559" s="94"/>
      <c r="V559" s="94"/>
      <c r="W559" s="94"/>
      <c r="X559" s="94"/>
      <c r="Y559" s="94"/>
      <c r="Z559" s="94"/>
      <c r="AA559" s="94"/>
      <c r="AB559" s="94"/>
    </row>
    <row r="560">
      <c r="A560" s="85"/>
      <c r="B560" s="94"/>
      <c r="C560" s="94"/>
      <c r="D560" s="94"/>
      <c r="E560" s="94"/>
      <c r="F560" s="94"/>
      <c r="G560" s="94"/>
      <c r="H560" s="100"/>
      <c r="I560" s="94"/>
      <c r="J560" s="85"/>
      <c r="K560" s="85"/>
      <c r="L560" s="93"/>
      <c r="M560" s="93"/>
      <c r="N560" s="93"/>
      <c r="O560" s="93"/>
      <c r="P560" s="93"/>
      <c r="Q560" s="93"/>
      <c r="R560" s="94"/>
      <c r="S560" s="94"/>
      <c r="T560" s="94"/>
      <c r="U560" s="94"/>
      <c r="V560" s="94"/>
      <c r="W560" s="94"/>
      <c r="X560" s="94"/>
      <c r="Y560" s="94"/>
      <c r="Z560" s="94"/>
      <c r="AA560" s="94"/>
      <c r="AB560" s="94"/>
    </row>
    <row r="561">
      <c r="A561" s="85"/>
      <c r="B561" s="94"/>
      <c r="C561" s="94"/>
      <c r="D561" s="94"/>
      <c r="E561" s="94"/>
      <c r="F561" s="94"/>
      <c r="G561" s="94"/>
      <c r="H561" s="100"/>
      <c r="I561" s="94"/>
      <c r="J561" s="85"/>
      <c r="K561" s="85"/>
      <c r="L561" s="93"/>
      <c r="M561" s="93"/>
      <c r="N561" s="93"/>
      <c r="O561" s="93"/>
      <c r="P561" s="93"/>
      <c r="Q561" s="93"/>
      <c r="R561" s="94"/>
      <c r="S561" s="94"/>
      <c r="T561" s="94"/>
      <c r="U561" s="94"/>
      <c r="V561" s="94"/>
      <c r="W561" s="94"/>
      <c r="X561" s="94"/>
      <c r="Y561" s="94"/>
      <c r="Z561" s="94"/>
      <c r="AA561" s="94"/>
      <c r="AB561" s="94"/>
    </row>
    <row r="562">
      <c r="A562" s="85"/>
      <c r="B562" s="94"/>
      <c r="C562" s="94"/>
      <c r="D562" s="94"/>
      <c r="E562" s="94"/>
      <c r="F562" s="94"/>
      <c r="G562" s="94"/>
      <c r="H562" s="100"/>
      <c r="I562" s="94"/>
      <c r="J562" s="85"/>
      <c r="K562" s="85"/>
      <c r="L562" s="93"/>
      <c r="M562" s="93"/>
      <c r="N562" s="93"/>
      <c r="O562" s="93"/>
      <c r="P562" s="93"/>
      <c r="Q562" s="93"/>
      <c r="R562" s="94"/>
      <c r="S562" s="94"/>
      <c r="T562" s="94"/>
      <c r="U562" s="94"/>
      <c r="V562" s="94"/>
      <c r="W562" s="94"/>
      <c r="X562" s="94"/>
      <c r="Y562" s="94"/>
      <c r="Z562" s="94"/>
      <c r="AA562" s="94"/>
      <c r="AB562" s="94"/>
    </row>
    <row r="563">
      <c r="A563" s="85"/>
      <c r="B563" s="94"/>
      <c r="C563" s="94"/>
      <c r="D563" s="94"/>
      <c r="E563" s="94"/>
      <c r="F563" s="94"/>
      <c r="G563" s="94"/>
      <c r="H563" s="100"/>
      <c r="I563" s="94"/>
      <c r="J563" s="85"/>
      <c r="K563" s="85"/>
      <c r="L563" s="93"/>
      <c r="M563" s="93"/>
      <c r="N563" s="93"/>
      <c r="O563" s="93"/>
      <c r="P563" s="93"/>
      <c r="Q563" s="93"/>
      <c r="R563" s="94"/>
      <c r="S563" s="94"/>
      <c r="T563" s="94"/>
      <c r="U563" s="94"/>
      <c r="V563" s="94"/>
      <c r="W563" s="94"/>
      <c r="X563" s="94"/>
      <c r="Y563" s="94"/>
      <c r="Z563" s="94"/>
      <c r="AA563" s="94"/>
      <c r="AB563" s="94"/>
    </row>
    <row r="564">
      <c r="A564" s="85"/>
      <c r="B564" s="94"/>
      <c r="C564" s="94"/>
      <c r="D564" s="94"/>
      <c r="E564" s="94"/>
      <c r="F564" s="94"/>
      <c r="G564" s="94"/>
      <c r="H564" s="100"/>
      <c r="I564" s="94"/>
      <c r="J564" s="85"/>
      <c r="K564" s="85"/>
      <c r="L564" s="93"/>
      <c r="M564" s="93"/>
      <c r="N564" s="93"/>
      <c r="O564" s="93"/>
      <c r="P564" s="93"/>
      <c r="Q564" s="93"/>
      <c r="R564" s="94"/>
      <c r="S564" s="94"/>
      <c r="T564" s="94"/>
      <c r="U564" s="94"/>
      <c r="V564" s="94"/>
      <c r="W564" s="94"/>
      <c r="X564" s="94"/>
      <c r="Y564" s="94"/>
      <c r="Z564" s="94"/>
      <c r="AA564" s="94"/>
      <c r="AB564" s="94"/>
    </row>
    <row r="565">
      <c r="A565" s="85"/>
      <c r="B565" s="94"/>
      <c r="C565" s="94"/>
      <c r="D565" s="94"/>
      <c r="E565" s="94"/>
      <c r="F565" s="94"/>
      <c r="G565" s="94"/>
      <c r="H565" s="100"/>
      <c r="I565" s="94"/>
      <c r="J565" s="85"/>
      <c r="K565" s="85"/>
      <c r="L565" s="93"/>
      <c r="M565" s="93"/>
      <c r="N565" s="93"/>
      <c r="O565" s="93"/>
      <c r="P565" s="93"/>
      <c r="Q565" s="93"/>
      <c r="R565" s="94"/>
      <c r="S565" s="94"/>
      <c r="T565" s="94"/>
      <c r="U565" s="94"/>
      <c r="V565" s="94"/>
      <c r="W565" s="94"/>
      <c r="X565" s="94"/>
      <c r="Y565" s="94"/>
      <c r="Z565" s="94"/>
      <c r="AA565" s="94"/>
      <c r="AB565" s="94"/>
    </row>
    <row r="566">
      <c r="A566" s="85"/>
      <c r="B566" s="94"/>
      <c r="C566" s="94"/>
      <c r="D566" s="94"/>
      <c r="E566" s="94"/>
      <c r="F566" s="94"/>
      <c r="G566" s="94"/>
      <c r="H566" s="100"/>
      <c r="I566" s="94"/>
      <c r="J566" s="85"/>
      <c r="K566" s="85"/>
      <c r="L566" s="93"/>
      <c r="M566" s="93"/>
      <c r="N566" s="93"/>
      <c r="O566" s="93"/>
      <c r="P566" s="93"/>
      <c r="Q566" s="93"/>
      <c r="R566" s="94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</row>
    <row r="567">
      <c r="A567" s="85"/>
      <c r="B567" s="94"/>
      <c r="C567" s="94"/>
      <c r="D567" s="94"/>
      <c r="E567" s="94"/>
      <c r="F567" s="94"/>
      <c r="G567" s="94"/>
      <c r="H567" s="100"/>
      <c r="I567" s="94"/>
      <c r="J567" s="85"/>
      <c r="K567" s="85"/>
      <c r="L567" s="93"/>
      <c r="M567" s="93"/>
      <c r="N567" s="93"/>
      <c r="O567" s="93"/>
      <c r="P567" s="93"/>
      <c r="Q567" s="93"/>
      <c r="R567" s="94"/>
      <c r="S567" s="94"/>
      <c r="T567" s="94"/>
      <c r="U567" s="94"/>
      <c r="V567" s="94"/>
      <c r="W567" s="94"/>
      <c r="X567" s="94"/>
      <c r="Y567" s="94"/>
      <c r="Z567" s="94"/>
      <c r="AA567" s="94"/>
      <c r="AB567" s="94"/>
    </row>
    <row r="568">
      <c r="A568" s="85"/>
      <c r="B568" s="94"/>
      <c r="C568" s="94"/>
      <c r="D568" s="94"/>
      <c r="E568" s="94"/>
      <c r="F568" s="94"/>
      <c r="G568" s="94"/>
      <c r="H568" s="100"/>
      <c r="I568" s="94"/>
      <c r="J568" s="85"/>
      <c r="K568" s="85"/>
      <c r="L568" s="93"/>
      <c r="M568" s="93"/>
      <c r="N568" s="93"/>
      <c r="O568" s="93"/>
      <c r="P568" s="93"/>
      <c r="Q568" s="93"/>
      <c r="R568" s="94"/>
      <c r="S568" s="94"/>
      <c r="T568" s="94"/>
      <c r="U568" s="94"/>
      <c r="V568" s="94"/>
      <c r="W568" s="94"/>
      <c r="X568" s="94"/>
      <c r="Y568" s="94"/>
      <c r="Z568" s="94"/>
      <c r="AA568" s="94"/>
      <c r="AB568" s="94"/>
    </row>
    <row r="569">
      <c r="A569" s="85"/>
      <c r="B569" s="94"/>
      <c r="C569" s="94"/>
      <c r="D569" s="94"/>
      <c r="E569" s="94"/>
      <c r="F569" s="94"/>
      <c r="G569" s="94"/>
      <c r="H569" s="100"/>
      <c r="I569" s="94"/>
      <c r="J569" s="85"/>
      <c r="K569" s="85"/>
      <c r="L569" s="93"/>
      <c r="M569" s="93"/>
      <c r="N569" s="93"/>
      <c r="O569" s="93"/>
      <c r="P569" s="93"/>
      <c r="Q569" s="93"/>
      <c r="R569" s="94"/>
      <c r="S569" s="94"/>
      <c r="T569" s="94"/>
      <c r="U569" s="94"/>
      <c r="V569" s="94"/>
      <c r="W569" s="94"/>
      <c r="X569" s="94"/>
      <c r="Y569" s="94"/>
      <c r="Z569" s="94"/>
      <c r="AA569" s="94"/>
      <c r="AB569" s="94"/>
    </row>
    <row r="570">
      <c r="A570" s="85"/>
      <c r="B570" s="94"/>
      <c r="C570" s="94"/>
      <c r="D570" s="94"/>
      <c r="E570" s="94"/>
      <c r="F570" s="94"/>
      <c r="G570" s="94"/>
      <c r="H570" s="100"/>
      <c r="I570" s="94"/>
      <c r="J570" s="85"/>
      <c r="K570" s="85"/>
      <c r="L570" s="93"/>
      <c r="M570" s="93"/>
      <c r="N570" s="93"/>
      <c r="O570" s="93"/>
      <c r="P570" s="93"/>
      <c r="Q570" s="93"/>
      <c r="R570" s="94"/>
      <c r="S570" s="94"/>
      <c r="T570" s="94"/>
      <c r="U570" s="94"/>
      <c r="V570" s="94"/>
      <c r="W570" s="94"/>
      <c r="X570" s="94"/>
      <c r="Y570" s="94"/>
      <c r="Z570" s="94"/>
      <c r="AA570" s="94"/>
      <c r="AB570" s="94"/>
    </row>
    <row r="571">
      <c r="A571" s="85"/>
      <c r="B571" s="94"/>
      <c r="C571" s="94"/>
      <c r="D571" s="94"/>
      <c r="E571" s="94"/>
      <c r="F571" s="94"/>
      <c r="G571" s="94"/>
      <c r="H571" s="100"/>
      <c r="I571" s="94"/>
      <c r="J571" s="85"/>
      <c r="K571" s="85"/>
      <c r="L571" s="93"/>
      <c r="M571" s="93"/>
      <c r="N571" s="93"/>
      <c r="O571" s="93"/>
      <c r="P571" s="93"/>
      <c r="Q571" s="93"/>
      <c r="R571" s="94"/>
      <c r="S571" s="94"/>
      <c r="T571" s="94"/>
      <c r="U571" s="94"/>
      <c r="V571" s="94"/>
      <c r="W571" s="94"/>
      <c r="X571" s="94"/>
      <c r="Y571" s="94"/>
      <c r="Z571" s="94"/>
      <c r="AA571" s="94"/>
      <c r="AB571" s="94"/>
    </row>
    <row r="572">
      <c r="A572" s="85"/>
      <c r="B572" s="94"/>
      <c r="C572" s="94"/>
      <c r="D572" s="94"/>
      <c r="E572" s="94"/>
      <c r="F572" s="94"/>
      <c r="G572" s="94"/>
      <c r="H572" s="100"/>
      <c r="I572" s="94"/>
      <c r="J572" s="85"/>
      <c r="K572" s="85"/>
      <c r="L572" s="93"/>
      <c r="M572" s="93"/>
      <c r="N572" s="93"/>
      <c r="O572" s="93"/>
      <c r="P572" s="93"/>
      <c r="Q572" s="93"/>
      <c r="R572" s="94"/>
      <c r="S572" s="94"/>
      <c r="T572" s="94"/>
      <c r="U572" s="94"/>
      <c r="V572" s="94"/>
      <c r="W572" s="94"/>
      <c r="X572" s="94"/>
      <c r="Y572" s="94"/>
      <c r="Z572" s="94"/>
      <c r="AA572" s="94"/>
      <c r="AB572" s="94"/>
    </row>
    <row r="573">
      <c r="A573" s="85"/>
      <c r="B573" s="94"/>
      <c r="C573" s="94"/>
      <c r="D573" s="94"/>
      <c r="E573" s="94"/>
      <c r="F573" s="94"/>
      <c r="G573" s="94"/>
      <c r="H573" s="100"/>
      <c r="I573" s="94"/>
      <c r="J573" s="85"/>
      <c r="K573" s="85"/>
      <c r="L573" s="93"/>
      <c r="M573" s="93"/>
      <c r="N573" s="93"/>
      <c r="O573" s="93"/>
      <c r="P573" s="93"/>
      <c r="Q573" s="93"/>
      <c r="R573" s="94"/>
      <c r="S573" s="94"/>
      <c r="T573" s="94"/>
      <c r="U573" s="94"/>
      <c r="V573" s="94"/>
      <c r="W573" s="94"/>
      <c r="X573" s="94"/>
      <c r="Y573" s="94"/>
      <c r="Z573" s="94"/>
      <c r="AA573" s="94"/>
      <c r="AB573" s="94"/>
    </row>
    <row r="574">
      <c r="A574" s="85"/>
      <c r="B574" s="94"/>
      <c r="C574" s="94"/>
      <c r="D574" s="94"/>
      <c r="E574" s="94"/>
      <c r="F574" s="94"/>
      <c r="G574" s="94"/>
      <c r="H574" s="100"/>
      <c r="I574" s="94"/>
      <c r="J574" s="85"/>
      <c r="K574" s="85"/>
      <c r="L574" s="93"/>
      <c r="M574" s="93"/>
      <c r="N574" s="93"/>
      <c r="O574" s="93"/>
      <c r="P574" s="93"/>
      <c r="Q574" s="93"/>
      <c r="R574" s="94"/>
      <c r="S574" s="94"/>
      <c r="T574" s="94"/>
      <c r="U574" s="94"/>
      <c r="V574" s="94"/>
      <c r="W574" s="94"/>
      <c r="X574" s="94"/>
      <c r="Y574" s="94"/>
      <c r="Z574" s="94"/>
      <c r="AA574" s="94"/>
      <c r="AB574" s="94"/>
    </row>
    <row r="575">
      <c r="A575" s="85"/>
      <c r="B575" s="94"/>
      <c r="C575" s="94"/>
      <c r="D575" s="94"/>
      <c r="E575" s="94"/>
      <c r="F575" s="94"/>
      <c r="G575" s="94"/>
      <c r="H575" s="100"/>
      <c r="I575" s="94"/>
      <c r="J575" s="85"/>
      <c r="K575" s="85"/>
      <c r="L575" s="93"/>
      <c r="M575" s="93"/>
      <c r="N575" s="93"/>
      <c r="O575" s="93"/>
      <c r="P575" s="93"/>
      <c r="Q575" s="93"/>
      <c r="R575" s="94"/>
      <c r="S575" s="94"/>
      <c r="T575" s="94"/>
      <c r="U575" s="94"/>
      <c r="V575" s="94"/>
      <c r="W575" s="94"/>
      <c r="X575" s="94"/>
      <c r="Y575" s="94"/>
      <c r="Z575" s="94"/>
      <c r="AA575" s="94"/>
      <c r="AB575" s="94"/>
    </row>
    <row r="576">
      <c r="A576" s="85"/>
      <c r="B576" s="94"/>
      <c r="C576" s="94"/>
      <c r="D576" s="94"/>
      <c r="E576" s="94"/>
      <c r="F576" s="94"/>
      <c r="G576" s="94"/>
      <c r="H576" s="100"/>
      <c r="I576" s="94"/>
      <c r="J576" s="85"/>
      <c r="K576" s="85"/>
      <c r="L576" s="93"/>
      <c r="M576" s="93"/>
      <c r="N576" s="93"/>
      <c r="O576" s="93"/>
      <c r="P576" s="93"/>
      <c r="Q576" s="93"/>
      <c r="R576" s="94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</row>
    <row r="577">
      <c r="A577" s="85"/>
      <c r="B577" s="94"/>
      <c r="C577" s="94"/>
      <c r="D577" s="94"/>
      <c r="E577" s="94"/>
      <c r="F577" s="94"/>
      <c r="G577" s="94"/>
      <c r="H577" s="100"/>
      <c r="I577" s="94"/>
      <c r="J577" s="85"/>
      <c r="K577" s="85"/>
      <c r="L577" s="93"/>
      <c r="M577" s="93"/>
      <c r="N577" s="93"/>
      <c r="O577" s="93"/>
      <c r="P577" s="93"/>
      <c r="Q577" s="93"/>
      <c r="R577" s="94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</row>
    <row r="578">
      <c r="A578" s="85"/>
      <c r="B578" s="94"/>
      <c r="C578" s="94"/>
      <c r="D578" s="94"/>
      <c r="E578" s="94"/>
      <c r="F578" s="94"/>
      <c r="G578" s="94"/>
      <c r="H578" s="100"/>
      <c r="I578" s="94"/>
      <c r="J578" s="85"/>
      <c r="K578" s="85"/>
      <c r="L578" s="93"/>
      <c r="M578" s="93"/>
      <c r="N578" s="93"/>
      <c r="O578" s="93"/>
      <c r="P578" s="93"/>
      <c r="Q578" s="93"/>
      <c r="R578" s="94"/>
      <c r="S578" s="94"/>
      <c r="T578" s="94"/>
      <c r="U578" s="94"/>
      <c r="V578" s="94"/>
      <c r="W578" s="94"/>
      <c r="X578" s="94"/>
      <c r="Y578" s="94"/>
      <c r="Z578" s="94"/>
      <c r="AA578" s="94"/>
      <c r="AB578" s="94"/>
    </row>
    <row r="579">
      <c r="A579" s="85"/>
      <c r="B579" s="94"/>
      <c r="C579" s="94"/>
      <c r="D579" s="94"/>
      <c r="E579" s="94"/>
      <c r="F579" s="94"/>
      <c r="G579" s="94"/>
      <c r="H579" s="100"/>
      <c r="I579" s="94"/>
      <c r="J579" s="85"/>
      <c r="K579" s="85"/>
      <c r="L579" s="93"/>
      <c r="M579" s="93"/>
      <c r="N579" s="93"/>
      <c r="O579" s="93"/>
      <c r="P579" s="93"/>
      <c r="Q579" s="93"/>
      <c r="R579" s="94"/>
      <c r="S579" s="94"/>
      <c r="T579" s="94"/>
      <c r="U579" s="94"/>
      <c r="V579" s="94"/>
      <c r="W579" s="94"/>
      <c r="X579" s="94"/>
      <c r="Y579" s="94"/>
      <c r="Z579" s="94"/>
      <c r="AA579" s="94"/>
      <c r="AB579" s="94"/>
    </row>
    <row r="580">
      <c r="A580" s="85"/>
      <c r="B580" s="94"/>
      <c r="C580" s="94"/>
      <c r="D580" s="94"/>
      <c r="E580" s="94"/>
      <c r="F580" s="94"/>
      <c r="G580" s="94"/>
      <c r="H580" s="100"/>
      <c r="I580" s="94"/>
      <c r="J580" s="85"/>
      <c r="K580" s="85"/>
      <c r="L580" s="93"/>
      <c r="M580" s="93"/>
      <c r="N580" s="93"/>
      <c r="O580" s="93"/>
      <c r="P580" s="93"/>
      <c r="Q580" s="93"/>
      <c r="R580" s="94"/>
      <c r="S580" s="94"/>
      <c r="T580" s="94"/>
      <c r="U580" s="94"/>
      <c r="V580" s="94"/>
      <c r="W580" s="94"/>
      <c r="X580" s="94"/>
      <c r="Y580" s="94"/>
      <c r="Z580" s="94"/>
      <c r="AA580" s="94"/>
      <c r="AB580" s="94"/>
    </row>
    <row r="581">
      <c r="A581" s="85"/>
      <c r="B581" s="94"/>
      <c r="C581" s="94"/>
      <c r="D581" s="94"/>
      <c r="E581" s="94"/>
      <c r="F581" s="94"/>
      <c r="G581" s="94"/>
      <c r="H581" s="100"/>
      <c r="I581" s="94"/>
      <c r="J581" s="85"/>
      <c r="K581" s="85"/>
      <c r="L581" s="93"/>
      <c r="M581" s="93"/>
      <c r="N581" s="93"/>
      <c r="O581" s="93"/>
      <c r="P581" s="93"/>
      <c r="Q581" s="93"/>
      <c r="R581" s="94"/>
      <c r="S581" s="94"/>
      <c r="T581" s="94"/>
      <c r="U581" s="94"/>
      <c r="V581" s="94"/>
      <c r="W581" s="94"/>
      <c r="X581" s="94"/>
      <c r="Y581" s="94"/>
      <c r="Z581" s="94"/>
      <c r="AA581" s="94"/>
      <c r="AB581" s="94"/>
    </row>
    <row r="582">
      <c r="A582" s="85"/>
      <c r="B582" s="94"/>
      <c r="C582" s="94"/>
      <c r="D582" s="94"/>
      <c r="E582" s="94"/>
      <c r="F582" s="94"/>
      <c r="G582" s="94"/>
      <c r="H582" s="100"/>
      <c r="I582" s="94"/>
      <c r="J582" s="85"/>
      <c r="K582" s="85"/>
      <c r="L582" s="93"/>
      <c r="M582" s="93"/>
      <c r="N582" s="93"/>
      <c r="O582" s="93"/>
      <c r="P582" s="93"/>
      <c r="Q582" s="93"/>
      <c r="R582" s="94"/>
      <c r="S582" s="94"/>
      <c r="T582" s="94"/>
      <c r="U582" s="94"/>
      <c r="V582" s="94"/>
      <c r="W582" s="94"/>
      <c r="X582" s="94"/>
      <c r="Y582" s="94"/>
      <c r="Z582" s="94"/>
      <c r="AA582" s="94"/>
      <c r="AB582" s="94"/>
    </row>
    <row r="583">
      <c r="A583" s="85"/>
      <c r="B583" s="94"/>
      <c r="C583" s="94"/>
      <c r="D583" s="94"/>
      <c r="E583" s="94"/>
      <c r="F583" s="94"/>
      <c r="G583" s="94"/>
      <c r="H583" s="100"/>
      <c r="I583" s="94"/>
      <c r="J583" s="85"/>
      <c r="K583" s="85"/>
      <c r="L583" s="93"/>
      <c r="M583" s="93"/>
      <c r="N583" s="93"/>
      <c r="O583" s="93"/>
      <c r="P583" s="93"/>
      <c r="Q583" s="93"/>
      <c r="R583" s="94"/>
      <c r="S583" s="94"/>
      <c r="T583" s="94"/>
      <c r="U583" s="94"/>
      <c r="V583" s="94"/>
      <c r="W583" s="94"/>
      <c r="X583" s="94"/>
      <c r="Y583" s="94"/>
      <c r="Z583" s="94"/>
      <c r="AA583" s="94"/>
      <c r="AB583" s="94"/>
    </row>
    <row r="584">
      <c r="A584" s="85"/>
      <c r="B584" s="94"/>
      <c r="C584" s="94"/>
      <c r="D584" s="94"/>
      <c r="E584" s="94"/>
      <c r="F584" s="94"/>
      <c r="G584" s="94"/>
      <c r="H584" s="100"/>
      <c r="I584" s="94"/>
      <c r="J584" s="85"/>
      <c r="K584" s="85"/>
      <c r="L584" s="93"/>
      <c r="M584" s="93"/>
      <c r="N584" s="93"/>
      <c r="O584" s="93"/>
      <c r="P584" s="93"/>
      <c r="Q584" s="93"/>
      <c r="R584" s="94"/>
      <c r="S584" s="94"/>
      <c r="T584" s="94"/>
      <c r="U584" s="94"/>
      <c r="V584" s="94"/>
      <c r="W584" s="94"/>
      <c r="X584" s="94"/>
      <c r="Y584" s="94"/>
      <c r="Z584" s="94"/>
      <c r="AA584" s="94"/>
      <c r="AB584" s="94"/>
    </row>
    <row r="585">
      <c r="A585" s="85"/>
      <c r="B585" s="94"/>
      <c r="C585" s="94"/>
      <c r="D585" s="94"/>
      <c r="E585" s="94"/>
      <c r="F585" s="94"/>
      <c r="G585" s="94"/>
      <c r="H585" s="100"/>
      <c r="I585" s="94"/>
      <c r="J585" s="85"/>
      <c r="K585" s="85"/>
      <c r="L585" s="93"/>
      <c r="M585" s="93"/>
      <c r="N585" s="93"/>
      <c r="O585" s="93"/>
      <c r="P585" s="93"/>
      <c r="Q585" s="93"/>
      <c r="R585" s="94"/>
      <c r="S585" s="94"/>
      <c r="T585" s="94"/>
      <c r="U585" s="94"/>
      <c r="V585" s="94"/>
      <c r="W585" s="94"/>
      <c r="X585" s="94"/>
      <c r="Y585" s="94"/>
      <c r="Z585" s="94"/>
      <c r="AA585" s="94"/>
      <c r="AB585" s="94"/>
    </row>
    <row r="586">
      <c r="A586" s="85"/>
      <c r="B586" s="94"/>
      <c r="C586" s="94"/>
      <c r="D586" s="94"/>
      <c r="E586" s="94"/>
      <c r="F586" s="94"/>
      <c r="G586" s="94"/>
      <c r="H586" s="100"/>
      <c r="I586" s="94"/>
      <c r="J586" s="85"/>
      <c r="K586" s="85"/>
      <c r="L586" s="93"/>
      <c r="M586" s="93"/>
      <c r="N586" s="93"/>
      <c r="O586" s="93"/>
      <c r="P586" s="93"/>
      <c r="Q586" s="93"/>
      <c r="R586" s="94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</row>
    <row r="587">
      <c r="A587" s="85"/>
      <c r="B587" s="94"/>
      <c r="C587" s="94"/>
      <c r="D587" s="94"/>
      <c r="E587" s="94"/>
      <c r="F587" s="94"/>
      <c r="G587" s="94"/>
      <c r="H587" s="100"/>
      <c r="I587" s="94"/>
      <c r="J587" s="85"/>
      <c r="K587" s="85"/>
      <c r="L587" s="93"/>
      <c r="M587" s="93"/>
      <c r="N587" s="93"/>
      <c r="O587" s="93"/>
      <c r="P587" s="93"/>
      <c r="Q587" s="93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</row>
    <row r="588">
      <c r="A588" s="85"/>
      <c r="B588" s="94"/>
      <c r="C588" s="94"/>
      <c r="D588" s="94"/>
      <c r="E588" s="94"/>
      <c r="F588" s="94"/>
      <c r="G588" s="94"/>
      <c r="H588" s="100"/>
      <c r="I588" s="94"/>
      <c r="J588" s="85"/>
      <c r="K588" s="85"/>
      <c r="L588" s="93"/>
      <c r="M588" s="93"/>
      <c r="N588" s="93"/>
      <c r="O588" s="93"/>
      <c r="P588" s="93"/>
      <c r="Q588" s="93"/>
      <c r="R588" s="94"/>
      <c r="S588" s="94"/>
      <c r="T588" s="94"/>
      <c r="U588" s="94"/>
      <c r="V588" s="94"/>
      <c r="W588" s="94"/>
      <c r="X588" s="94"/>
      <c r="Y588" s="94"/>
      <c r="Z588" s="94"/>
      <c r="AA588" s="94"/>
      <c r="AB588" s="94"/>
    </row>
    <row r="589">
      <c r="A589" s="85"/>
      <c r="B589" s="94"/>
      <c r="C589" s="94"/>
      <c r="D589" s="94"/>
      <c r="E589" s="94"/>
      <c r="F589" s="94"/>
      <c r="G589" s="94"/>
      <c r="H589" s="100"/>
      <c r="I589" s="94"/>
      <c r="J589" s="85"/>
      <c r="K589" s="85"/>
      <c r="L589" s="93"/>
      <c r="M589" s="93"/>
      <c r="N589" s="93"/>
      <c r="O589" s="93"/>
      <c r="P589" s="93"/>
      <c r="Q589" s="93"/>
      <c r="R589" s="94"/>
      <c r="S589" s="94"/>
      <c r="T589" s="94"/>
      <c r="U589" s="94"/>
      <c r="V589" s="94"/>
      <c r="W589" s="94"/>
      <c r="X589" s="94"/>
      <c r="Y589" s="94"/>
      <c r="Z589" s="94"/>
      <c r="AA589" s="94"/>
      <c r="AB589" s="94"/>
    </row>
    <row r="590">
      <c r="A590" s="85"/>
      <c r="B590" s="94"/>
      <c r="C590" s="94"/>
      <c r="D590" s="94"/>
      <c r="E590" s="94"/>
      <c r="F590" s="94"/>
      <c r="G590" s="94"/>
      <c r="H590" s="100"/>
      <c r="I590" s="94"/>
      <c r="J590" s="85"/>
      <c r="K590" s="85"/>
      <c r="L590" s="93"/>
      <c r="M590" s="93"/>
      <c r="N590" s="93"/>
      <c r="O590" s="93"/>
      <c r="P590" s="93"/>
      <c r="Q590" s="93"/>
      <c r="R590" s="94"/>
      <c r="S590" s="94"/>
      <c r="T590" s="94"/>
      <c r="U590" s="94"/>
      <c r="V590" s="94"/>
      <c r="W590" s="94"/>
      <c r="X590" s="94"/>
      <c r="Y590" s="94"/>
      <c r="Z590" s="94"/>
      <c r="AA590" s="94"/>
      <c r="AB590" s="94"/>
    </row>
    <row r="591">
      <c r="A591" s="85"/>
      <c r="B591" s="94"/>
      <c r="C591" s="94"/>
      <c r="D591" s="94"/>
      <c r="E591" s="94"/>
      <c r="F591" s="94"/>
      <c r="G591" s="94"/>
      <c r="H591" s="100"/>
      <c r="I591" s="94"/>
      <c r="J591" s="85"/>
      <c r="K591" s="85"/>
      <c r="L591" s="93"/>
      <c r="M591" s="93"/>
      <c r="N591" s="93"/>
      <c r="O591" s="93"/>
      <c r="P591" s="93"/>
      <c r="Q591" s="93"/>
      <c r="R591" s="94"/>
      <c r="S591" s="94"/>
      <c r="T591" s="94"/>
      <c r="U591" s="94"/>
      <c r="V591" s="94"/>
      <c r="W591" s="94"/>
      <c r="X591" s="94"/>
      <c r="Y591" s="94"/>
      <c r="Z591" s="94"/>
      <c r="AA591" s="94"/>
      <c r="AB591" s="94"/>
    </row>
    <row r="592">
      <c r="A592" s="85"/>
      <c r="B592" s="94"/>
      <c r="C592" s="94"/>
      <c r="D592" s="94"/>
      <c r="E592" s="94"/>
      <c r="F592" s="94"/>
      <c r="G592" s="94"/>
      <c r="H592" s="100"/>
      <c r="I592" s="94"/>
      <c r="J592" s="85"/>
      <c r="K592" s="85"/>
      <c r="L592" s="93"/>
      <c r="M592" s="93"/>
      <c r="N592" s="93"/>
      <c r="O592" s="93"/>
      <c r="P592" s="93"/>
      <c r="Q592" s="93"/>
      <c r="R592" s="94"/>
      <c r="S592" s="94"/>
      <c r="T592" s="94"/>
      <c r="U592" s="94"/>
      <c r="V592" s="94"/>
      <c r="W592" s="94"/>
      <c r="X592" s="94"/>
      <c r="Y592" s="94"/>
      <c r="Z592" s="94"/>
      <c r="AA592" s="94"/>
      <c r="AB592" s="94"/>
    </row>
    <row r="593">
      <c r="A593" s="85"/>
      <c r="B593" s="94"/>
      <c r="C593" s="94"/>
      <c r="D593" s="94"/>
      <c r="E593" s="94"/>
      <c r="F593" s="94"/>
      <c r="G593" s="94"/>
      <c r="H593" s="100"/>
      <c r="I593" s="94"/>
      <c r="J593" s="85"/>
      <c r="K593" s="85"/>
      <c r="L593" s="93"/>
      <c r="M593" s="93"/>
      <c r="N593" s="93"/>
      <c r="O593" s="93"/>
      <c r="P593" s="93"/>
      <c r="Q593" s="93"/>
      <c r="R593" s="94"/>
      <c r="S593" s="94"/>
      <c r="T593" s="94"/>
      <c r="U593" s="94"/>
      <c r="V593" s="94"/>
      <c r="W593" s="94"/>
      <c r="X593" s="94"/>
      <c r="Y593" s="94"/>
      <c r="Z593" s="94"/>
      <c r="AA593" s="94"/>
      <c r="AB593" s="94"/>
    </row>
    <row r="594">
      <c r="A594" s="85"/>
      <c r="B594" s="94"/>
      <c r="C594" s="94"/>
      <c r="D594" s="94"/>
      <c r="E594" s="94"/>
      <c r="F594" s="94"/>
      <c r="G594" s="94"/>
      <c r="H594" s="100"/>
      <c r="I594" s="94"/>
      <c r="J594" s="85"/>
      <c r="K594" s="85"/>
      <c r="L594" s="93"/>
      <c r="M594" s="93"/>
      <c r="N594" s="93"/>
      <c r="O594" s="93"/>
      <c r="P594" s="93"/>
      <c r="Q594" s="93"/>
      <c r="R594" s="94"/>
      <c r="S594" s="94"/>
      <c r="T594" s="94"/>
      <c r="U594" s="94"/>
      <c r="V594" s="94"/>
      <c r="W594" s="94"/>
      <c r="X594" s="94"/>
      <c r="Y594" s="94"/>
      <c r="Z594" s="94"/>
      <c r="AA594" s="94"/>
      <c r="AB594" s="94"/>
    </row>
    <row r="595">
      <c r="A595" s="85"/>
      <c r="B595" s="94"/>
      <c r="C595" s="94"/>
      <c r="D595" s="94"/>
      <c r="E595" s="94"/>
      <c r="F595" s="94"/>
      <c r="G595" s="94"/>
      <c r="H595" s="100"/>
      <c r="I595" s="94"/>
      <c r="J595" s="85"/>
      <c r="K595" s="85"/>
      <c r="L595" s="93"/>
      <c r="M595" s="93"/>
      <c r="N595" s="93"/>
      <c r="O595" s="93"/>
      <c r="P595" s="93"/>
      <c r="Q595" s="93"/>
      <c r="R595" s="94"/>
      <c r="S595" s="94"/>
      <c r="T595" s="94"/>
      <c r="U595" s="94"/>
      <c r="V595" s="94"/>
      <c r="W595" s="94"/>
      <c r="X595" s="94"/>
      <c r="Y595" s="94"/>
      <c r="Z595" s="94"/>
      <c r="AA595" s="94"/>
      <c r="AB595" s="94"/>
    </row>
    <row r="596">
      <c r="A596" s="85"/>
      <c r="B596" s="94"/>
      <c r="C596" s="94"/>
      <c r="D596" s="94"/>
      <c r="E596" s="94"/>
      <c r="F596" s="94"/>
      <c r="G596" s="94"/>
      <c r="H596" s="100"/>
      <c r="I596" s="94"/>
      <c r="J596" s="85"/>
      <c r="K596" s="85"/>
      <c r="L596" s="93"/>
      <c r="M596" s="93"/>
      <c r="N596" s="93"/>
      <c r="O596" s="93"/>
      <c r="P596" s="93"/>
      <c r="Q596" s="93"/>
      <c r="R596" s="94"/>
      <c r="S596" s="94"/>
      <c r="T596" s="94"/>
      <c r="U596" s="94"/>
      <c r="V596" s="94"/>
      <c r="W596" s="94"/>
      <c r="X596" s="94"/>
      <c r="Y596" s="94"/>
      <c r="Z596" s="94"/>
      <c r="AA596" s="94"/>
      <c r="AB596" s="94"/>
    </row>
    <row r="597">
      <c r="A597" s="85"/>
      <c r="B597" s="94"/>
      <c r="C597" s="94"/>
      <c r="D597" s="94"/>
      <c r="E597" s="94"/>
      <c r="F597" s="94"/>
      <c r="G597" s="94"/>
      <c r="H597" s="100"/>
      <c r="I597" s="94"/>
      <c r="J597" s="85"/>
      <c r="K597" s="85"/>
      <c r="L597" s="93"/>
      <c r="M597" s="93"/>
      <c r="N597" s="93"/>
      <c r="O597" s="93"/>
      <c r="P597" s="93"/>
      <c r="Q597" s="93"/>
      <c r="R597" s="94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</row>
    <row r="598">
      <c r="A598" s="85"/>
      <c r="B598" s="94"/>
      <c r="C598" s="94"/>
      <c r="D598" s="94"/>
      <c r="E598" s="94"/>
      <c r="F598" s="94"/>
      <c r="G598" s="94"/>
      <c r="H598" s="100"/>
      <c r="I598" s="94"/>
      <c r="J598" s="85"/>
      <c r="K598" s="85"/>
      <c r="L598" s="93"/>
      <c r="M598" s="93"/>
      <c r="N598" s="93"/>
      <c r="O598" s="93"/>
      <c r="P598" s="93"/>
      <c r="Q598" s="93"/>
      <c r="R598" s="94"/>
      <c r="S598" s="94"/>
      <c r="T598" s="94"/>
      <c r="U598" s="94"/>
      <c r="V598" s="94"/>
      <c r="W598" s="94"/>
      <c r="X598" s="94"/>
      <c r="Y598" s="94"/>
      <c r="Z598" s="94"/>
      <c r="AA598" s="94"/>
      <c r="AB598" s="94"/>
    </row>
    <row r="599">
      <c r="A599" s="85"/>
      <c r="B599" s="94"/>
      <c r="C599" s="94"/>
      <c r="D599" s="94"/>
      <c r="E599" s="94"/>
      <c r="F599" s="94"/>
      <c r="G599" s="94"/>
      <c r="H599" s="100"/>
      <c r="I599" s="94"/>
      <c r="J599" s="85"/>
      <c r="K599" s="85"/>
      <c r="L599" s="93"/>
      <c r="M599" s="93"/>
      <c r="N599" s="93"/>
      <c r="O599" s="93"/>
      <c r="P599" s="93"/>
      <c r="Q599" s="93"/>
      <c r="R599" s="94"/>
      <c r="S599" s="94"/>
      <c r="T599" s="94"/>
      <c r="U599" s="94"/>
      <c r="V599" s="94"/>
      <c r="W599" s="94"/>
      <c r="X599" s="94"/>
      <c r="Y599" s="94"/>
      <c r="Z599" s="94"/>
      <c r="AA599" s="94"/>
      <c r="AB599" s="94"/>
    </row>
    <row r="600">
      <c r="A600" s="85"/>
      <c r="B600" s="94"/>
      <c r="C600" s="94"/>
      <c r="D600" s="94"/>
      <c r="E600" s="94"/>
      <c r="F600" s="94"/>
      <c r="G600" s="94"/>
      <c r="H600" s="100"/>
      <c r="I600" s="94"/>
      <c r="J600" s="85"/>
      <c r="K600" s="85"/>
      <c r="L600" s="93"/>
      <c r="M600" s="93"/>
      <c r="N600" s="93"/>
      <c r="O600" s="93"/>
      <c r="P600" s="93"/>
      <c r="Q600" s="93"/>
      <c r="R600" s="94"/>
      <c r="S600" s="94"/>
      <c r="T600" s="94"/>
      <c r="U600" s="94"/>
      <c r="V600" s="94"/>
      <c r="W600" s="94"/>
      <c r="X600" s="94"/>
      <c r="Y600" s="94"/>
      <c r="Z600" s="94"/>
      <c r="AA600" s="94"/>
      <c r="AB600" s="94"/>
    </row>
    <row r="601">
      <c r="A601" s="85"/>
      <c r="B601" s="94"/>
      <c r="C601" s="94"/>
      <c r="D601" s="94"/>
      <c r="E601" s="94"/>
      <c r="F601" s="94"/>
      <c r="G601" s="94"/>
      <c r="H601" s="100"/>
      <c r="I601" s="94"/>
      <c r="J601" s="85"/>
      <c r="K601" s="85"/>
      <c r="L601" s="93"/>
      <c r="M601" s="93"/>
      <c r="N601" s="93"/>
      <c r="O601" s="93"/>
      <c r="P601" s="93"/>
      <c r="Q601" s="93"/>
      <c r="R601" s="94"/>
      <c r="S601" s="94"/>
      <c r="T601" s="94"/>
      <c r="U601" s="94"/>
      <c r="V601" s="94"/>
      <c r="W601" s="94"/>
      <c r="X601" s="94"/>
      <c r="Y601" s="94"/>
      <c r="Z601" s="94"/>
      <c r="AA601" s="94"/>
      <c r="AB601" s="94"/>
    </row>
    <row r="602">
      <c r="A602" s="85"/>
      <c r="B602" s="94"/>
      <c r="C602" s="94"/>
      <c r="D602" s="94"/>
      <c r="E602" s="94"/>
      <c r="F602" s="94"/>
      <c r="G602" s="94"/>
      <c r="H602" s="100"/>
      <c r="I602" s="94"/>
      <c r="J602" s="85"/>
      <c r="K602" s="85"/>
      <c r="L602" s="93"/>
      <c r="M602" s="93"/>
      <c r="N602" s="93"/>
      <c r="O602" s="93"/>
      <c r="P602" s="93"/>
      <c r="Q602" s="93"/>
      <c r="R602" s="94"/>
      <c r="S602" s="94"/>
      <c r="T602" s="94"/>
      <c r="U602" s="94"/>
      <c r="V602" s="94"/>
      <c r="W602" s="94"/>
      <c r="X602" s="94"/>
      <c r="Y602" s="94"/>
      <c r="Z602" s="94"/>
      <c r="AA602" s="94"/>
      <c r="AB602" s="94"/>
    </row>
    <row r="603">
      <c r="A603" s="85"/>
      <c r="B603" s="94"/>
      <c r="C603" s="94"/>
      <c r="D603" s="94"/>
      <c r="E603" s="94"/>
      <c r="F603" s="94"/>
      <c r="G603" s="94"/>
      <c r="H603" s="100"/>
      <c r="I603" s="94"/>
      <c r="J603" s="85"/>
      <c r="K603" s="85"/>
      <c r="L603" s="93"/>
      <c r="M603" s="93"/>
      <c r="N603" s="93"/>
      <c r="O603" s="93"/>
      <c r="P603" s="93"/>
      <c r="Q603" s="93"/>
      <c r="R603" s="94"/>
      <c r="S603" s="94"/>
      <c r="T603" s="94"/>
      <c r="U603" s="94"/>
      <c r="V603" s="94"/>
      <c r="W603" s="94"/>
      <c r="X603" s="94"/>
      <c r="Y603" s="94"/>
      <c r="Z603" s="94"/>
      <c r="AA603" s="94"/>
      <c r="AB603" s="94"/>
    </row>
    <row r="604">
      <c r="A604" s="85"/>
      <c r="B604" s="94"/>
      <c r="C604" s="94"/>
      <c r="D604" s="94"/>
      <c r="E604" s="94"/>
      <c r="F604" s="94"/>
      <c r="G604" s="94"/>
      <c r="H604" s="100"/>
      <c r="I604" s="94"/>
      <c r="J604" s="85"/>
      <c r="K604" s="85"/>
      <c r="L604" s="93"/>
      <c r="M604" s="93"/>
      <c r="N604" s="93"/>
      <c r="O604" s="93"/>
      <c r="P604" s="93"/>
      <c r="Q604" s="93"/>
      <c r="R604" s="94"/>
      <c r="S604" s="94"/>
      <c r="T604" s="94"/>
      <c r="U604" s="94"/>
      <c r="V604" s="94"/>
      <c r="W604" s="94"/>
      <c r="X604" s="94"/>
      <c r="Y604" s="94"/>
      <c r="Z604" s="94"/>
      <c r="AA604" s="94"/>
      <c r="AB604" s="94"/>
    </row>
    <row r="605">
      <c r="A605" s="85"/>
      <c r="B605" s="94"/>
      <c r="C605" s="94"/>
      <c r="D605" s="94"/>
      <c r="E605" s="94"/>
      <c r="F605" s="94"/>
      <c r="G605" s="94"/>
      <c r="H605" s="100"/>
      <c r="I605" s="94"/>
      <c r="J605" s="85"/>
      <c r="K605" s="85"/>
      <c r="L605" s="93"/>
      <c r="M605" s="93"/>
      <c r="N605" s="93"/>
      <c r="O605" s="93"/>
      <c r="P605" s="93"/>
      <c r="Q605" s="93"/>
      <c r="R605" s="94"/>
      <c r="S605" s="94"/>
      <c r="T605" s="94"/>
      <c r="U605" s="94"/>
      <c r="V605" s="94"/>
      <c r="W605" s="94"/>
      <c r="X605" s="94"/>
      <c r="Y605" s="94"/>
      <c r="Z605" s="94"/>
      <c r="AA605" s="94"/>
      <c r="AB605" s="94"/>
    </row>
    <row r="606">
      <c r="A606" s="85"/>
      <c r="B606" s="94"/>
      <c r="C606" s="94"/>
      <c r="D606" s="94"/>
      <c r="E606" s="94"/>
      <c r="F606" s="94"/>
      <c r="G606" s="94"/>
      <c r="H606" s="100"/>
      <c r="I606" s="94"/>
      <c r="J606" s="85"/>
      <c r="K606" s="85"/>
      <c r="L606" s="93"/>
      <c r="M606" s="93"/>
      <c r="N606" s="93"/>
      <c r="O606" s="93"/>
      <c r="P606" s="93"/>
      <c r="Q606" s="93"/>
      <c r="R606" s="94"/>
      <c r="S606" s="94"/>
      <c r="T606" s="94"/>
      <c r="U606" s="94"/>
      <c r="V606" s="94"/>
      <c r="W606" s="94"/>
      <c r="X606" s="94"/>
      <c r="Y606" s="94"/>
      <c r="Z606" s="94"/>
      <c r="AA606" s="94"/>
      <c r="AB606" s="94"/>
    </row>
    <row r="607">
      <c r="A607" s="85"/>
      <c r="B607" s="94"/>
      <c r="C607" s="94"/>
      <c r="D607" s="94"/>
      <c r="E607" s="94"/>
      <c r="F607" s="94"/>
      <c r="G607" s="94"/>
      <c r="H607" s="100"/>
      <c r="I607" s="94"/>
      <c r="J607" s="85"/>
      <c r="K607" s="85"/>
      <c r="L607" s="93"/>
      <c r="M607" s="93"/>
      <c r="N607" s="93"/>
      <c r="O607" s="93"/>
      <c r="P607" s="93"/>
      <c r="Q607" s="93"/>
      <c r="R607" s="94"/>
      <c r="S607" s="94"/>
      <c r="T607" s="94"/>
      <c r="U607" s="94"/>
      <c r="V607" s="94"/>
      <c r="W607" s="94"/>
      <c r="X607" s="94"/>
      <c r="Y607" s="94"/>
      <c r="Z607" s="94"/>
      <c r="AA607" s="94"/>
      <c r="AB607" s="94"/>
    </row>
    <row r="608">
      <c r="A608" s="85"/>
      <c r="B608" s="94"/>
      <c r="C608" s="94"/>
      <c r="D608" s="94"/>
      <c r="E608" s="94"/>
      <c r="F608" s="94"/>
      <c r="G608" s="94"/>
      <c r="H608" s="100"/>
      <c r="I608" s="94"/>
      <c r="J608" s="85"/>
      <c r="K608" s="85"/>
      <c r="L608" s="93"/>
      <c r="M608" s="93"/>
      <c r="N608" s="93"/>
      <c r="O608" s="93"/>
      <c r="P608" s="93"/>
      <c r="Q608" s="93"/>
      <c r="R608" s="94"/>
      <c r="S608" s="94"/>
      <c r="T608" s="94"/>
      <c r="U608" s="94"/>
      <c r="V608" s="94"/>
      <c r="W608" s="94"/>
      <c r="X608" s="94"/>
      <c r="Y608" s="94"/>
      <c r="Z608" s="94"/>
      <c r="AA608" s="94"/>
      <c r="AB608" s="94"/>
    </row>
    <row r="609">
      <c r="A609" s="85"/>
      <c r="B609" s="94"/>
      <c r="C609" s="94"/>
      <c r="D609" s="94"/>
      <c r="E609" s="94"/>
      <c r="F609" s="94"/>
      <c r="G609" s="94"/>
      <c r="H609" s="100"/>
      <c r="I609" s="94"/>
      <c r="J609" s="85"/>
      <c r="K609" s="85"/>
      <c r="L609" s="93"/>
      <c r="M609" s="93"/>
      <c r="N609" s="93"/>
      <c r="O609" s="93"/>
      <c r="P609" s="93"/>
      <c r="Q609" s="93"/>
      <c r="R609" s="94"/>
      <c r="S609" s="94"/>
      <c r="T609" s="94"/>
      <c r="U609" s="94"/>
      <c r="V609" s="94"/>
      <c r="W609" s="94"/>
      <c r="X609" s="94"/>
      <c r="Y609" s="94"/>
      <c r="Z609" s="94"/>
      <c r="AA609" s="94"/>
      <c r="AB609" s="94"/>
    </row>
    <row r="610">
      <c r="A610" s="85"/>
      <c r="B610" s="94"/>
      <c r="C610" s="94"/>
      <c r="D610" s="94"/>
      <c r="E610" s="94"/>
      <c r="F610" s="94"/>
      <c r="G610" s="94"/>
      <c r="H610" s="100"/>
      <c r="I610" s="94"/>
      <c r="J610" s="85"/>
      <c r="K610" s="85"/>
      <c r="L610" s="93"/>
      <c r="M610" s="93"/>
      <c r="N610" s="93"/>
      <c r="O610" s="93"/>
      <c r="P610" s="93"/>
      <c r="Q610" s="93"/>
      <c r="R610" s="94"/>
      <c r="S610" s="94"/>
      <c r="T610" s="94"/>
      <c r="U610" s="94"/>
      <c r="V610" s="94"/>
      <c r="W610" s="94"/>
      <c r="X610" s="94"/>
      <c r="Y610" s="94"/>
      <c r="Z610" s="94"/>
      <c r="AA610" s="94"/>
      <c r="AB610" s="94"/>
    </row>
    <row r="611">
      <c r="A611" s="85"/>
      <c r="B611" s="94"/>
      <c r="C611" s="94"/>
      <c r="D611" s="94"/>
      <c r="E611" s="94"/>
      <c r="F611" s="94"/>
      <c r="G611" s="94"/>
      <c r="H611" s="100"/>
      <c r="I611" s="94"/>
      <c r="J611" s="85"/>
      <c r="K611" s="85"/>
      <c r="L611" s="93"/>
      <c r="M611" s="93"/>
      <c r="N611" s="93"/>
      <c r="O611" s="93"/>
      <c r="P611" s="93"/>
      <c r="Q611" s="93"/>
      <c r="R611" s="94"/>
      <c r="S611" s="94"/>
      <c r="T611" s="94"/>
      <c r="U611" s="94"/>
      <c r="V611" s="94"/>
      <c r="W611" s="94"/>
      <c r="X611" s="94"/>
      <c r="Y611" s="94"/>
      <c r="Z611" s="94"/>
      <c r="AA611" s="94"/>
      <c r="AB611" s="94"/>
    </row>
    <row r="612">
      <c r="A612" s="85"/>
      <c r="B612" s="94"/>
      <c r="C612" s="94"/>
      <c r="D612" s="94"/>
      <c r="E612" s="94"/>
      <c r="F612" s="94"/>
      <c r="G612" s="94"/>
      <c r="H612" s="100"/>
      <c r="I612" s="94"/>
      <c r="J612" s="85"/>
      <c r="K612" s="85"/>
      <c r="L612" s="93"/>
      <c r="M612" s="93"/>
      <c r="N612" s="93"/>
      <c r="O612" s="93"/>
      <c r="P612" s="93"/>
      <c r="Q612" s="93"/>
      <c r="R612" s="94"/>
      <c r="S612" s="94"/>
      <c r="T612" s="94"/>
      <c r="U612" s="94"/>
      <c r="V612" s="94"/>
      <c r="W612" s="94"/>
      <c r="X612" s="94"/>
      <c r="Y612" s="94"/>
      <c r="Z612" s="94"/>
      <c r="AA612" s="94"/>
      <c r="AB612" s="94"/>
    </row>
    <row r="613">
      <c r="A613" s="85"/>
      <c r="B613" s="94"/>
      <c r="C613" s="94"/>
      <c r="D613" s="94"/>
      <c r="E613" s="94"/>
      <c r="F613" s="94"/>
      <c r="G613" s="94"/>
      <c r="H613" s="100"/>
      <c r="I613" s="94"/>
      <c r="J613" s="85"/>
      <c r="K613" s="85"/>
      <c r="L613" s="93"/>
      <c r="M613" s="93"/>
      <c r="N613" s="93"/>
      <c r="O613" s="93"/>
      <c r="P613" s="93"/>
      <c r="Q613" s="93"/>
      <c r="R613" s="94"/>
      <c r="S613" s="94"/>
      <c r="T613" s="94"/>
      <c r="U613" s="94"/>
      <c r="V613" s="94"/>
      <c r="W613" s="94"/>
      <c r="X613" s="94"/>
      <c r="Y613" s="94"/>
      <c r="Z613" s="94"/>
      <c r="AA613" s="94"/>
      <c r="AB613" s="94"/>
    </row>
    <row r="614">
      <c r="A614" s="85"/>
      <c r="B614" s="94"/>
      <c r="C614" s="94"/>
      <c r="D614" s="94"/>
      <c r="E614" s="94"/>
      <c r="F614" s="94"/>
      <c r="G614" s="94"/>
      <c r="H614" s="100"/>
      <c r="I614" s="94"/>
      <c r="J614" s="85"/>
      <c r="K614" s="85"/>
      <c r="L614" s="93"/>
      <c r="M614" s="93"/>
      <c r="N614" s="93"/>
      <c r="O614" s="93"/>
      <c r="P614" s="93"/>
      <c r="Q614" s="93"/>
      <c r="R614" s="94"/>
      <c r="S614" s="94"/>
      <c r="T614" s="94"/>
      <c r="U614" s="94"/>
      <c r="V614" s="94"/>
      <c r="W614" s="94"/>
      <c r="X614" s="94"/>
      <c r="Y614" s="94"/>
      <c r="Z614" s="94"/>
      <c r="AA614" s="94"/>
      <c r="AB614" s="94"/>
    </row>
    <row r="615">
      <c r="A615" s="85"/>
      <c r="B615" s="94"/>
      <c r="C615" s="94"/>
      <c r="D615" s="94"/>
      <c r="E615" s="94"/>
      <c r="F615" s="94"/>
      <c r="G615" s="94"/>
      <c r="H615" s="100"/>
      <c r="I615" s="94"/>
      <c r="J615" s="85"/>
      <c r="K615" s="85"/>
      <c r="L615" s="93"/>
      <c r="M615" s="93"/>
      <c r="N615" s="93"/>
      <c r="O615" s="93"/>
      <c r="P615" s="93"/>
      <c r="Q615" s="93"/>
      <c r="R615" s="94"/>
      <c r="S615" s="94"/>
      <c r="T615" s="94"/>
      <c r="U615" s="94"/>
      <c r="V615" s="94"/>
      <c r="W615" s="94"/>
      <c r="X615" s="94"/>
      <c r="Y615" s="94"/>
      <c r="Z615" s="94"/>
      <c r="AA615" s="94"/>
      <c r="AB615" s="94"/>
    </row>
    <row r="616">
      <c r="A616" s="85"/>
      <c r="B616" s="94"/>
      <c r="C616" s="94"/>
      <c r="D616" s="94"/>
      <c r="E616" s="94"/>
      <c r="F616" s="94"/>
      <c r="G616" s="94"/>
      <c r="H616" s="100"/>
      <c r="I616" s="94"/>
      <c r="J616" s="85"/>
      <c r="K616" s="85"/>
      <c r="L616" s="93"/>
      <c r="M616" s="93"/>
      <c r="N616" s="93"/>
      <c r="O616" s="93"/>
      <c r="P616" s="93"/>
      <c r="Q616" s="93"/>
      <c r="R616" s="94"/>
      <c r="S616" s="94"/>
      <c r="T616" s="94"/>
      <c r="U616" s="94"/>
      <c r="V616" s="94"/>
      <c r="W616" s="94"/>
      <c r="X616" s="94"/>
      <c r="Y616" s="94"/>
      <c r="Z616" s="94"/>
      <c r="AA616" s="94"/>
      <c r="AB616" s="94"/>
    </row>
    <row r="617">
      <c r="A617" s="85"/>
      <c r="B617" s="94"/>
      <c r="C617" s="94"/>
      <c r="D617" s="94"/>
      <c r="E617" s="94"/>
      <c r="F617" s="94"/>
      <c r="G617" s="94"/>
      <c r="H617" s="100"/>
      <c r="I617" s="94"/>
      <c r="J617" s="85"/>
      <c r="K617" s="85"/>
      <c r="L617" s="93"/>
      <c r="M617" s="93"/>
      <c r="N617" s="93"/>
      <c r="O617" s="93"/>
      <c r="P617" s="93"/>
      <c r="Q617" s="93"/>
      <c r="R617" s="94"/>
      <c r="S617" s="94"/>
      <c r="T617" s="94"/>
      <c r="U617" s="94"/>
      <c r="V617" s="94"/>
      <c r="W617" s="94"/>
      <c r="X617" s="94"/>
      <c r="Y617" s="94"/>
      <c r="Z617" s="94"/>
      <c r="AA617" s="94"/>
      <c r="AB617" s="94"/>
    </row>
    <row r="618">
      <c r="A618" s="85"/>
      <c r="B618" s="94"/>
      <c r="C618" s="94"/>
      <c r="D618" s="94"/>
      <c r="E618" s="94"/>
      <c r="F618" s="94"/>
      <c r="G618" s="94"/>
      <c r="H618" s="100"/>
      <c r="I618" s="94"/>
      <c r="J618" s="85"/>
      <c r="K618" s="85"/>
      <c r="L618" s="93"/>
      <c r="M618" s="93"/>
      <c r="N618" s="93"/>
      <c r="O618" s="93"/>
      <c r="P618" s="93"/>
      <c r="Q618" s="93"/>
      <c r="R618" s="94"/>
      <c r="S618" s="94"/>
      <c r="T618" s="94"/>
      <c r="U618" s="94"/>
      <c r="V618" s="94"/>
      <c r="W618" s="94"/>
      <c r="X618" s="94"/>
      <c r="Y618" s="94"/>
      <c r="Z618" s="94"/>
      <c r="AA618" s="94"/>
      <c r="AB618" s="94"/>
    </row>
    <row r="619">
      <c r="A619" s="85"/>
      <c r="B619" s="94"/>
      <c r="C619" s="94"/>
      <c r="D619" s="94"/>
      <c r="E619" s="94"/>
      <c r="F619" s="94"/>
      <c r="G619" s="94"/>
      <c r="H619" s="100"/>
      <c r="I619" s="94"/>
      <c r="J619" s="85"/>
      <c r="K619" s="85"/>
      <c r="L619" s="93"/>
      <c r="M619" s="93"/>
      <c r="N619" s="93"/>
      <c r="O619" s="93"/>
      <c r="P619" s="93"/>
      <c r="Q619" s="93"/>
      <c r="R619" s="94"/>
      <c r="S619" s="94"/>
      <c r="T619" s="94"/>
      <c r="U619" s="94"/>
      <c r="V619" s="94"/>
      <c r="W619" s="94"/>
      <c r="X619" s="94"/>
      <c r="Y619" s="94"/>
      <c r="Z619" s="94"/>
      <c r="AA619" s="94"/>
      <c r="AB619" s="94"/>
    </row>
    <row r="620">
      <c r="A620" s="85"/>
      <c r="B620" s="94"/>
      <c r="C620" s="94"/>
      <c r="D620" s="94"/>
      <c r="E620" s="94"/>
      <c r="F620" s="94"/>
      <c r="G620" s="94"/>
      <c r="H620" s="100"/>
      <c r="I620" s="94"/>
      <c r="J620" s="85"/>
      <c r="K620" s="85"/>
      <c r="L620" s="93"/>
      <c r="M620" s="93"/>
      <c r="N620" s="93"/>
      <c r="O620" s="93"/>
      <c r="P620" s="93"/>
      <c r="Q620" s="93"/>
      <c r="R620" s="94"/>
      <c r="S620" s="94"/>
      <c r="T620" s="94"/>
      <c r="U620" s="94"/>
      <c r="V620" s="94"/>
      <c r="W620" s="94"/>
      <c r="X620" s="94"/>
      <c r="Y620" s="94"/>
      <c r="Z620" s="94"/>
      <c r="AA620" s="94"/>
      <c r="AB620" s="94"/>
    </row>
    <row r="621">
      <c r="A621" s="85"/>
      <c r="B621" s="94"/>
      <c r="C621" s="94"/>
      <c r="D621" s="94"/>
      <c r="E621" s="94"/>
      <c r="F621" s="94"/>
      <c r="G621" s="94"/>
      <c r="H621" s="100"/>
      <c r="I621" s="94"/>
      <c r="J621" s="85"/>
      <c r="K621" s="85"/>
      <c r="L621" s="93"/>
      <c r="M621" s="93"/>
      <c r="N621" s="93"/>
      <c r="O621" s="93"/>
      <c r="P621" s="93"/>
      <c r="Q621" s="93"/>
      <c r="R621" s="94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</row>
    <row r="622">
      <c r="A622" s="85"/>
      <c r="B622" s="94"/>
      <c r="C622" s="94"/>
      <c r="D622" s="94"/>
      <c r="E622" s="94"/>
      <c r="F622" s="94"/>
      <c r="G622" s="94"/>
      <c r="H622" s="100"/>
      <c r="I622" s="94"/>
      <c r="J622" s="85"/>
      <c r="K622" s="85"/>
      <c r="L622" s="93"/>
      <c r="M622" s="93"/>
      <c r="N622" s="93"/>
      <c r="O622" s="93"/>
      <c r="P622" s="93"/>
      <c r="Q622" s="93"/>
      <c r="R622" s="94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</row>
    <row r="623">
      <c r="A623" s="85"/>
      <c r="B623" s="94"/>
      <c r="C623" s="94"/>
      <c r="D623" s="94"/>
      <c r="E623" s="94"/>
      <c r="F623" s="94"/>
      <c r="G623" s="94"/>
      <c r="H623" s="100"/>
      <c r="I623" s="94"/>
      <c r="J623" s="85"/>
      <c r="K623" s="85"/>
      <c r="L623" s="93"/>
      <c r="M623" s="93"/>
      <c r="N623" s="93"/>
      <c r="O623" s="93"/>
      <c r="P623" s="93"/>
      <c r="Q623" s="93"/>
      <c r="R623" s="94"/>
      <c r="S623" s="94"/>
      <c r="T623" s="94"/>
      <c r="U623" s="94"/>
      <c r="V623" s="94"/>
      <c r="W623" s="94"/>
      <c r="X623" s="94"/>
      <c r="Y623" s="94"/>
      <c r="Z623" s="94"/>
      <c r="AA623" s="94"/>
      <c r="AB623" s="94"/>
    </row>
    <row r="624">
      <c r="A624" s="85"/>
      <c r="B624" s="94"/>
      <c r="C624" s="94"/>
      <c r="D624" s="94"/>
      <c r="E624" s="94"/>
      <c r="F624" s="94"/>
      <c r="G624" s="94"/>
      <c r="H624" s="100"/>
      <c r="I624" s="94"/>
      <c r="J624" s="85"/>
      <c r="K624" s="85"/>
      <c r="L624" s="93"/>
      <c r="M624" s="93"/>
      <c r="N624" s="93"/>
      <c r="O624" s="93"/>
      <c r="P624" s="93"/>
      <c r="Q624" s="93"/>
      <c r="R624" s="94"/>
      <c r="S624" s="94"/>
      <c r="T624" s="94"/>
      <c r="U624" s="94"/>
      <c r="V624" s="94"/>
      <c r="W624" s="94"/>
      <c r="X624" s="94"/>
      <c r="Y624" s="94"/>
      <c r="Z624" s="94"/>
      <c r="AA624" s="94"/>
      <c r="AB624" s="94"/>
    </row>
    <row r="625">
      <c r="A625" s="85"/>
      <c r="B625" s="94"/>
      <c r="C625" s="94"/>
      <c r="D625" s="94"/>
      <c r="E625" s="94"/>
      <c r="F625" s="94"/>
      <c r="G625" s="94"/>
      <c r="H625" s="100"/>
      <c r="I625" s="94"/>
      <c r="J625" s="85"/>
      <c r="K625" s="85"/>
      <c r="L625" s="93"/>
      <c r="M625" s="93"/>
      <c r="N625" s="93"/>
      <c r="O625" s="93"/>
      <c r="P625" s="93"/>
      <c r="Q625" s="93"/>
      <c r="R625" s="94"/>
      <c r="S625" s="94"/>
      <c r="T625" s="94"/>
      <c r="U625" s="94"/>
      <c r="V625" s="94"/>
      <c r="W625" s="94"/>
      <c r="X625" s="94"/>
      <c r="Y625" s="94"/>
      <c r="Z625" s="94"/>
      <c r="AA625" s="94"/>
      <c r="AB625" s="94"/>
    </row>
    <row r="626">
      <c r="A626" s="85"/>
      <c r="B626" s="94"/>
      <c r="C626" s="94"/>
      <c r="D626" s="94"/>
      <c r="E626" s="94"/>
      <c r="F626" s="94"/>
      <c r="G626" s="94"/>
      <c r="H626" s="100"/>
      <c r="I626" s="94"/>
      <c r="J626" s="85"/>
      <c r="K626" s="85"/>
      <c r="L626" s="93"/>
      <c r="M626" s="93"/>
      <c r="N626" s="93"/>
      <c r="O626" s="93"/>
      <c r="P626" s="93"/>
      <c r="Q626" s="93"/>
      <c r="R626" s="94"/>
      <c r="S626" s="94"/>
      <c r="T626" s="94"/>
      <c r="U626" s="94"/>
      <c r="V626" s="94"/>
      <c r="W626" s="94"/>
      <c r="X626" s="94"/>
      <c r="Y626" s="94"/>
      <c r="Z626" s="94"/>
      <c r="AA626" s="94"/>
      <c r="AB626" s="94"/>
    </row>
    <row r="627">
      <c r="A627" s="85"/>
      <c r="B627" s="94"/>
      <c r="C627" s="94"/>
      <c r="D627" s="94"/>
      <c r="E627" s="94"/>
      <c r="F627" s="94"/>
      <c r="G627" s="94"/>
      <c r="H627" s="100"/>
      <c r="I627" s="94"/>
      <c r="J627" s="85"/>
      <c r="K627" s="85"/>
      <c r="L627" s="93"/>
      <c r="M627" s="93"/>
      <c r="N627" s="93"/>
      <c r="O627" s="93"/>
      <c r="P627" s="93"/>
      <c r="Q627" s="93"/>
      <c r="R627" s="94"/>
      <c r="S627" s="94"/>
      <c r="T627" s="94"/>
      <c r="U627" s="94"/>
      <c r="V627" s="94"/>
      <c r="W627" s="94"/>
      <c r="X627" s="94"/>
      <c r="Y627" s="94"/>
      <c r="Z627" s="94"/>
      <c r="AA627" s="94"/>
      <c r="AB627" s="94"/>
    </row>
    <row r="628">
      <c r="A628" s="85"/>
      <c r="B628" s="94"/>
      <c r="C628" s="94"/>
      <c r="D628" s="94"/>
      <c r="E628" s="94"/>
      <c r="F628" s="94"/>
      <c r="G628" s="94"/>
      <c r="H628" s="100"/>
      <c r="I628" s="94"/>
      <c r="J628" s="85"/>
      <c r="K628" s="85"/>
      <c r="L628" s="93"/>
      <c r="M628" s="93"/>
      <c r="N628" s="93"/>
      <c r="O628" s="93"/>
      <c r="P628" s="93"/>
      <c r="Q628" s="93"/>
      <c r="R628" s="94"/>
      <c r="S628" s="94"/>
      <c r="T628" s="94"/>
      <c r="U628" s="94"/>
      <c r="V628" s="94"/>
      <c r="W628" s="94"/>
      <c r="X628" s="94"/>
      <c r="Y628" s="94"/>
      <c r="Z628" s="94"/>
      <c r="AA628" s="94"/>
      <c r="AB628" s="94"/>
    </row>
    <row r="629">
      <c r="A629" s="85"/>
      <c r="B629" s="94"/>
      <c r="C629" s="94"/>
      <c r="D629" s="94"/>
      <c r="E629" s="94"/>
      <c r="F629" s="94"/>
      <c r="G629" s="94"/>
      <c r="H629" s="100"/>
      <c r="I629" s="94"/>
      <c r="J629" s="85"/>
      <c r="K629" s="85"/>
      <c r="L629" s="93"/>
      <c r="M629" s="93"/>
      <c r="N629" s="93"/>
      <c r="O629" s="93"/>
      <c r="P629" s="93"/>
      <c r="Q629" s="93"/>
      <c r="R629" s="94"/>
      <c r="S629" s="94"/>
      <c r="T629" s="94"/>
      <c r="U629" s="94"/>
      <c r="V629" s="94"/>
      <c r="W629" s="94"/>
      <c r="X629" s="94"/>
      <c r="Y629" s="94"/>
      <c r="Z629" s="94"/>
      <c r="AA629" s="94"/>
      <c r="AB629" s="94"/>
    </row>
    <row r="630">
      <c r="A630" s="85"/>
      <c r="B630" s="94"/>
      <c r="C630" s="94"/>
      <c r="D630" s="94"/>
      <c r="E630" s="94"/>
      <c r="F630" s="94"/>
      <c r="G630" s="94"/>
      <c r="H630" s="100"/>
      <c r="I630" s="94"/>
      <c r="J630" s="85"/>
      <c r="K630" s="85"/>
      <c r="L630" s="93"/>
      <c r="M630" s="93"/>
      <c r="N630" s="93"/>
      <c r="O630" s="93"/>
      <c r="P630" s="93"/>
      <c r="Q630" s="93"/>
      <c r="R630" s="94"/>
      <c r="S630" s="94"/>
      <c r="T630" s="94"/>
      <c r="U630" s="94"/>
      <c r="V630" s="94"/>
      <c r="W630" s="94"/>
      <c r="X630" s="94"/>
      <c r="Y630" s="94"/>
      <c r="Z630" s="94"/>
      <c r="AA630" s="94"/>
      <c r="AB630" s="94"/>
    </row>
    <row r="631">
      <c r="A631" s="85"/>
      <c r="B631" s="94"/>
      <c r="C631" s="94"/>
      <c r="D631" s="94"/>
      <c r="E631" s="94"/>
      <c r="F631" s="94"/>
      <c r="G631" s="94"/>
      <c r="H631" s="100"/>
      <c r="I631" s="94"/>
      <c r="J631" s="85"/>
      <c r="K631" s="85"/>
      <c r="L631" s="93"/>
      <c r="M631" s="93"/>
      <c r="N631" s="93"/>
      <c r="O631" s="93"/>
      <c r="P631" s="93"/>
      <c r="Q631" s="93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</row>
    <row r="632">
      <c r="A632" s="85"/>
      <c r="B632" s="94"/>
      <c r="C632" s="94"/>
      <c r="D632" s="94"/>
      <c r="E632" s="94"/>
      <c r="F632" s="94"/>
      <c r="G632" s="94"/>
      <c r="H632" s="100"/>
      <c r="I632" s="94"/>
      <c r="J632" s="85"/>
      <c r="K632" s="85"/>
      <c r="L632" s="93"/>
      <c r="M632" s="93"/>
      <c r="N632" s="93"/>
      <c r="O632" s="93"/>
      <c r="P632" s="93"/>
      <c r="Q632" s="93"/>
      <c r="R632" s="94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</row>
    <row r="633">
      <c r="A633" s="85"/>
      <c r="B633" s="94"/>
      <c r="C633" s="94"/>
      <c r="D633" s="94"/>
      <c r="E633" s="94"/>
      <c r="F633" s="94"/>
      <c r="G633" s="94"/>
      <c r="H633" s="100"/>
      <c r="I633" s="94"/>
      <c r="J633" s="85"/>
      <c r="K633" s="85"/>
      <c r="L633" s="93"/>
      <c r="M633" s="93"/>
      <c r="N633" s="93"/>
      <c r="O633" s="93"/>
      <c r="P633" s="93"/>
      <c r="Q633" s="93"/>
      <c r="R633" s="94"/>
      <c r="S633" s="94"/>
      <c r="T633" s="94"/>
      <c r="U633" s="94"/>
      <c r="V633" s="94"/>
      <c r="W633" s="94"/>
      <c r="X633" s="94"/>
      <c r="Y633" s="94"/>
      <c r="Z633" s="94"/>
      <c r="AA633" s="94"/>
      <c r="AB633" s="94"/>
    </row>
    <row r="634">
      <c r="A634" s="85"/>
      <c r="B634" s="94"/>
      <c r="C634" s="94"/>
      <c r="D634" s="94"/>
      <c r="E634" s="94"/>
      <c r="F634" s="94"/>
      <c r="G634" s="94"/>
      <c r="H634" s="100"/>
      <c r="I634" s="94"/>
      <c r="J634" s="85"/>
      <c r="K634" s="85"/>
      <c r="L634" s="93"/>
      <c r="M634" s="93"/>
      <c r="N634" s="93"/>
      <c r="O634" s="93"/>
      <c r="P634" s="93"/>
      <c r="Q634" s="93"/>
      <c r="R634" s="94"/>
      <c r="S634" s="94"/>
      <c r="T634" s="94"/>
      <c r="U634" s="94"/>
      <c r="V634" s="94"/>
      <c r="W634" s="94"/>
      <c r="X634" s="94"/>
      <c r="Y634" s="94"/>
      <c r="Z634" s="94"/>
      <c r="AA634" s="94"/>
      <c r="AB634" s="94"/>
    </row>
    <row r="635">
      <c r="A635" s="85"/>
      <c r="B635" s="94"/>
      <c r="C635" s="94"/>
      <c r="D635" s="94"/>
      <c r="E635" s="94"/>
      <c r="F635" s="94"/>
      <c r="G635" s="94"/>
      <c r="H635" s="100"/>
      <c r="I635" s="94"/>
      <c r="J635" s="85"/>
      <c r="K635" s="85"/>
      <c r="L635" s="93"/>
      <c r="M635" s="93"/>
      <c r="N635" s="93"/>
      <c r="O635" s="93"/>
      <c r="P635" s="93"/>
      <c r="Q635" s="93"/>
      <c r="R635" s="94"/>
      <c r="S635" s="94"/>
      <c r="T635" s="94"/>
      <c r="U635" s="94"/>
      <c r="V635" s="94"/>
      <c r="W635" s="94"/>
      <c r="X635" s="94"/>
      <c r="Y635" s="94"/>
      <c r="Z635" s="94"/>
      <c r="AA635" s="94"/>
      <c r="AB635" s="94"/>
    </row>
    <row r="636">
      <c r="A636" s="85"/>
      <c r="B636" s="94"/>
      <c r="C636" s="94"/>
      <c r="D636" s="94"/>
      <c r="E636" s="94"/>
      <c r="F636" s="94"/>
      <c r="G636" s="94"/>
      <c r="H636" s="100"/>
      <c r="I636" s="94"/>
      <c r="J636" s="85"/>
      <c r="K636" s="85"/>
      <c r="L636" s="93"/>
      <c r="M636" s="93"/>
      <c r="N636" s="93"/>
      <c r="O636" s="93"/>
      <c r="P636" s="93"/>
      <c r="Q636" s="93"/>
      <c r="R636" s="94"/>
      <c r="S636" s="94"/>
      <c r="T636" s="94"/>
      <c r="U636" s="94"/>
      <c r="V636" s="94"/>
      <c r="W636" s="94"/>
      <c r="X636" s="94"/>
      <c r="Y636" s="94"/>
      <c r="Z636" s="94"/>
      <c r="AA636" s="94"/>
      <c r="AB636" s="94"/>
    </row>
    <row r="637">
      <c r="A637" s="85"/>
      <c r="B637" s="94"/>
      <c r="C637" s="94"/>
      <c r="D637" s="94"/>
      <c r="E637" s="94"/>
      <c r="F637" s="94"/>
      <c r="G637" s="94"/>
      <c r="H637" s="100"/>
      <c r="I637" s="94"/>
      <c r="J637" s="85"/>
      <c r="K637" s="85"/>
      <c r="L637" s="93"/>
      <c r="M637" s="93"/>
      <c r="N637" s="93"/>
      <c r="O637" s="93"/>
      <c r="P637" s="93"/>
      <c r="Q637" s="93"/>
      <c r="R637" s="94"/>
      <c r="S637" s="94"/>
      <c r="T637" s="94"/>
      <c r="U637" s="94"/>
      <c r="V637" s="94"/>
      <c r="W637" s="94"/>
      <c r="X637" s="94"/>
      <c r="Y637" s="94"/>
      <c r="Z637" s="94"/>
      <c r="AA637" s="94"/>
      <c r="AB637" s="94"/>
    </row>
    <row r="638">
      <c r="A638" s="85"/>
      <c r="B638" s="94"/>
      <c r="C638" s="94"/>
      <c r="D638" s="94"/>
      <c r="E638" s="94"/>
      <c r="F638" s="94"/>
      <c r="G638" s="94"/>
      <c r="H638" s="100"/>
      <c r="I638" s="94"/>
      <c r="J638" s="85"/>
      <c r="K638" s="85"/>
      <c r="L638" s="93"/>
      <c r="M638" s="93"/>
      <c r="N638" s="93"/>
      <c r="O638" s="93"/>
      <c r="P638" s="93"/>
      <c r="Q638" s="93"/>
      <c r="R638" s="94"/>
      <c r="S638" s="94"/>
      <c r="T638" s="94"/>
      <c r="U638" s="94"/>
      <c r="V638" s="94"/>
      <c r="W638" s="94"/>
      <c r="X638" s="94"/>
      <c r="Y638" s="94"/>
      <c r="Z638" s="94"/>
      <c r="AA638" s="94"/>
      <c r="AB638" s="94"/>
    </row>
    <row r="639">
      <c r="A639" s="85"/>
      <c r="B639" s="94"/>
      <c r="C639" s="94"/>
      <c r="D639" s="94"/>
      <c r="E639" s="94"/>
      <c r="F639" s="94"/>
      <c r="G639" s="94"/>
      <c r="H639" s="100"/>
      <c r="I639" s="94"/>
      <c r="J639" s="85"/>
      <c r="K639" s="85"/>
      <c r="L639" s="93"/>
      <c r="M639" s="93"/>
      <c r="N639" s="93"/>
      <c r="O639" s="93"/>
      <c r="P639" s="93"/>
      <c r="Q639" s="93"/>
      <c r="R639" s="94"/>
      <c r="S639" s="94"/>
      <c r="T639" s="94"/>
      <c r="U639" s="94"/>
      <c r="V639" s="94"/>
      <c r="W639" s="94"/>
      <c r="X639" s="94"/>
      <c r="Y639" s="94"/>
      <c r="Z639" s="94"/>
      <c r="AA639" s="94"/>
      <c r="AB639" s="94"/>
    </row>
    <row r="640">
      <c r="A640" s="85"/>
      <c r="B640" s="94"/>
      <c r="C640" s="94"/>
      <c r="D640" s="94"/>
      <c r="E640" s="94"/>
      <c r="F640" s="94"/>
      <c r="G640" s="94"/>
      <c r="H640" s="100"/>
      <c r="I640" s="94"/>
      <c r="J640" s="85"/>
      <c r="K640" s="85"/>
      <c r="L640" s="93"/>
      <c r="M640" s="93"/>
      <c r="N640" s="93"/>
      <c r="O640" s="93"/>
      <c r="P640" s="93"/>
      <c r="Q640" s="93"/>
      <c r="R640" s="94"/>
      <c r="S640" s="94"/>
      <c r="T640" s="94"/>
      <c r="U640" s="94"/>
      <c r="V640" s="94"/>
      <c r="W640" s="94"/>
      <c r="X640" s="94"/>
      <c r="Y640" s="94"/>
      <c r="Z640" s="94"/>
      <c r="AA640" s="94"/>
      <c r="AB640" s="94"/>
    </row>
    <row r="641">
      <c r="A641" s="85"/>
      <c r="B641" s="94"/>
      <c r="C641" s="94"/>
      <c r="D641" s="94"/>
      <c r="E641" s="94"/>
      <c r="F641" s="94"/>
      <c r="G641" s="94"/>
      <c r="H641" s="100"/>
      <c r="I641" s="94"/>
      <c r="J641" s="85"/>
      <c r="K641" s="85"/>
      <c r="L641" s="93"/>
      <c r="M641" s="93"/>
      <c r="N641" s="93"/>
      <c r="O641" s="93"/>
      <c r="P641" s="93"/>
      <c r="Q641" s="93"/>
      <c r="R641" s="94"/>
      <c r="S641" s="94"/>
      <c r="T641" s="94"/>
      <c r="U641" s="94"/>
      <c r="V641" s="94"/>
      <c r="W641" s="94"/>
      <c r="X641" s="94"/>
      <c r="Y641" s="94"/>
      <c r="Z641" s="94"/>
      <c r="AA641" s="94"/>
      <c r="AB641" s="94"/>
    </row>
    <row r="642">
      <c r="A642" s="85"/>
      <c r="B642" s="94"/>
      <c r="C642" s="94"/>
      <c r="D642" s="94"/>
      <c r="E642" s="94"/>
      <c r="F642" s="94"/>
      <c r="G642" s="94"/>
      <c r="H642" s="100"/>
      <c r="I642" s="94"/>
      <c r="J642" s="85"/>
      <c r="K642" s="85"/>
      <c r="L642" s="93"/>
      <c r="M642" s="93"/>
      <c r="N642" s="93"/>
      <c r="O642" s="93"/>
      <c r="P642" s="93"/>
      <c r="Q642" s="93"/>
      <c r="R642" s="94"/>
      <c r="S642" s="94"/>
      <c r="T642" s="94"/>
      <c r="U642" s="94"/>
      <c r="V642" s="94"/>
      <c r="W642" s="94"/>
      <c r="X642" s="94"/>
      <c r="Y642" s="94"/>
      <c r="Z642" s="94"/>
      <c r="AA642" s="94"/>
      <c r="AB642" s="94"/>
    </row>
    <row r="643">
      <c r="A643" s="85"/>
      <c r="B643" s="94"/>
      <c r="C643" s="94"/>
      <c r="D643" s="94"/>
      <c r="E643" s="94"/>
      <c r="F643" s="94"/>
      <c r="G643" s="94"/>
      <c r="H643" s="100"/>
      <c r="I643" s="94"/>
      <c r="J643" s="85"/>
      <c r="K643" s="85"/>
      <c r="L643" s="93"/>
      <c r="M643" s="93"/>
      <c r="N643" s="93"/>
      <c r="O643" s="93"/>
      <c r="P643" s="93"/>
      <c r="Q643" s="93"/>
      <c r="R643" s="94"/>
      <c r="S643" s="94"/>
      <c r="T643" s="94"/>
      <c r="U643" s="94"/>
      <c r="V643" s="94"/>
      <c r="W643" s="94"/>
      <c r="X643" s="94"/>
      <c r="Y643" s="94"/>
      <c r="Z643" s="94"/>
      <c r="AA643" s="94"/>
      <c r="AB643" s="94"/>
    </row>
    <row r="644">
      <c r="A644" s="85"/>
      <c r="B644" s="94"/>
      <c r="C644" s="94"/>
      <c r="D644" s="94"/>
      <c r="E644" s="94"/>
      <c r="F644" s="94"/>
      <c r="G644" s="94"/>
      <c r="H644" s="100"/>
      <c r="I644" s="94"/>
      <c r="J644" s="85"/>
      <c r="K644" s="85"/>
      <c r="L644" s="93"/>
      <c r="M644" s="93"/>
      <c r="N644" s="93"/>
      <c r="O644" s="93"/>
      <c r="P644" s="93"/>
      <c r="Q644" s="93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</row>
    <row r="645">
      <c r="A645" s="85"/>
      <c r="B645" s="94"/>
      <c r="C645" s="94"/>
      <c r="D645" s="94"/>
      <c r="E645" s="94"/>
      <c r="F645" s="94"/>
      <c r="G645" s="94"/>
      <c r="H645" s="100"/>
      <c r="I645" s="94"/>
      <c r="J645" s="85"/>
      <c r="K645" s="85"/>
      <c r="L645" s="93"/>
      <c r="M645" s="93"/>
      <c r="N645" s="93"/>
      <c r="O645" s="93"/>
      <c r="P645" s="93"/>
      <c r="Q645" s="93"/>
      <c r="R645" s="94"/>
      <c r="S645" s="94"/>
      <c r="T645" s="94"/>
      <c r="U645" s="94"/>
      <c r="V645" s="94"/>
      <c r="W645" s="94"/>
      <c r="X645" s="94"/>
      <c r="Y645" s="94"/>
      <c r="Z645" s="94"/>
      <c r="AA645" s="94"/>
      <c r="AB645" s="94"/>
    </row>
    <row r="646">
      <c r="A646" s="85"/>
      <c r="B646" s="94"/>
      <c r="C646" s="94"/>
      <c r="D646" s="94"/>
      <c r="E646" s="94"/>
      <c r="F646" s="94"/>
      <c r="G646" s="94"/>
      <c r="H646" s="100"/>
      <c r="I646" s="94"/>
      <c r="J646" s="85"/>
      <c r="K646" s="85"/>
      <c r="L646" s="93"/>
      <c r="M646" s="93"/>
      <c r="N646" s="93"/>
      <c r="O646" s="93"/>
      <c r="P646" s="93"/>
      <c r="Q646" s="93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</row>
    <row r="647">
      <c r="A647" s="85"/>
      <c r="B647" s="94"/>
      <c r="C647" s="94"/>
      <c r="D647" s="94"/>
      <c r="E647" s="94"/>
      <c r="F647" s="94"/>
      <c r="G647" s="94"/>
      <c r="H647" s="100"/>
      <c r="I647" s="94"/>
      <c r="J647" s="85"/>
      <c r="K647" s="85"/>
      <c r="L647" s="93"/>
      <c r="M647" s="93"/>
      <c r="N647" s="93"/>
      <c r="O647" s="93"/>
      <c r="P647" s="93"/>
      <c r="Q647" s="93"/>
      <c r="R647" s="94"/>
      <c r="S647" s="94"/>
      <c r="T647" s="94"/>
      <c r="U647" s="94"/>
      <c r="V647" s="94"/>
      <c r="W647" s="94"/>
      <c r="X647" s="94"/>
      <c r="Y647" s="94"/>
      <c r="Z647" s="94"/>
      <c r="AA647" s="94"/>
      <c r="AB647" s="94"/>
    </row>
    <row r="648">
      <c r="A648" s="85"/>
      <c r="B648" s="94"/>
      <c r="C648" s="94"/>
      <c r="D648" s="94"/>
      <c r="E648" s="94"/>
      <c r="F648" s="94"/>
      <c r="G648" s="94"/>
      <c r="H648" s="100"/>
      <c r="I648" s="94"/>
      <c r="J648" s="85"/>
      <c r="K648" s="85"/>
      <c r="L648" s="93"/>
      <c r="M648" s="93"/>
      <c r="N648" s="93"/>
      <c r="O648" s="93"/>
      <c r="P648" s="93"/>
      <c r="Q648" s="93"/>
      <c r="R648" s="94"/>
      <c r="S648" s="94"/>
      <c r="T648" s="94"/>
      <c r="U648" s="94"/>
      <c r="V648" s="94"/>
      <c r="W648" s="94"/>
      <c r="X648" s="94"/>
      <c r="Y648" s="94"/>
      <c r="Z648" s="94"/>
      <c r="AA648" s="94"/>
      <c r="AB648" s="94"/>
    </row>
    <row r="649">
      <c r="A649" s="85"/>
      <c r="B649" s="94"/>
      <c r="C649" s="94"/>
      <c r="D649" s="94"/>
      <c r="E649" s="94"/>
      <c r="F649" s="94"/>
      <c r="G649" s="94"/>
      <c r="H649" s="100"/>
      <c r="I649" s="94"/>
      <c r="J649" s="85"/>
      <c r="K649" s="85"/>
      <c r="L649" s="93"/>
      <c r="M649" s="93"/>
      <c r="N649" s="93"/>
      <c r="O649" s="93"/>
      <c r="P649" s="93"/>
      <c r="Q649" s="93"/>
      <c r="R649" s="94"/>
      <c r="S649" s="94"/>
      <c r="T649" s="94"/>
      <c r="U649" s="94"/>
      <c r="V649" s="94"/>
      <c r="W649" s="94"/>
      <c r="X649" s="94"/>
      <c r="Y649" s="94"/>
      <c r="Z649" s="94"/>
      <c r="AA649" s="94"/>
      <c r="AB649" s="94"/>
    </row>
    <row r="650">
      <c r="A650" s="85"/>
      <c r="B650" s="94"/>
      <c r="C650" s="94"/>
      <c r="D650" s="94"/>
      <c r="E650" s="94"/>
      <c r="F650" s="94"/>
      <c r="G650" s="94"/>
      <c r="H650" s="100"/>
      <c r="I650" s="94"/>
      <c r="J650" s="85"/>
      <c r="K650" s="85"/>
      <c r="L650" s="93"/>
      <c r="M650" s="93"/>
      <c r="N650" s="93"/>
      <c r="O650" s="93"/>
      <c r="P650" s="93"/>
      <c r="Q650" s="93"/>
      <c r="R650" s="94"/>
      <c r="S650" s="94"/>
      <c r="T650" s="94"/>
      <c r="U650" s="94"/>
      <c r="V650" s="94"/>
      <c r="W650" s="94"/>
      <c r="X650" s="94"/>
      <c r="Y650" s="94"/>
      <c r="Z650" s="94"/>
      <c r="AA650" s="94"/>
      <c r="AB650" s="94"/>
    </row>
    <row r="651">
      <c r="A651" s="85"/>
      <c r="B651" s="94"/>
      <c r="C651" s="94"/>
      <c r="D651" s="94"/>
      <c r="E651" s="94"/>
      <c r="F651" s="94"/>
      <c r="G651" s="94"/>
      <c r="H651" s="100"/>
      <c r="I651" s="94"/>
      <c r="J651" s="85"/>
      <c r="K651" s="85"/>
      <c r="L651" s="93"/>
      <c r="M651" s="93"/>
      <c r="N651" s="93"/>
      <c r="O651" s="93"/>
      <c r="P651" s="93"/>
      <c r="Q651" s="93"/>
      <c r="R651" s="94"/>
      <c r="S651" s="94"/>
      <c r="T651" s="94"/>
      <c r="U651" s="94"/>
      <c r="V651" s="94"/>
      <c r="W651" s="94"/>
      <c r="X651" s="94"/>
      <c r="Y651" s="94"/>
      <c r="Z651" s="94"/>
      <c r="AA651" s="94"/>
      <c r="AB651" s="94"/>
    </row>
    <row r="652">
      <c r="A652" s="85"/>
      <c r="B652" s="94"/>
      <c r="C652" s="94"/>
      <c r="D652" s="94"/>
      <c r="E652" s="94"/>
      <c r="F652" s="94"/>
      <c r="G652" s="94"/>
      <c r="H652" s="100"/>
      <c r="I652" s="94"/>
      <c r="J652" s="85"/>
      <c r="K652" s="85"/>
      <c r="L652" s="93"/>
      <c r="M652" s="93"/>
      <c r="N652" s="93"/>
      <c r="O652" s="93"/>
      <c r="P652" s="93"/>
      <c r="Q652" s="93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</row>
    <row r="653">
      <c r="A653" s="85"/>
      <c r="B653" s="94"/>
      <c r="C653" s="94"/>
      <c r="D653" s="94"/>
      <c r="E653" s="94"/>
      <c r="F653" s="94"/>
      <c r="G653" s="94"/>
      <c r="H653" s="100"/>
      <c r="I653" s="94"/>
      <c r="J653" s="85"/>
      <c r="K653" s="85"/>
      <c r="L653" s="93"/>
      <c r="M653" s="93"/>
      <c r="N653" s="93"/>
      <c r="O653" s="93"/>
      <c r="P653" s="93"/>
      <c r="Q653" s="93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</row>
    <row r="654">
      <c r="A654" s="85"/>
      <c r="B654" s="94"/>
      <c r="C654" s="94"/>
      <c r="D654" s="94"/>
      <c r="E654" s="94"/>
      <c r="F654" s="94"/>
      <c r="G654" s="94"/>
      <c r="H654" s="100"/>
      <c r="I654" s="94"/>
      <c r="J654" s="85"/>
      <c r="K654" s="85"/>
      <c r="L654" s="93"/>
      <c r="M654" s="93"/>
      <c r="N654" s="93"/>
      <c r="O654" s="93"/>
      <c r="P654" s="93"/>
      <c r="Q654" s="93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</row>
    <row r="655">
      <c r="A655" s="85"/>
      <c r="B655" s="94"/>
      <c r="C655" s="94"/>
      <c r="D655" s="94"/>
      <c r="E655" s="94"/>
      <c r="F655" s="94"/>
      <c r="G655" s="94"/>
      <c r="H655" s="100"/>
      <c r="I655" s="94"/>
      <c r="J655" s="85"/>
      <c r="K655" s="85"/>
      <c r="L655" s="93"/>
      <c r="M655" s="93"/>
      <c r="N655" s="93"/>
      <c r="O655" s="93"/>
      <c r="P655" s="93"/>
      <c r="Q655" s="93"/>
      <c r="R655" s="94"/>
      <c r="S655" s="94"/>
      <c r="T655" s="94"/>
      <c r="U655" s="94"/>
      <c r="V655" s="94"/>
      <c r="W655" s="94"/>
      <c r="X655" s="94"/>
      <c r="Y655" s="94"/>
      <c r="Z655" s="94"/>
      <c r="AA655" s="94"/>
      <c r="AB655" s="94"/>
    </row>
    <row r="656">
      <c r="A656" s="85"/>
      <c r="B656" s="94"/>
      <c r="C656" s="94"/>
      <c r="D656" s="94"/>
      <c r="E656" s="94"/>
      <c r="F656" s="94"/>
      <c r="G656" s="94"/>
      <c r="H656" s="100"/>
      <c r="I656" s="94"/>
      <c r="J656" s="85"/>
      <c r="K656" s="85"/>
      <c r="L656" s="93"/>
      <c r="M656" s="93"/>
      <c r="N656" s="93"/>
      <c r="O656" s="93"/>
      <c r="P656" s="93"/>
      <c r="Q656" s="93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</row>
    <row r="657">
      <c r="A657" s="85"/>
      <c r="B657" s="94"/>
      <c r="C657" s="94"/>
      <c r="D657" s="94"/>
      <c r="E657" s="94"/>
      <c r="F657" s="94"/>
      <c r="G657" s="94"/>
      <c r="H657" s="100"/>
      <c r="I657" s="94"/>
      <c r="J657" s="85"/>
      <c r="K657" s="85"/>
      <c r="L657" s="93"/>
      <c r="M657" s="93"/>
      <c r="N657" s="93"/>
      <c r="O657" s="93"/>
      <c r="P657" s="93"/>
      <c r="Q657" s="93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</row>
    <row r="658">
      <c r="A658" s="85"/>
      <c r="B658" s="94"/>
      <c r="C658" s="94"/>
      <c r="D658" s="94"/>
      <c r="E658" s="94"/>
      <c r="F658" s="94"/>
      <c r="G658" s="94"/>
      <c r="H658" s="100"/>
      <c r="I658" s="94"/>
      <c r="J658" s="85"/>
      <c r="K658" s="85"/>
      <c r="L658" s="93"/>
      <c r="M658" s="93"/>
      <c r="N658" s="93"/>
      <c r="O658" s="93"/>
      <c r="P658" s="93"/>
      <c r="Q658" s="93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</row>
    <row r="659">
      <c r="A659" s="85"/>
      <c r="B659" s="94"/>
      <c r="C659" s="94"/>
      <c r="D659" s="94"/>
      <c r="E659" s="94"/>
      <c r="F659" s="94"/>
      <c r="G659" s="94"/>
      <c r="H659" s="100"/>
      <c r="I659" s="94"/>
      <c r="J659" s="85"/>
      <c r="K659" s="85"/>
      <c r="L659" s="93"/>
      <c r="M659" s="93"/>
      <c r="N659" s="93"/>
      <c r="O659" s="93"/>
      <c r="P659" s="93"/>
      <c r="Q659" s="93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</row>
    <row r="660">
      <c r="A660" s="85"/>
      <c r="B660" s="94"/>
      <c r="C660" s="94"/>
      <c r="D660" s="94"/>
      <c r="E660" s="94"/>
      <c r="F660" s="94"/>
      <c r="G660" s="94"/>
      <c r="H660" s="100"/>
      <c r="I660" s="94"/>
      <c r="J660" s="85"/>
      <c r="K660" s="85"/>
      <c r="L660" s="93"/>
      <c r="M660" s="93"/>
      <c r="N660" s="93"/>
      <c r="O660" s="93"/>
      <c r="P660" s="93"/>
      <c r="Q660" s="93"/>
      <c r="R660" s="94"/>
      <c r="S660" s="94"/>
      <c r="T660" s="94"/>
      <c r="U660" s="94"/>
      <c r="V660" s="94"/>
      <c r="W660" s="94"/>
      <c r="X660" s="94"/>
      <c r="Y660" s="94"/>
      <c r="Z660" s="94"/>
      <c r="AA660" s="94"/>
      <c r="AB660" s="94"/>
    </row>
    <row r="661">
      <c r="A661" s="85"/>
      <c r="B661" s="94"/>
      <c r="C661" s="94"/>
      <c r="D661" s="94"/>
      <c r="E661" s="94"/>
      <c r="F661" s="94"/>
      <c r="G661" s="94"/>
      <c r="H661" s="100"/>
      <c r="I661" s="94"/>
      <c r="J661" s="85"/>
      <c r="K661" s="85"/>
      <c r="L661" s="93"/>
      <c r="M661" s="93"/>
      <c r="N661" s="93"/>
      <c r="O661" s="93"/>
      <c r="P661" s="93"/>
      <c r="Q661" s="93"/>
      <c r="R661" s="94"/>
      <c r="S661" s="94"/>
      <c r="T661" s="94"/>
      <c r="U661" s="94"/>
      <c r="V661" s="94"/>
      <c r="W661" s="94"/>
      <c r="X661" s="94"/>
      <c r="Y661" s="94"/>
      <c r="Z661" s="94"/>
      <c r="AA661" s="94"/>
      <c r="AB661" s="94"/>
    </row>
    <row r="662">
      <c r="A662" s="85"/>
      <c r="B662" s="94"/>
      <c r="C662" s="94"/>
      <c r="D662" s="94"/>
      <c r="E662" s="94"/>
      <c r="F662" s="94"/>
      <c r="G662" s="94"/>
      <c r="H662" s="100"/>
      <c r="I662" s="94"/>
      <c r="J662" s="85"/>
      <c r="K662" s="85"/>
      <c r="L662" s="93"/>
      <c r="M662" s="93"/>
      <c r="N662" s="93"/>
      <c r="O662" s="93"/>
      <c r="P662" s="93"/>
      <c r="Q662" s="93"/>
      <c r="R662" s="94"/>
      <c r="S662" s="94"/>
      <c r="T662" s="94"/>
      <c r="U662" s="94"/>
      <c r="V662" s="94"/>
      <c r="W662" s="94"/>
      <c r="X662" s="94"/>
      <c r="Y662" s="94"/>
      <c r="Z662" s="94"/>
      <c r="AA662" s="94"/>
      <c r="AB662" s="94"/>
    </row>
    <row r="663">
      <c r="A663" s="85"/>
      <c r="B663" s="94"/>
      <c r="C663" s="94"/>
      <c r="D663" s="94"/>
      <c r="E663" s="94"/>
      <c r="F663" s="94"/>
      <c r="G663" s="94"/>
      <c r="H663" s="100"/>
      <c r="I663" s="94"/>
      <c r="J663" s="85"/>
      <c r="K663" s="85"/>
      <c r="L663" s="93"/>
      <c r="M663" s="93"/>
      <c r="N663" s="93"/>
      <c r="O663" s="93"/>
      <c r="P663" s="93"/>
      <c r="Q663" s="93"/>
      <c r="R663" s="94"/>
      <c r="S663" s="94"/>
      <c r="T663" s="94"/>
      <c r="U663" s="94"/>
      <c r="V663" s="94"/>
      <c r="W663" s="94"/>
      <c r="X663" s="94"/>
      <c r="Y663" s="94"/>
      <c r="Z663" s="94"/>
      <c r="AA663" s="94"/>
      <c r="AB663" s="94"/>
    </row>
    <row r="664">
      <c r="A664" s="85"/>
      <c r="B664" s="94"/>
      <c r="C664" s="94"/>
      <c r="D664" s="94"/>
      <c r="E664" s="94"/>
      <c r="F664" s="94"/>
      <c r="G664" s="94"/>
      <c r="H664" s="100"/>
      <c r="I664" s="94"/>
      <c r="J664" s="85"/>
      <c r="K664" s="85"/>
      <c r="L664" s="93"/>
      <c r="M664" s="93"/>
      <c r="N664" s="93"/>
      <c r="O664" s="93"/>
      <c r="P664" s="93"/>
      <c r="Q664" s="93"/>
      <c r="R664" s="94"/>
      <c r="S664" s="94"/>
      <c r="T664" s="94"/>
      <c r="U664" s="94"/>
      <c r="V664" s="94"/>
      <c r="W664" s="94"/>
      <c r="X664" s="94"/>
      <c r="Y664" s="94"/>
      <c r="Z664" s="94"/>
      <c r="AA664" s="94"/>
      <c r="AB664" s="94"/>
    </row>
    <row r="665">
      <c r="A665" s="85"/>
      <c r="B665" s="94"/>
      <c r="C665" s="94"/>
      <c r="D665" s="94"/>
      <c r="E665" s="94"/>
      <c r="F665" s="94"/>
      <c r="G665" s="94"/>
      <c r="H665" s="100"/>
      <c r="I665" s="94"/>
      <c r="J665" s="85"/>
      <c r="K665" s="85"/>
      <c r="L665" s="93"/>
      <c r="M665" s="93"/>
      <c r="N665" s="93"/>
      <c r="O665" s="93"/>
      <c r="P665" s="93"/>
      <c r="Q665" s="93"/>
      <c r="R665" s="94"/>
      <c r="S665" s="94"/>
      <c r="T665" s="94"/>
      <c r="U665" s="94"/>
      <c r="V665" s="94"/>
      <c r="W665" s="94"/>
      <c r="X665" s="94"/>
      <c r="Y665" s="94"/>
      <c r="Z665" s="94"/>
      <c r="AA665" s="94"/>
      <c r="AB665" s="94"/>
    </row>
    <row r="666">
      <c r="A666" s="85"/>
      <c r="B666" s="94"/>
      <c r="C666" s="94"/>
      <c r="D666" s="94"/>
      <c r="E666" s="94"/>
      <c r="F666" s="94"/>
      <c r="G666" s="94"/>
      <c r="H666" s="100"/>
      <c r="I666" s="94"/>
      <c r="J666" s="85"/>
      <c r="K666" s="85"/>
      <c r="L666" s="93"/>
      <c r="M666" s="93"/>
      <c r="N666" s="93"/>
      <c r="O666" s="93"/>
      <c r="P666" s="93"/>
      <c r="Q666" s="93"/>
      <c r="R666" s="94"/>
      <c r="S666" s="94"/>
      <c r="T666" s="94"/>
      <c r="U666" s="94"/>
      <c r="V666" s="94"/>
      <c r="W666" s="94"/>
      <c r="X666" s="94"/>
      <c r="Y666" s="94"/>
      <c r="Z666" s="94"/>
      <c r="AA666" s="94"/>
      <c r="AB666" s="94"/>
    </row>
    <row r="667">
      <c r="A667" s="85"/>
      <c r="B667" s="94"/>
      <c r="C667" s="94"/>
      <c r="D667" s="94"/>
      <c r="E667" s="94"/>
      <c r="F667" s="94"/>
      <c r="G667" s="94"/>
      <c r="H667" s="100"/>
      <c r="I667" s="94"/>
      <c r="J667" s="85"/>
      <c r="K667" s="85"/>
      <c r="L667" s="93"/>
      <c r="M667" s="93"/>
      <c r="N667" s="93"/>
      <c r="O667" s="93"/>
      <c r="P667" s="93"/>
      <c r="Q667" s="93"/>
      <c r="R667" s="94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</row>
    <row r="668">
      <c r="A668" s="85"/>
      <c r="B668" s="94"/>
      <c r="C668" s="94"/>
      <c r="D668" s="94"/>
      <c r="E668" s="94"/>
      <c r="F668" s="94"/>
      <c r="G668" s="94"/>
      <c r="H668" s="100"/>
      <c r="I668" s="94"/>
      <c r="J668" s="85"/>
      <c r="K668" s="85"/>
      <c r="L668" s="93"/>
      <c r="M668" s="93"/>
      <c r="N668" s="93"/>
      <c r="O668" s="93"/>
      <c r="P668" s="93"/>
      <c r="Q668" s="93"/>
      <c r="R668" s="94"/>
      <c r="S668" s="94"/>
      <c r="T668" s="94"/>
      <c r="U668" s="94"/>
      <c r="V668" s="94"/>
      <c r="W668" s="94"/>
      <c r="X668" s="94"/>
      <c r="Y668" s="94"/>
      <c r="Z668" s="94"/>
      <c r="AA668" s="94"/>
      <c r="AB668" s="94"/>
    </row>
    <row r="669">
      <c r="A669" s="85"/>
      <c r="B669" s="94"/>
      <c r="C669" s="94"/>
      <c r="D669" s="94"/>
      <c r="E669" s="94"/>
      <c r="F669" s="94"/>
      <c r="G669" s="94"/>
      <c r="H669" s="100"/>
      <c r="I669" s="94"/>
      <c r="J669" s="85"/>
      <c r="K669" s="85"/>
      <c r="L669" s="93"/>
      <c r="M669" s="93"/>
      <c r="N669" s="93"/>
      <c r="O669" s="93"/>
      <c r="P669" s="93"/>
      <c r="Q669" s="93"/>
      <c r="R669" s="94"/>
      <c r="S669" s="94"/>
      <c r="T669" s="94"/>
      <c r="U669" s="94"/>
      <c r="V669" s="94"/>
      <c r="W669" s="94"/>
      <c r="X669" s="94"/>
      <c r="Y669" s="94"/>
      <c r="Z669" s="94"/>
      <c r="AA669" s="94"/>
      <c r="AB669" s="94"/>
    </row>
    <row r="670">
      <c r="A670" s="85"/>
      <c r="B670" s="94"/>
      <c r="C670" s="94"/>
      <c r="D670" s="94"/>
      <c r="E670" s="94"/>
      <c r="F670" s="94"/>
      <c r="G670" s="94"/>
      <c r="H670" s="100"/>
      <c r="I670" s="94"/>
      <c r="J670" s="85"/>
      <c r="K670" s="85"/>
      <c r="L670" s="93"/>
      <c r="M670" s="93"/>
      <c r="N670" s="93"/>
      <c r="O670" s="93"/>
      <c r="P670" s="93"/>
      <c r="Q670" s="93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</row>
    <row r="671">
      <c r="A671" s="85"/>
      <c r="B671" s="94"/>
      <c r="C671" s="94"/>
      <c r="D671" s="94"/>
      <c r="E671" s="94"/>
      <c r="F671" s="94"/>
      <c r="G671" s="94"/>
      <c r="H671" s="100"/>
      <c r="I671" s="94"/>
      <c r="J671" s="85"/>
      <c r="K671" s="85"/>
      <c r="L671" s="93"/>
      <c r="M671" s="93"/>
      <c r="N671" s="93"/>
      <c r="O671" s="93"/>
      <c r="P671" s="93"/>
      <c r="Q671" s="93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</row>
    <row r="672">
      <c r="A672" s="85"/>
      <c r="B672" s="94"/>
      <c r="C672" s="94"/>
      <c r="D672" s="94"/>
      <c r="E672" s="94"/>
      <c r="F672" s="94"/>
      <c r="G672" s="94"/>
      <c r="H672" s="100"/>
      <c r="I672" s="94"/>
      <c r="J672" s="85"/>
      <c r="K672" s="85"/>
      <c r="L672" s="93"/>
      <c r="M672" s="93"/>
      <c r="N672" s="93"/>
      <c r="O672" s="93"/>
      <c r="P672" s="93"/>
      <c r="Q672" s="93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</row>
    <row r="673">
      <c r="A673" s="85"/>
      <c r="B673" s="94"/>
      <c r="C673" s="94"/>
      <c r="D673" s="94"/>
      <c r="E673" s="94"/>
      <c r="F673" s="94"/>
      <c r="G673" s="94"/>
      <c r="H673" s="100"/>
      <c r="I673" s="94"/>
      <c r="J673" s="85"/>
      <c r="K673" s="85"/>
      <c r="L673" s="93"/>
      <c r="M673" s="93"/>
      <c r="N673" s="93"/>
      <c r="O673" s="93"/>
      <c r="P673" s="93"/>
      <c r="Q673" s="93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</row>
    <row r="674">
      <c r="A674" s="85"/>
      <c r="B674" s="94"/>
      <c r="C674" s="94"/>
      <c r="D674" s="94"/>
      <c r="E674" s="94"/>
      <c r="F674" s="94"/>
      <c r="G674" s="94"/>
      <c r="H674" s="100"/>
      <c r="I674" s="94"/>
      <c r="J674" s="85"/>
      <c r="K674" s="85"/>
      <c r="L674" s="93"/>
      <c r="M674" s="93"/>
      <c r="N674" s="93"/>
      <c r="O674" s="93"/>
      <c r="P674" s="93"/>
      <c r="Q674" s="93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</row>
    <row r="675">
      <c r="A675" s="85"/>
      <c r="B675" s="94"/>
      <c r="C675" s="94"/>
      <c r="D675" s="94"/>
      <c r="E675" s="94"/>
      <c r="F675" s="94"/>
      <c r="G675" s="94"/>
      <c r="H675" s="100"/>
      <c r="I675" s="94"/>
      <c r="J675" s="85"/>
      <c r="K675" s="85"/>
      <c r="L675" s="93"/>
      <c r="M675" s="93"/>
      <c r="N675" s="93"/>
      <c r="O675" s="93"/>
      <c r="P675" s="93"/>
      <c r="Q675" s="93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</row>
    <row r="676">
      <c r="A676" s="85"/>
      <c r="B676" s="94"/>
      <c r="C676" s="94"/>
      <c r="D676" s="94"/>
      <c r="E676" s="94"/>
      <c r="F676" s="94"/>
      <c r="G676" s="94"/>
      <c r="H676" s="100"/>
      <c r="I676" s="94"/>
      <c r="J676" s="85"/>
      <c r="K676" s="85"/>
      <c r="L676" s="93"/>
      <c r="M676" s="93"/>
      <c r="N676" s="93"/>
      <c r="O676" s="93"/>
      <c r="P676" s="93"/>
      <c r="Q676" s="93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</row>
    <row r="677">
      <c r="A677" s="85"/>
      <c r="B677" s="94"/>
      <c r="C677" s="94"/>
      <c r="D677" s="94"/>
      <c r="E677" s="94"/>
      <c r="F677" s="94"/>
      <c r="G677" s="94"/>
      <c r="H677" s="100"/>
      <c r="I677" s="94"/>
      <c r="J677" s="85"/>
      <c r="K677" s="85"/>
      <c r="L677" s="93"/>
      <c r="M677" s="93"/>
      <c r="N677" s="93"/>
      <c r="O677" s="93"/>
      <c r="P677" s="93"/>
      <c r="Q677" s="93"/>
      <c r="R677" s="94"/>
      <c r="S677" s="94"/>
      <c r="T677" s="94"/>
      <c r="U677" s="94"/>
      <c r="V677" s="94"/>
      <c r="W677" s="94"/>
      <c r="X677" s="94"/>
      <c r="Y677" s="94"/>
      <c r="Z677" s="94"/>
      <c r="AA677" s="94"/>
      <c r="AB677" s="94"/>
    </row>
    <row r="678">
      <c r="A678" s="85"/>
      <c r="B678" s="94"/>
      <c r="C678" s="94"/>
      <c r="D678" s="94"/>
      <c r="E678" s="94"/>
      <c r="F678" s="94"/>
      <c r="G678" s="94"/>
      <c r="H678" s="100"/>
      <c r="I678" s="94"/>
      <c r="J678" s="85"/>
      <c r="K678" s="85"/>
      <c r="L678" s="93"/>
      <c r="M678" s="93"/>
      <c r="N678" s="93"/>
      <c r="O678" s="93"/>
      <c r="P678" s="93"/>
      <c r="Q678" s="93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</row>
    <row r="679">
      <c r="A679" s="85"/>
      <c r="B679" s="94"/>
      <c r="C679" s="94"/>
      <c r="D679" s="94"/>
      <c r="E679" s="94"/>
      <c r="F679" s="94"/>
      <c r="G679" s="94"/>
      <c r="H679" s="100"/>
      <c r="I679" s="94"/>
      <c r="J679" s="85"/>
      <c r="K679" s="85"/>
      <c r="L679" s="93"/>
      <c r="M679" s="93"/>
      <c r="N679" s="93"/>
      <c r="O679" s="93"/>
      <c r="P679" s="93"/>
      <c r="Q679" s="93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</row>
    <row r="680">
      <c r="A680" s="85"/>
      <c r="B680" s="94"/>
      <c r="C680" s="94"/>
      <c r="D680" s="94"/>
      <c r="E680" s="94"/>
      <c r="F680" s="94"/>
      <c r="G680" s="94"/>
      <c r="H680" s="100"/>
      <c r="I680" s="94"/>
      <c r="J680" s="85"/>
      <c r="K680" s="85"/>
      <c r="L680" s="93"/>
      <c r="M680" s="93"/>
      <c r="N680" s="93"/>
      <c r="O680" s="93"/>
      <c r="P680" s="93"/>
      <c r="Q680" s="93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</row>
    <row r="681">
      <c r="A681" s="85"/>
      <c r="B681" s="94"/>
      <c r="C681" s="94"/>
      <c r="D681" s="94"/>
      <c r="E681" s="94"/>
      <c r="F681" s="94"/>
      <c r="G681" s="94"/>
      <c r="H681" s="100"/>
      <c r="I681" s="94"/>
      <c r="J681" s="85"/>
      <c r="K681" s="85"/>
      <c r="L681" s="93"/>
      <c r="M681" s="93"/>
      <c r="N681" s="93"/>
      <c r="O681" s="93"/>
      <c r="P681" s="93"/>
      <c r="Q681" s="93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</row>
    <row r="682">
      <c r="A682" s="85"/>
      <c r="B682" s="94"/>
      <c r="C682" s="94"/>
      <c r="D682" s="94"/>
      <c r="E682" s="94"/>
      <c r="F682" s="94"/>
      <c r="G682" s="94"/>
      <c r="H682" s="100"/>
      <c r="I682" s="94"/>
      <c r="J682" s="85"/>
      <c r="K682" s="85"/>
      <c r="L682" s="93"/>
      <c r="M682" s="93"/>
      <c r="N682" s="93"/>
      <c r="O682" s="93"/>
      <c r="P682" s="93"/>
      <c r="Q682" s="93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</row>
    <row r="683">
      <c r="A683" s="85"/>
      <c r="B683" s="94"/>
      <c r="C683" s="94"/>
      <c r="D683" s="94"/>
      <c r="E683" s="94"/>
      <c r="F683" s="94"/>
      <c r="G683" s="94"/>
      <c r="H683" s="100"/>
      <c r="I683" s="94"/>
      <c r="J683" s="85"/>
      <c r="K683" s="85"/>
      <c r="L683" s="93"/>
      <c r="M683" s="93"/>
      <c r="N683" s="93"/>
      <c r="O683" s="93"/>
      <c r="P683" s="93"/>
      <c r="Q683" s="93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</row>
    <row r="684">
      <c r="A684" s="85"/>
      <c r="B684" s="94"/>
      <c r="C684" s="94"/>
      <c r="D684" s="94"/>
      <c r="E684" s="94"/>
      <c r="F684" s="94"/>
      <c r="G684" s="94"/>
      <c r="H684" s="100"/>
      <c r="I684" s="94"/>
      <c r="J684" s="85"/>
      <c r="K684" s="85"/>
      <c r="L684" s="93"/>
      <c r="M684" s="93"/>
      <c r="N684" s="93"/>
      <c r="O684" s="93"/>
      <c r="P684" s="93"/>
      <c r="Q684" s="93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</row>
    <row r="685">
      <c r="A685" s="85"/>
      <c r="B685" s="94"/>
      <c r="C685" s="94"/>
      <c r="D685" s="94"/>
      <c r="E685" s="94"/>
      <c r="F685" s="94"/>
      <c r="G685" s="94"/>
      <c r="H685" s="100"/>
      <c r="I685" s="94"/>
      <c r="J685" s="85"/>
      <c r="K685" s="85"/>
      <c r="L685" s="93"/>
      <c r="M685" s="93"/>
      <c r="N685" s="93"/>
      <c r="O685" s="93"/>
      <c r="P685" s="93"/>
      <c r="Q685" s="93"/>
      <c r="R685" s="94"/>
      <c r="S685" s="94"/>
      <c r="T685" s="94"/>
      <c r="U685" s="94"/>
      <c r="V685" s="94"/>
      <c r="W685" s="94"/>
      <c r="X685" s="94"/>
      <c r="Y685" s="94"/>
      <c r="Z685" s="94"/>
      <c r="AA685" s="94"/>
      <c r="AB685" s="94"/>
    </row>
    <row r="686">
      <c r="A686" s="85"/>
      <c r="B686" s="94"/>
      <c r="C686" s="94"/>
      <c r="D686" s="94"/>
      <c r="E686" s="94"/>
      <c r="F686" s="94"/>
      <c r="G686" s="94"/>
      <c r="H686" s="100"/>
      <c r="I686" s="94"/>
      <c r="J686" s="85"/>
      <c r="K686" s="85"/>
      <c r="L686" s="93"/>
      <c r="M686" s="93"/>
      <c r="N686" s="93"/>
      <c r="O686" s="93"/>
      <c r="P686" s="93"/>
      <c r="Q686" s="93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</row>
    <row r="687">
      <c r="A687" s="85"/>
      <c r="B687" s="94"/>
      <c r="C687" s="94"/>
      <c r="D687" s="94"/>
      <c r="E687" s="94"/>
      <c r="F687" s="94"/>
      <c r="G687" s="94"/>
      <c r="H687" s="100"/>
      <c r="I687" s="94"/>
      <c r="J687" s="85"/>
      <c r="K687" s="85"/>
      <c r="L687" s="93"/>
      <c r="M687" s="93"/>
      <c r="N687" s="93"/>
      <c r="O687" s="93"/>
      <c r="P687" s="93"/>
      <c r="Q687" s="93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</row>
    <row r="688">
      <c r="A688" s="85"/>
      <c r="B688" s="94"/>
      <c r="C688" s="94"/>
      <c r="D688" s="94"/>
      <c r="E688" s="94"/>
      <c r="F688" s="94"/>
      <c r="G688" s="94"/>
      <c r="H688" s="100"/>
      <c r="I688" s="94"/>
      <c r="J688" s="85"/>
      <c r="K688" s="85"/>
      <c r="L688" s="93"/>
      <c r="M688" s="93"/>
      <c r="N688" s="93"/>
      <c r="O688" s="93"/>
      <c r="P688" s="93"/>
      <c r="Q688" s="93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</row>
    <row r="689">
      <c r="A689" s="85"/>
      <c r="B689" s="94"/>
      <c r="C689" s="94"/>
      <c r="D689" s="94"/>
      <c r="E689" s="94"/>
      <c r="F689" s="94"/>
      <c r="G689" s="94"/>
      <c r="H689" s="100"/>
      <c r="I689" s="94"/>
      <c r="J689" s="85"/>
      <c r="K689" s="85"/>
      <c r="L689" s="93"/>
      <c r="M689" s="93"/>
      <c r="N689" s="93"/>
      <c r="O689" s="93"/>
      <c r="P689" s="93"/>
      <c r="Q689" s="93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</row>
    <row r="690">
      <c r="A690" s="85"/>
      <c r="B690" s="94"/>
      <c r="C690" s="94"/>
      <c r="D690" s="94"/>
      <c r="E690" s="94"/>
      <c r="F690" s="94"/>
      <c r="G690" s="94"/>
      <c r="H690" s="100"/>
      <c r="I690" s="94"/>
      <c r="J690" s="85"/>
      <c r="K690" s="85"/>
      <c r="L690" s="93"/>
      <c r="M690" s="93"/>
      <c r="N690" s="93"/>
      <c r="O690" s="93"/>
      <c r="P690" s="93"/>
      <c r="Q690" s="93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</row>
    <row r="691">
      <c r="A691" s="85"/>
      <c r="B691" s="94"/>
      <c r="C691" s="94"/>
      <c r="D691" s="94"/>
      <c r="E691" s="94"/>
      <c r="F691" s="94"/>
      <c r="G691" s="94"/>
      <c r="H691" s="100"/>
      <c r="I691" s="94"/>
      <c r="J691" s="85"/>
      <c r="K691" s="85"/>
      <c r="L691" s="93"/>
      <c r="M691" s="93"/>
      <c r="N691" s="93"/>
      <c r="O691" s="93"/>
      <c r="P691" s="93"/>
      <c r="Q691" s="93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</row>
    <row r="692">
      <c r="A692" s="85"/>
      <c r="B692" s="94"/>
      <c r="C692" s="94"/>
      <c r="D692" s="94"/>
      <c r="E692" s="94"/>
      <c r="F692" s="94"/>
      <c r="G692" s="94"/>
      <c r="H692" s="100"/>
      <c r="I692" s="94"/>
      <c r="J692" s="85"/>
      <c r="K692" s="85"/>
      <c r="L692" s="93"/>
      <c r="M692" s="93"/>
      <c r="N692" s="93"/>
      <c r="O692" s="93"/>
      <c r="P692" s="93"/>
      <c r="Q692" s="93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</row>
    <row r="693">
      <c r="A693" s="85"/>
      <c r="B693" s="94"/>
      <c r="C693" s="94"/>
      <c r="D693" s="94"/>
      <c r="E693" s="94"/>
      <c r="F693" s="94"/>
      <c r="G693" s="94"/>
      <c r="H693" s="100"/>
      <c r="I693" s="94"/>
      <c r="J693" s="85"/>
      <c r="K693" s="85"/>
      <c r="L693" s="93"/>
      <c r="M693" s="93"/>
      <c r="N693" s="93"/>
      <c r="O693" s="93"/>
      <c r="P693" s="93"/>
      <c r="Q693" s="93"/>
      <c r="R693" s="94"/>
      <c r="S693" s="94"/>
      <c r="T693" s="94"/>
      <c r="U693" s="94"/>
      <c r="V693" s="94"/>
      <c r="W693" s="94"/>
      <c r="X693" s="94"/>
      <c r="Y693" s="94"/>
      <c r="Z693" s="94"/>
      <c r="AA693" s="94"/>
      <c r="AB693" s="94"/>
    </row>
    <row r="694">
      <c r="A694" s="85"/>
      <c r="B694" s="94"/>
      <c r="C694" s="94"/>
      <c r="D694" s="94"/>
      <c r="E694" s="94"/>
      <c r="F694" s="94"/>
      <c r="G694" s="94"/>
      <c r="H694" s="100"/>
      <c r="I694" s="94"/>
      <c r="J694" s="85"/>
      <c r="K694" s="85"/>
      <c r="L694" s="93"/>
      <c r="M694" s="93"/>
      <c r="N694" s="93"/>
      <c r="O694" s="93"/>
      <c r="P694" s="93"/>
      <c r="Q694" s="93"/>
      <c r="R694" s="94"/>
      <c r="S694" s="94"/>
      <c r="T694" s="94"/>
      <c r="U694" s="94"/>
      <c r="V694" s="94"/>
      <c r="W694" s="94"/>
      <c r="X694" s="94"/>
      <c r="Y694" s="94"/>
      <c r="Z694" s="94"/>
      <c r="AA694" s="94"/>
      <c r="AB694" s="94"/>
    </row>
    <row r="695">
      <c r="A695" s="85"/>
      <c r="B695" s="94"/>
      <c r="C695" s="94"/>
      <c r="D695" s="94"/>
      <c r="E695" s="94"/>
      <c r="F695" s="94"/>
      <c r="G695" s="94"/>
      <c r="H695" s="100"/>
      <c r="I695" s="94"/>
      <c r="J695" s="85"/>
      <c r="K695" s="85"/>
      <c r="L695" s="93"/>
      <c r="M695" s="93"/>
      <c r="N695" s="93"/>
      <c r="O695" s="93"/>
      <c r="P695" s="93"/>
      <c r="Q695" s="93"/>
      <c r="R695" s="94"/>
      <c r="S695" s="94"/>
      <c r="T695" s="94"/>
      <c r="U695" s="94"/>
      <c r="V695" s="94"/>
      <c r="W695" s="94"/>
      <c r="X695" s="94"/>
      <c r="Y695" s="94"/>
      <c r="Z695" s="94"/>
      <c r="AA695" s="94"/>
      <c r="AB695" s="94"/>
    </row>
    <row r="696">
      <c r="A696" s="85"/>
      <c r="B696" s="94"/>
      <c r="C696" s="94"/>
      <c r="D696" s="94"/>
      <c r="E696" s="94"/>
      <c r="F696" s="94"/>
      <c r="G696" s="94"/>
      <c r="H696" s="100"/>
      <c r="I696" s="94"/>
      <c r="J696" s="85"/>
      <c r="K696" s="85"/>
      <c r="L696" s="93"/>
      <c r="M696" s="93"/>
      <c r="N696" s="93"/>
      <c r="O696" s="93"/>
      <c r="P696" s="93"/>
      <c r="Q696" s="93"/>
      <c r="R696" s="94"/>
      <c r="S696" s="94"/>
      <c r="T696" s="94"/>
      <c r="U696" s="94"/>
      <c r="V696" s="94"/>
      <c r="W696" s="94"/>
      <c r="X696" s="94"/>
      <c r="Y696" s="94"/>
      <c r="Z696" s="94"/>
      <c r="AA696" s="94"/>
      <c r="AB696" s="94"/>
    </row>
    <row r="697">
      <c r="A697" s="85"/>
      <c r="B697" s="94"/>
      <c r="C697" s="94"/>
      <c r="D697" s="94"/>
      <c r="E697" s="94"/>
      <c r="F697" s="94"/>
      <c r="G697" s="94"/>
      <c r="H697" s="100"/>
      <c r="I697" s="94"/>
      <c r="J697" s="85"/>
      <c r="K697" s="85"/>
      <c r="L697" s="93"/>
      <c r="M697" s="93"/>
      <c r="N697" s="93"/>
      <c r="O697" s="93"/>
      <c r="P697" s="93"/>
      <c r="Q697" s="93"/>
      <c r="R697" s="94"/>
      <c r="S697" s="94"/>
      <c r="T697" s="94"/>
      <c r="U697" s="94"/>
      <c r="V697" s="94"/>
      <c r="W697" s="94"/>
      <c r="X697" s="94"/>
      <c r="Y697" s="94"/>
      <c r="Z697" s="94"/>
      <c r="AA697" s="94"/>
      <c r="AB697" s="94"/>
    </row>
    <row r="698">
      <c r="A698" s="85"/>
      <c r="B698" s="94"/>
      <c r="C698" s="94"/>
      <c r="D698" s="94"/>
      <c r="E698" s="94"/>
      <c r="F698" s="94"/>
      <c r="G698" s="94"/>
      <c r="H698" s="100"/>
      <c r="I698" s="94"/>
      <c r="J698" s="85"/>
      <c r="K698" s="85"/>
      <c r="L698" s="93"/>
      <c r="M698" s="93"/>
      <c r="N698" s="93"/>
      <c r="O698" s="93"/>
      <c r="P698" s="93"/>
      <c r="Q698" s="93"/>
      <c r="R698" s="94"/>
      <c r="S698" s="94"/>
      <c r="T698" s="94"/>
      <c r="U698" s="94"/>
      <c r="V698" s="94"/>
      <c r="W698" s="94"/>
      <c r="X698" s="94"/>
      <c r="Y698" s="94"/>
      <c r="Z698" s="94"/>
      <c r="AA698" s="94"/>
      <c r="AB698" s="94"/>
    </row>
    <row r="699">
      <c r="A699" s="85"/>
      <c r="B699" s="94"/>
      <c r="C699" s="94"/>
      <c r="D699" s="94"/>
      <c r="E699" s="94"/>
      <c r="F699" s="94"/>
      <c r="G699" s="94"/>
      <c r="H699" s="100"/>
      <c r="I699" s="94"/>
      <c r="J699" s="85"/>
      <c r="K699" s="85"/>
      <c r="L699" s="93"/>
      <c r="M699" s="93"/>
      <c r="N699" s="93"/>
      <c r="O699" s="93"/>
      <c r="P699" s="93"/>
      <c r="Q699" s="93"/>
      <c r="R699" s="94"/>
      <c r="S699" s="94"/>
      <c r="T699" s="94"/>
      <c r="U699" s="94"/>
      <c r="V699" s="94"/>
      <c r="W699" s="94"/>
      <c r="X699" s="94"/>
      <c r="Y699" s="94"/>
      <c r="Z699" s="94"/>
      <c r="AA699" s="94"/>
      <c r="AB699" s="94"/>
    </row>
    <row r="700">
      <c r="A700" s="85"/>
      <c r="B700" s="94"/>
      <c r="C700" s="94"/>
      <c r="D700" s="94"/>
      <c r="E700" s="94"/>
      <c r="F700" s="94"/>
      <c r="G700" s="94"/>
      <c r="H700" s="100"/>
      <c r="I700" s="94"/>
      <c r="J700" s="85"/>
      <c r="K700" s="85"/>
      <c r="L700" s="93"/>
      <c r="M700" s="93"/>
      <c r="N700" s="93"/>
      <c r="O700" s="93"/>
      <c r="P700" s="93"/>
      <c r="Q700" s="93"/>
      <c r="R700" s="94"/>
      <c r="S700" s="94"/>
      <c r="T700" s="94"/>
      <c r="U700" s="94"/>
      <c r="V700" s="94"/>
      <c r="W700" s="94"/>
      <c r="X700" s="94"/>
      <c r="Y700" s="94"/>
      <c r="Z700" s="94"/>
      <c r="AA700" s="94"/>
      <c r="AB700" s="94"/>
    </row>
    <row r="701">
      <c r="A701" s="85"/>
      <c r="B701" s="94"/>
      <c r="C701" s="94"/>
      <c r="D701" s="94"/>
      <c r="E701" s="94"/>
      <c r="F701" s="94"/>
      <c r="G701" s="94"/>
      <c r="H701" s="100"/>
      <c r="I701" s="94"/>
      <c r="J701" s="85"/>
      <c r="K701" s="85"/>
      <c r="L701" s="93"/>
      <c r="M701" s="93"/>
      <c r="N701" s="93"/>
      <c r="O701" s="93"/>
      <c r="P701" s="93"/>
      <c r="Q701" s="93"/>
      <c r="R701" s="94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</row>
    <row r="702">
      <c r="A702" s="85"/>
      <c r="B702" s="94"/>
      <c r="C702" s="94"/>
      <c r="D702" s="94"/>
      <c r="E702" s="94"/>
      <c r="F702" s="94"/>
      <c r="G702" s="94"/>
      <c r="H702" s="100"/>
      <c r="I702" s="94"/>
      <c r="J702" s="85"/>
      <c r="K702" s="85"/>
      <c r="L702" s="93"/>
      <c r="M702" s="93"/>
      <c r="N702" s="93"/>
      <c r="O702" s="93"/>
      <c r="P702" s="93"/>
      <c r="Q702" s="93"/>
      <c r="R702" s="94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</row>
    <row r="703">
      <c r="A703" s="85"/>
      <c r="B703" s="94"/>
      <c r="C703" s="94"/>
      <c r="D703" s="94"/>
      <c r="E703" s="94"/>
      <c r="F703" s="94"/>
      <c r="G703" s="94"/>
      <c r="H703" s="100"/>
      <c r="I703" s="94"/>
      <c r="J703" s="85"/>
      <c r="K703" s="85"/>
      <c r="L703" s="93"/>
      <c r="M703" s="93"/>
      <c r="N703" s="93"/>
      <c r="O703" s="93"/>
      <c r="P703" s="93"/>
      <c r="Q703" s="93"/>
      <c r="R703" s="94"/>
      <c r="S703" s="94"/>
      <c r="T703" s="94"/>
      <c r="U703" s="94"/>
      <c r="V703" s="94"/>
      <c r="W703" s="94"/>
      <c r="X703" s="94"/>
      <c r="Y703" s="94"/>
      <c r="Z703" s="94"/>
      <c r="AA703" s="94"/>
      <c r="AB703" s="94"/>
    </row>
    <row r="704">
      <c r="A704" s="85"/>
      <c r="B704" s="94"/>
      <c r="C704" s="94"/>
      <c r="D704" s="94"/>
      <c r="E704" s="94"/>
      <c r="F704" s="94"/>
      <c r="G704" s="94"/>
      <c r="H704" s="100"/>
      <c r="I704" s="94"/>
      <c r="J704" s="85"/>
      <c r="K704" s="85"/>
      <c r="L704" s="93"/>
      <c r="M704" s="93"/>
      <c r="N704" s="93"/>
      <c r="O704" s="93"/>
      <c r="P704" s="93"/>
      <c r="Q704" s="93"/>
      <c r="R704" s="94"/>
      <c r="S704" s="94"/>
      <c r="T704" s="94"/>
      <c r="U704" s="94"/>
      <c r="V704" s="94"/>
      <c r="W704" s="94"/>
      <c r="X704" s="94"/>
      <c r="Y704" s="94"/>
      <c r="Z704" s="94"/>
      <c r="AA704" s="94"/>
      <c r="AB704" s="94"/>
    </row>
    <row r="705">
      <c r="A705" s="85"/>
      <c r="B705" s="94"/>
      <c r="C705" s="94"/>
      <c r="D705" s="94"/>
      <c r="E705" s="94"/>
      <c r="F705" s="94"/>
      <c r="G705" s="94"/>
      <c r="H705" s="100"/>
      <c r="I705" s="94"/>
      <c r="J705" s="85"/>
      <c r="K705" s="85"/>
      <c r="L705" s="93"/>
      <c r="M705" s="93"/>
      <c r="N705" s="93"/>
      <c r="O705" s="93"/>
      <c r="P705" s="93"/>
      <c r="Q705" s="93"/>
      <c r="R705" s="94"/>
      <c r="S705" s="94"/>
      <c r="T705" s="94"/>
      <c r="U705" s="94"/>
      <c r="V705" s="94"/>
      <c r="W705" s="94"/>
      <c r="X705" s="94"/>
      <c r="Y705" s="94"/>
      <c r="Z705" s="94"/>
      <c r="AA705" s="94"/>
      <c r="AB705" s="94"/>
    </row>
    <row r="706">
      <c r="A706" s="85"/>
      <c r="B706" s="94"/>
      <c r="C706" s="94"/>
      <c r="D706" s="94"/>
      <c r="E706" s="94"/>
      <c r="F706" s="94"/>
      <c r="G706" s="94"/>
      <c r="H706" s="100"/>
      <c r="I706" s="94"/>
      <c r="J706" s="85"/>
      <c r="K706" s="85"/>
      <c r="L706" s="93"/>
      <c r="M706" s="93"/>
      <c r="N706" s="93"/>
      <c r="O706" s="93"/>
      <c r="P706" s="93"/>
      <c r="Q706" s="93"/>
      <c r="R706" s="94"/>
      <c r="S706" s="94"/>
      <c r="T706" s="94"/>
      <c r="U706" s="94"/>
      <c r="V706" s="94"/>
      <c r="W706" s="94"/>
      <c r="X706" s="94"/>
      <c r="Y706" s="94"/>
      <c r="Z706" s="94"/>
      <c r="AA706" s="94"/>
      <c r="AB706" s="94"/>
    </row>
    <row r="707">
      <c r="A707" s="85"/>
      <c r="B707" s="94"/>
      <c r="C707" s="94"/>
      <c r="D707" s="94"/>
      <c r="E707" s="94"/>
      <c r="F707" s="94"/>
      <c r="G707" s="94"/>
      <c r="H707" s="100"/>
      <c r="I707" s="94"/>
      <c r="J707" s="85"/>
      <c r="K707" s="85"/>
      <c r="L707" s="93"/>
      <c r="M707" s="93"/>
      <c r="N707" s="93"/>
      <c r="O707" s="93"/>
      <c r="P707" s="93"/>
      <c r="Q707" s="93"/>
      <c r="R707" s="94"/>
      <c r="S707" s="94"/>
      <c r="T707" s="94"/>
      <c r="U707" s="94"/>
      <c r="V707" s="94"/>
      <c r="W707" s="94"/>
      <c r="X707" s="94"/>
      <c r="Y707" s="94"/>
      <c r="Z707" s="94"/>
      <c r="AA707" s="94"/>
      <c r="AB707" s="94"/>
    </row>
    <row r="708">
      <c r="A708" s="85"/>
      <c r="B708" s="94"/>
      <c r="C708" s="94"/>
      <c r="D708" s="94"/>
      <c r="E708" s="94"/>
      <c r="F708" s="94"/>
      <c r="G708" s="94"/>
      <c r="H708" s="100"/>
      <c r="I708" s="94"/>
      <c r="J708" s="85"/>
      <c r="K708" s="85"/>
      <c r="L708" s="93"/>
      <c r="M708" s="93"/>
      <c r="N708" s="93"/>
      <c r="O708" s="93"/>
      <c r="P708" s="93"/>
      <c r="Q708" s="93"/>
      <c r="R708" s="94"/>
      <c r="S708" s="94"/>
      <c r="T708" s="94"/>
      <c r="U708" s="94"/>
      <c r="V708" s="94"/>
      <c r="W708" s="94"/>
      <c r="X708" s="94"/>
      <c r="Y708" s="94"/>
      <c r="Z708" s="94"/>
      <c r="AA708" s="94"/>
      <c r="AB708" s="94"/>
    </row>
    <row r="709">
      <c r="A709" s="85"/>
      <c r="B709" s="94"/>
      <c r="C709" s="94"/>
      <c r="D709" s="94"/>
      <c r="E709" s="94"/>
      <c r="F709" s="94"/>
      <c r="G709" s="94"/>
      <c r="H709" s="100"/>
      <c r="I709" s="94"/>
      <c r="J709" s="85"/>
      <c r="K709" s="85"/>
      <c r="L709" s="93"/>
      <c r="M709" s="93"/>
      <c r="N709" s="93"/>
      <c r="O709" s="93"/>
      <c r="P709" s="93"/>
      <c r="Q709" s="93"/>
      <c r="R709" s="94"/>
      <c r="S709" s="94"/>
      <c r="T709" s="94"/>
      <c r="U709" s="94"/>
      <c r="V709" s="94"/>
      <c r="W709" s="94"/>
      <c r="X709" s="94"/>
      <c r="Y709" s="94"/>
      <c r="Z709" s="94"/>
      <c r="AA709" s="94"/>
      <c r="AB709" s="94"/>
    </row>
    <row r="710">
      <c r="A710" s="85"/>
      <c r="B710" s="94"/>
      <c r="C710" s="94"/>
      <c r="D710" s="94"/>
      <c r="E710" s="94"/>
      <c r="F710" s="94"/>
      <c r="G710" s="94"/>
      <c r="H710" s="100"/>
      <c r="I710" s="94"/>
      <c r="J710" s="85"/>
      <c r="K710" s="85"/>
      <c r="L710" s="93"/>
      <c r="M710" s="93"/>
      <c r="N710" s="93"/>
      <c r="O710" s="93"/>
      <c r="P710" s="93"/>
      <c r="Q710" s="93"/>
      <c r="R710" s="94"/>
      <c r="S710" s="94"/>
      <c r="T710" s="94"/>
      <c r="U710" s="94"/>
      <c r="V710" s="94"/>
      <c r="W710" s="94"/>
      <c r="X710" s="94"/>
      <c r="Y710" s="94"/>
      <c r="Z710" s="94"/>
      <c r="AA710" s="94"/>
      <c r="AB710" s="94"/>
    </row>
    <row r="711">
      <c r="A711" s="85"/>
      <c r="B711" s="94"/>
      <c r="C711" s="94"/>
      <c r="D711" s="94"/>
      <c r="E711" s="94"/>
      <c r="F711" s="94"/>
      <c r="G711" s="94"/>
      <c r="H711" s="100"/>
      <c r="I711" s="94"/>
      <c r="J711" s="85"/>
      <c r="K711" s="85"/>
      <c r="L711" s="93"/>
      <c r="M711" s="93"/>
      <c r="N711" s="93"/>
      <c r="O711" s="93"/>
      <c r="P711" s="93"/>
      <c r="Q711" s="93"/>
      <c r="R711" s="94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</row>
    <row r="712">
      <c r="A712" s="85"/>
      <c r="B712" s="94"/>
      <c r="C712" s="94"/>
      <c r="D712" s="94"/>
      <c r="E712" s="94"/>
      <c r="F712" s="94"/>
      <c r="G712" s="94"/>
      <c r="H712" s="100"/>
      <c r="I712" s="94"/>
      <c r="J712" s="85"/>
      <c r="K712" s="85"/>
      <c r="L712" s="93"/>
      <c r="M712" s="93"/>
      <c r="N712" s="93"/>
      <c r="O712" s="93"/>
      <c r="P712" s="93"/>
      <c r="Q712" s="93"/>
      <c r="R712" s="94"/>
      <c r="S712" s="94"/>
      <c r="T712" s="94"/>
      <c r="U712" s="94"/>
      <c r="V712" s="94"/>
      <c r="W712" s="94"/>
      <c r="X712" s="94"/>
      <c r="Y712" s="94"/>
      <c r="Z712" s="94"/>
      <c r="AA712" s="94"/>
      <c r="AB712" s="94"/>
    </row>
    <row r="713">
      <c r="A713" s="85"/>
      <c r="B713" s="94"/>
      <c r="C713" s="94"/>
      <c r="D713" s="94"/>
      <c r="E713" s="94"/>
      <c r="F713" s="94"/>
      <c r="G713" s="94"/>
      <c r="H713" s="100"/>
      <c r="I713" s="94"/>
      <c r="J713" s="85"/>
      <c r="K713" s="85"/>
      <c r="L713" s="93"/>
      <c r="M713" s="93"/>
      <c r="N713" s="93"/>
      <c r="O713" s="93"/>
      <c r="P713" s="93"/>
      <c r="Q713" s="93"/>
      <c r="R713" s="94"/>
      <c r="S713" s="94"/>
      <c r="T713" s="94"/>
      <c r="U713" s="94"/>
      <c r="V713" s="94"/>
      <c r="W713" s="94"/>
      <c r="X713" s="94"/>
      <c r="Y713" s="94"/>
      <c r="Z713" s="94"/>
      <c r="AA713" s="94"/>
      <c r="AB713" s="94"/>
    </row>
    <row r="714">
      <c r="A714" s="85"/>
      <c r="B714" s="94"/>
      <c r="C714" s="94"/>
      <c r="D714" s="94"/>
      <c r="E714" s="94"/>
      <c r="F714" s="94"/>
      <c r="G714" s="94"/>
      <c r="H714" s="100"/>
      <c r="I714" s="94"/>
      <c r="J714" s="85"/>
      <c r="K714" s="85"/>
      <c r="L714" s="93"/>
      <c r="M714" s="93"/>
      <c r="N714" s="93"/>
      <c r="O714" s="93"/>
      <c r="P714" s="93"/>
      <c r="Q714" s="93"/>
      <c r="R714" s="94"/>
      <c r="S714" s="94"/>
      <c r="T714" s="94"/>
      <c r="U714" s="94"/>
      <c r="V714" s="94"/>
      <c r="W714" s="94"/>
      <c r="X714" s="94"/>
      <c r="Y714" s="94"/>
      <c r="Z714" s="94"/>
      <c r="AA714" s="94"/>
      <c r="AB714" s="94"/>
    </row>
    <row r="715">
      <c r="A715" s="85"/>
      <c r="B715" s="94"/>
      <c r="C715" s="94"/>
      <c r="D715" s="94"/>
      <c r="E715" s="94"/>
      <c r="F715" s="94"/>
      <c r="G715" s="94"/>
      <c r="H715" s="100"/>
      <c r="I715" s="94"/>
      <c r="J715" s="85"/>
      <c r="K715" s="85"/>
      <c r="L715" s="93"/>
      <c r="M715" s="93"/>
      <c r="N715" s="93"/>
      <c r="O715" s="93"/>
      <c r="P715" s="93"/>
      <c r="Q715" s="93"/>
      <c r="R715" s="94"/>
      <c r="S715" s="94"/>
      <c r="T715" s="94"/>
      <c r="U715" s="94"/>
      <c r="V715" s="94"/>
      <c r="W715" s="94"/>
      <c r="X715" s="94"/>
      <c r="Y715" s="94"/>
      <c r="Z715" s="94"/>
      <c r="AA715" s="94"/>
      <c r="AB715" s="94"/>
    </row>
    <row r="716">
      <c r="A716" s="85"/>
      <c r="B716" s="94"/>
      <c r="C716" s="94"/>
      <c r="D716" s="94"/>
      <c r="E716" s="94"/>
      <c r="F716" s="94"/>
      <c r="G716" s="94"/>
      <c r="H716" s="100"/>
      <c r="I716" s="94"/>
      <c r="J716" s="85"/>
      <c r="K716" s="85"/>
      <c r="L716" s="93"/>
      <c r="M716" s="93"/>
      <c r="N716" s="93"/>
      <c r="O716" s="93"/>
      <c r="P716" s="93"/>
      <c r="Q716" s="93"/>
      <c r="R716" s="94"/>
      <c r="S716" s="94"/>
      <c r="T716" s="94"/>
      <c r="U716" s="94"/>
      <c r="V716" s="94"/>
      <c r="W716" s="94"/>
      <c r="X716" s="94"/>
      <c r="Y716" s="94"/>
      <c r="Z716" s="94"/>
      <c r="AA716" s="94"/>
      <c r="AB716" s="94"/>
    </row>
    <row r="717">
      <c r="A717" s="85"/>
      <c r="B717" s="94"/>
      <c r="C717" s="94"/>
      <c r="D717" s="94"/>
      <c r="E717" s="94"/>
      <c r="F717" s="94"/>
      <c r="G717" s="94"/>
      <c r="H717" s="100"/>
      <c r="I717" s="94"/>
      <c r="J717" s="85"/>
      <c r="K717" s="85"/>
      <c r="L717" s="93"/>
      <c r="M717" s="93"/>
      <c r="N717" s="93"/>
      <c r="O717" s="93"/>
      <c r="P717" s="93"/>
      <c r="Q717" s="93"/>
      <c r="R717" s="94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</row>
    <row r="718">
      <c r="A718" s="85"/>
      <c r="B718" s="94"/>
      <c r="C718" s="94"/>
      <c r="D718" s="94"/>
      <c r="E718" s="94"/>
      <c r="F718" s="94"/>
      <c r="G718" s="94"/>
      <c r="H718" s="100"/>
      <c r="I718" s="94"/>
      <c r="J718" s="85"/>
      <c r="K718" s="85"/>
      <c r="L718" s="93"/>
      <c r="M718" s="93"/>
      <c r="N718" s="93"/>
      <c r="O718" s="93"/>
      <c r="P718" s="93"/>
      <c r="Q718" s="93"/>
      <c r="R718" s="94"/>
      <c r="S718" s="94"/>
      <c r="T718" s="94"/>
      <c r="U718" s="94"/>
      <c r="V718" s="94"/>
      <c r="W718" s="94"/>
      <c r="X718" s="94"/>
      <c r="Y718" s="94"/>
      <c r="Z718" s="94"/>
      <c r="AA718" s="94"/>
      <c r="AB718" s="94"/>
    </row>
    <row r="719">
      <c r="A719" s="85"/>
      <c r="B719" s="94"/>
      <c r="C719" s="94"/>
      <c r="D719" s="94"/>
      <c r="E719" s="94"/>
      <c r="F719" s="94"/>
      <c r="G719" s="94"/>
      <c r="H719" s="100"/>
      <c r="I719" s="94"/>
      <c r="J719" s="85"/>
      <c r="K719" s="85"/>
      <c r="L719" s="93"/>
      <c r="M719" s="93"/>
      <c r="N719" s="93"/>
      <c r="O719" s="93"/>
      <c r="P719" s="93"/>
      <c r="Q719" s="93"/>
      <c r="R719" s="94"/>
      <c r="S719" s="94"/>
      <c r="T719" s="94"/>
      <c r="U719" s="94"/>
      <c r="V719" s="94"/>
      <c r="W719" s="94"/>
      <c r="X719" s="94"/>
      <c r="Y719" s="94"/>
      <c r="Z719" s="94"/>
      <c r="AA719" s="94"/>
      <c r="AB719" s="94"/>
    </row>
    <row r="720">
      <c r="A720" s="85"/>
      <c r="B720" s="94"/>
      <c r="C720" s="94"/>
      <c r="D720" s="94"/>
      <c r="E720" s="94"/>
      <c r="F720" s="94"/>
      <c r="G720" s="94"/>
      <c r="H720" s="100"/>
      <c r="I720" s="94"/>
      <c r="J720" s="85"/>
      <c r="K720" s="85"/>
      <c r="L720" s="93"/>
      <c r="M720" s="93"/>
      <c r="N720" s="93"/>
      <c r="O720" s="93"/>
      <c r="P720" s="93"/>
      <c r="Q720" s="93"/>
      <c r="R720" s="94"/>
      <c r="S720" s="94"/>
      <c r="T720" s="94"/>
      <c r="U720" s="94"/>
      <c r="V720" s="94"/>
      <c r="W720" s="94"/>
      <c r="X720" s="94"/>
      <c r="Y720" s="94"/>
      <c r="Z720" s="94"/>
      <c r="AA720" s="94"/>
      <c r="AB720" s="94"/>
    </row>
    <row r="721">
      <c r="A721" s="85"/>
      <c r="B721" s="94"/>
      <c r="C721" s="94"/>
      <c r="D721" s="94"/>
      <c r="E721" s="94"/>
      <c r="F721" s="94"/>
      <c r="G721" s="94"/>
      <c r="H721" s="100"/>
      <c r="I721" s="94"/>
      <c r="J721" s="85"/>
      <c r="K721" s="85"/>
      <c r="L721" s="93"/>
      <c r="M721" s="93"/>
      <c r="N721" s="93"/>
      <c r="O721" s="93"/>
      <c r="P721" s="93"/>
      <c r="Q721" s="93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</row>
    <row r="722">
      <c r="A722" s="85"/>
      <c r="B722" s="94"/>
      <c r="C722" s="94"/>
      <c r="D722" s="94"/>
      <c r="E722" s="94"/>
      <c r="F722" s="94"/>
      <c r="G722" s="94"/>
      <c r="H722" s="100"/>
      <c r="I722" s="94"/>
      <c r="J722" s="85"/>
      <c r="K722" s="85"/>
      <c r="L722" s="93"/>
      <c r="M722" s="93"/>
      <c r="N722" s="93"/>
      <c r="O722" s="93"/>
      <c r="P722" s="93"/>
      <c r="Q722" s="93"/>
      <c r="R722" s="94"/>
      <c r="S722" s="94"/>
      <c r="T722" s="94"/>
      <c r="U722" s="94"/>
      <c r="V722" s="94"/>
      <c r="W722" s="94"/>
      <c r="X722" s="94"/>
      <c r="Y722" s="94"/>
      <c r="Z722" s="94"/>
      <c r="AA722" s="94"/>
      <c r="AB722" s="94"/>
    </row>
    <row r="723">
      <c r="A723" s="85"/>
      <c r="B723" s="94"/>
      <c r="C723" s="94"/>
      <c r="D723" s="94"/>
      <c r="E723" s="94"/>
      <c r="F723" s="94"/>
      <c r="G723" s="94"/>
      <c r="H723" s="100"/>
      <c r="I723" s="94"/>
      <c r="J723" s="85"/>
      <c r="K723" s="85"/>
      <c r="L723" s="93"/>
      <c r="M723" s="93"/>
      <c r="N723" s="93"/>
      <c r="O723" s="93"/>
      <c r="P723" s="93"/>
      <c r="Q723" s="93"/>
      <c r="R723" s="94"/>
      <c r="S723" s="94"/>
      <c r="T723" s="94"/>
      <c r="U723" s="94"/>
      <c r="V723" s="94"/>
      <c r="W723" s="94"/>
      <c r="X723" s="94"/>
      <c r="Y723" s="94"/>
      <c r="Z723" s="94"/>
      <c r="AA723" s="94"/>
      <c r="AB723" s="94"/>
    </row>
    <row r="724">
      <c r="A724" s="85"/>
      <c r="B724" s="94"/>
      <c r="C724" s="94"/>
      <c r="D724" s="94"/>
      <c r="E724" s="94"/>
      <c r="F724" s="94"/>
      <c r="G724" s="94"/>
      <c r="H724" s="100"/>
      <c r="I724" s="94"/>
      <c r="J724" s="85"/>
      <c r="K724" s="85"/>
      <c r="L724" s="93"/>
      <c r="M724" s="93"/>
      <c r="N724" s="93"/>
      <c r="O724" s="93"/>
      <c r="P724" s="93"/>
      <c r="Q724" s="93"/>
      <c r="R724" s="94"/>
      <c r="S724" s="94"/>
      <c r="T724" s="94"/>
      <c r="U724" s="94"/>
      <c r="V724" s="94"/>
      <c r="W724" s="94"/>
      <c r="X724" s="94"/>
      <c r="Y724" s="94"/>
      <c r="Z724" s="94"/>
      <c r="AA724" s="94"/>
      <c r="AB724" s="94"/>
    </row>
    <row r="725">
      <c r="A725" s="85"/>
      <c r="B725" s="94"/>
      <c r="C725" s="94"/>
      <c r="D725" s="94"/>
      <c r="E725" s="94"/>
      <c r="F725" s="94"/>
      <c r="G725" s="94"/>
      <c r="H725" s="100"/>
      <c r="I725" s="94"/>
      <c r="J725" s="85"/>
      <c r="K725" s="85"/>
      <c r="L725" s="93"/>
      <c r="M725" s="93"/>
      <c r="N725" s="93"/>
      <c r="O725" s="93"/>
      <c r="P725" s="93"/>
      <c r="Q725" s="93"/>
      <c r="R725" s="94"/>
      <c r="S725" s="94"/>
      <c r="T725" s="94"/>
      <c r="U725" s="94"/>
      <c r="V725" s="94"/>
      <c r="W725" s="94"/>
      <c r="X725" s="94"/>
      <c r="Y725" s="94"/>
      <c r="Z725" s="94"/>
      <c r="AA725" s="94"/>
      <c r="AB725" s="94"/>
    </row>
    <row r="726">
      <c r="A726" s="85"/>
      <c r="B726" s="94"/>
      <c r="C726" s="94"/>
      <c r="D726" s="94"/>
      <c r="E726" s="94"/>
      <c r="F726" s="94"/>
      <c r="G726" s="94"/>
      <c r="H726" s="100"/>
      <c r="I726" s="94"/>
      <c r="J726" s="85"/>
      <c r="K726" s="85"/>
      <c r="L726" s="93"/>
      <c r="M726" s="93"/>
      <c r="N726" s="93"/>
      <c r="O726" s="93"/>
      <c r="P726" s="93"/>
      <c r="Q726" s="93"/>
      <c r="R726" s="94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</row>
    <row r="727">
      <c r="A727" s="85"/>
      <c r="B727" s="94"/>
      <c r="C727" s="94"/>
      <c r="D727" s="94"/>
      <c r="E727" s="94"/>
      <c r="F727" s="94"/>
      <c r="G727" s="94"/>
      <c r="H727" s="100"/>
      <c r="I727" s="94"/>
      <c r="J727" s="85"/>
      <c r="K727" s="85"/>
      <c r="L727" s="93"/>
      <c r="M727" s="93"/>
      <c r="N727" s="93"/>
      <c r="O727" s="93"/>
      <c r="P727" s="93"/>
      <c r="Q727" s="93"/>
      <c r="R727" s="94"/>
      <c r="S727" s="94"/>
      <c r="T727" s="94"/>
      <c r="U727" s="94"/>
      <c r="V727" s="94"/>
      <c r="W727" s="94"/>
      <c r="X727" s="94"/>
      <c r="Y727" s="94"/>
      <c r="Z727" s="94"/>
      <c r="AA727" s="94"/>
      <c r="AB727" s="94"/>
    </row>
    <row r="728">
      <c r="A728" s="85"/>
      <c r="B728" s="94"/>
      <c r="C728" s="94"/>
      <c r="D728" s="94"/>
      <c r="E728" s="94"/>
      <c r="F728" s="94"/>
      <c r="G728" s="94"/>
      <c r="H728" s="100"/>
      <c r="I728" s="94"/>
      <c r="J728" s="85"/>
      <c r="K728" s="85"/>
      <c r="L728" s="93"/>
      <c r="M728" s="93"/>
      <c r="N728" s="93"/>
      <c r="O728" s="93"/>
      <c r="P728" s="93"/>
      <c r="Q728" s="93"/>
      <c r="R728" s="94"/>
      <c r="S728" s="94"/>
      <c r="T728" s="94"/>
      <c r="U728" s="94"/>
      <c r="V728" s="94"/>
      <c r="W728" s="94"/>
      <c r="X728" s="94"/>
      <c r="Y728" s="94"/>
      <c r="Z728" s="94"/>
      <c r="AA728" s="94"/>
      <c r="AB728" s="94"/>
    </row>
    <row r="729">
      <c r="A729" s="85"/>
      <c r="B729" s="94"/>
      <c r="C729" s="94"/>
      <c r="D729" s="94"/>
      <c r="E729" s="94"/>
      <c r="F729" s="94"/>
      <c r="G729" s="94"/>
      <c r="H729" s="100"/>
      <c r="I729" s="94"/>
      <c r="J729" s="85"/>
      <c r="K729" s="85"/>
      <c r="L729" s="93"/>
      <c r="M729" s="93"/>
      <c r="N729" s="93"/>
      <c r="O729" s="93"/>
      <c r="P729" s="93"/>
      <c r="Q729" s="93"/>
      <c r="R729" s="94"/>
      <c r="S729" s="94"/>
      <c r="T729" s="94"/>
      <c r="U729" s="94"/>
      <c r="V729" s="94"/>
      <c r="W729" s="94"/>
      <c r="X729" s="94"/>
      <c r="Y729" s="94"/>
      <c r="Z729" s="94"/>
      <c r="AA729" s="94"/>
      <c r="AB729" s="94"/>
    </row>
    <row r="730">
      <c r="A730" s="85"/>
      <c r="B730" s="94"/>
      <c r="C730" s="94"/>
      <c r="D730" s="94"/>
      <c r="E730" s="94"/>
      <c r="F730" s="94"/>
      <c r="G730" s="94"/>
      <c r="H730" s="100"/>
      <c r="I730" s="94"/>
      <c r="J730" s="85"/>
      <c r="K730" s="85"/>
      <c r="L730" s="93"/>
      <c r="M730" s="93"/>
      <c r="N730" s="93"/>
      <c r="O730" s="93"/>
      <c r="P730" s="93"/>
      <c r="Q730" s="93"/>
      <c r="R730" s="94"/>
      <c r="S730" s="94"/>
      <c r="T730" s="94"/>
      <c r="U730" s="94"/>
      <c r="V730" s="94"/>
      <c r="W730" s="94"/>
      <c r="X730" s="94"/>
      <c r="Y730" s="94"/>
      <c r="Z730" s="94"/>
      <c r="AA730" s="94"/>
      <c r="AB730" s="94"/>
    </row>
    <row r="731">
      <c r="A731" s="85"/>
      <c r="B731" s="94"/>
      <c r="C731" s="94"/>
      <c r="D731" s="94"/>
      <c r="E731" s="94"/>
      <c r="F731" s="94"/>
      <c r="G731" s="94"/>
      <c r="H731" s="100"/>
      <c r="I731" s="94"/>
      <c r="J731" s="85"/>
      <c r="K731" s="85"/>
      <c r="L731" s="93"/>
      <c r="M731" s="93"/>
      <c r="N731" s="93"/>
      <c r="O731" s="93"/>
      <c r="P731" s="93"/>
      <c r="Q731" s="93"/>
      <c r="R731" s="94"/>
      <c r="S731" s="94"/>
      <c r="T731" s="94"/>
      <c r="U731" s="94"/>
      <c r="V731" s="94"/>
      <c r="W731" s="94"/>
      <c r="X731" s="94"/>
      <c r="Y731" s="94"/>
      <c r="Z731" s="94"/>
      <c r="AA731" s="94"/>
      <c r="AB731" s="94"/>
    </row>
    <row r="732">
      <c r="A732" s="85"/>
      <c r="B732" s="94"/>
      <c r="C732" s="94"/>
      <c r="D732" s="94"/>
      <c r="E732" s="94"/>
      <c r="F732" s="94"/>
      <c r="G732" s="94"/>
      <c r="H732" s="100"/>
      <c r="I732" s="94"/>
      <c r="J732" s="85"/>
      <c r="K732" s="85"/>
      <c r="L732" s="93"/>
      <c r="M732" s="93"/>
      <c r="N732" s="93"/>
      <c r="O732" s="93"/>
      <c r="P732" s="93"/>
      <c r="Q732" s="93"/>
      <c r="R732" s="94"/>
      <c r="S732" s="94"/>
      <c r="T732" s="94"/>
      <c r="U732" s="94"/>
      <c r="V732" s="94"/>
      <c r="W732" s="94"/>
      <c r="X732" s="94"/>
      <c r="Y732" s="94"/>
      <c r="Z732" s="94"/>
      <c r="AA732" s="94"/>
      <c r="AB732" s="94"/>
    </row>
    <row r="733">
      <c r="A733" s="85"/>
      <c r="B733" s="94"/>
      <c r="C733" s="94"/>
      <c r="D733" s="94"/>
      <c r="E733" s="94"/>
      <c r="F733" s="94"/>
      <c r="G733" s="94"/>
      <c r="H733" s="100"/>
      <c r="I733" s="94"/>
      <c r="J733" s="85"/>
      <c r="K733" s="85"/>
      <c r="L733" s="93"/>
      <c r="M733" s="93"/>
      <c r="N733" s="93"/>
      <c r="O733" s="93"/>
      <c r="P733" s="93"/>
      <c r="Q733" s="93"/>
      <c r="R733" s="94"/>
      <c r="S733" s="94"/>
      <c r="T733" s="94"/>
      <c r="U733" s="94"/>
      <c r="V733" s="94"/>
      <c r="W733" s="94"/>
      <c r="X733" s="94"/>
      <c r="Y733" s="94"/>
      <c r="Z733" s="94"/>
      <c r="AA733" s="94"/>
      <c r="AB733" s="94"/>
    </row>
    <row r="734">
      <c r="A734" s="85"/>
      <c r="B734" s="94"/>
      <c r="C734" s="94"/>
      <c r="D734" s="94"/>
      <c r="E734" s="94"/>
      <c r="F734" s="94"/>
      <c r="G734" s="94"/>
      <c r="H734" s="100"/>
      <c r="I734" s="94"/>
      <c r="J734" s="85"/>
      <c r="K734" s="85"/>
      <c r="L734" s="93"/>
      <c r="M734" s="93"/>
      <c r="N734" s="93"/>
      <c r="O734" s="93"/>
      <c r="P734" s="93"/>
      <c r="Q734" s="93"/>
      <c r="R734" s="94"/>
      <c r="S734" s="94"/>
      <c r="T734" s="94"/>
      <c r="U734" s="94"/>
      <c r="V734" s="94"/>
      <c r="W734" s="94"/>
      <c r="X734" s="94"/>
      <c r="Y734" s="94"/>
      <c r="Z734" s="94"/>
      <c r="AA734" s="94"/>
      <c r="AB734" s="94"/>
    </row>
    <row r="735">
      <c r="A735" s="85"/>
      <c r="B735" s="94"/>
      <c r="C735" s="94"/>
      <c r="D735" s="94"/>
      <c r="E735" s="94"/>
      <c r="F735" s="94"/>
      <c r="G735" s="94"/>
      <c r="H735" s="100"/>
      <c r="I735" s="94"/>
      <c r="J735" s="85"/>
      <c r="K735" s="85"/>
      <c r="L735" s="93"/>
      <c r="M735" s="93"/>
      <c r="N735" s="93"/>
      <c r="O735" s="93"/>
      <c r="P735" s="93"/>
      <c r="Q735" s="93"/>
      <c r="R735" s="94"/>
      <c r="S735" s="94"/>
      <c r="T735" s="94"/>
      <c r="U735" s="94"/>
      <c r="V735" s="94"/>
      <c r="W735" s="94"/>
      <c r="X735" s="94"/>
      <c r="Y735" s="94"/>
      <c r="Z735" s="94"/>
      <c r="AA735" s="94"/>
      <c r="AB735" s="94"/>
    </row>
    <row r="736">
      <c r="A736" s="85"/>
      <c r="B736" s="94"/>
      <c r="C736" s="94"/>
      <c r="D736" s="94"/>
      <c r="E736" s="94"/>
      <c r="F736" s="94"/>
      <c r="G736" s="94"/>
      <c r="H736" s="100"/>
      <c r="I736" s="94"/>
      <c r="J736" s="85"/>
      <c r="K736" s="85"/>
      <c r="L736" s="93"/>
      <c r="M736" s="93"/>
      <c r="N736" s="93"/>
      <c r="O736" s="93"/>
      <c r="P736" s="93"/>
      <c r="Q736" s="93"/>
      <c r="R736" s="94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</row>
    <row r="737">
      <c r="A737" s="85"/>
      <c r="B737" s="94"/>
      <c r="C737" s="94"/>
      <c r="D737" s="94"/>
      <c r="E737" s="94"/>
      <c r="F737" s="94"/>
      <c r="G737" s="94"/>
      <c r="H737" s="100"/>
      <c r="I737" s="94"/>
      <c r="J737" s="85"/>
      <c r="K737" s="85"/>
      <c r="L737" s="93"/>
      <c r="M737" s="93"/>
      <c r="N737" s="93"/>
      <c r="O737" s="93"/>
      <c r="P737" s="93"/>
      <c r="Q737" s="93"/>
      <c r="R737" s="94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</row>
    <row r="738">
      <c r="A738" s="85"/>
      <c r="B738" s="94"/>
      <c r="C738" s="94"/>
      <c r="D738" s="94"/>
      <c r="E738" s="94"/>
      <c r="F738" s="94"/>
      <c r="G738" s="94"/>
      <c r="H738" s="100"/>
      <c r="I738" s="94"/>
      <c r="J738" s="85"/>
      <c r="K738" s="85"/>
      <c r="L738" s="93"/>
      <c r="M738" s="93"/>
      <c r="N738" s="93"/>
      <c r="O738" s="93"/>
      <c r="P738" s="93"/>
      <c r="Q738" s="93"/>
      <c r="R738" s="94"/>
      <c r="S738" s="94"/>
      <c r="T738" s="94"/>
      <c r="U738" s="94"/>
      <c r="V738" s="94"/>
      <c r="W738" s="94"/>
      <c r="X738" s="94"/>
      <c r="Y738" s="94"/>
      <c r="Z738" s="94"/>
      <c r="AA738" s="94"/>
      <c r="AB738" s="94"/>
    </row>
    <row r="739">
      <c r="A739" s="85"/>
      <c r="B739" s="94"/>
      <c r="C739" s="94"/>
      <c r="D739" s="94"/>
      <c r="E739" s="94"/>
      <c r="F739" s="94"/>
      <c r="G739" s="94"/>
      <c r="H739" s="100"/>
      <c r="I739" s="94"/>
      <c r="J739" s="85"/>
      <c r="K739" s="85"/>
      <c r="L739" s="93"/>
      <c r="M739" s="93"/>
      <c r="N739" s="93"/>
      <c r="O739" s="93"/>
      <c r="P739" s="93"/>
      <c r="Q739" s="93"/>
      <c r="R739" s="94"/>
      <c r="S739" s="94"/>
      <c r="T739" s="94"/>
      <c r="U739" s="94"/>
      <c r="V739" s="94"/>
      <c r="W739" s="94"/>
      <c r="X739" s="94"/>
      <c r="Y739" s="94"/>
      <c r="Z739" s="94"/>
      <c r="AA739" s="94"/>
      <c r="AB739" s="94"/>
    </row>
    <row r="740">
      <c r="A740" s="85"/>
      <c r="B740" s="94"/>
      <c r="C740" s="94"/>
      <c r="D740" s="94"/>
      <c r="E740" s="94"/>
      <c r="F740" s="94"/>
      <c r="G740" s="94"/>
      <c r="H740" s="100"/>
      <c r="I740" s="94"/>
      <c r="J740" s="85"/>
      <c r="K740" s="85"/>
      <c r="L740" s="93"/>
      <c r="M740" s="93"/>
      <c r="N740" s="93"/>
      <c r="O740" s="93"/>
      <c r="P740" s="93"/>
      <c r="Q740" s="93"/>
      <c r="R740" s="94"/>
      <c r="S740" s="94"/>
      <c r="T740" s="94"/>
      <c r="U740" s="94"/>
      <c r="V740" s="94"/>
      <c r="W740" s="94"/>
      <c r="X740" s="94"/>
      <c r="Y740" s="94"/>
      <c r="Z740" s="94"/>
      <c r="AA740" s="94"/>
      <c r="AB740" s="94"/>
    </row>
    <row r="741">
      <c r="A741" s="85"/>
      <c r="B741" s="94"/>
      <c r="C741" s="94"/>
      <c r="D741" s="94"/>
      <c r="E741" s="94"/>
      <c r="F741" s="94"/>
      <c r="G741" s="94"/>
      <c r="H741" s="100"/>
      <c r="I741" s="94"/>
      <c r="J741" s="85"/>
      <c r="K741" s="85"/>
      <c r="L741" s="93"/>
      <c r="M741" s="93"/>
      <c r="N741" s="93"/>
      <c r="O741" s="93"/>
      <c r="P741" s="93"/>
      <c r="Q741" s="93"/>
      <c r="R741" s="94"/>
      <c r="S741" s="94"/>
      <c r="T741" s="94"/>
      <c r="U741" s="94"/>
      <c r="V741" s="94"/>
      <c r="W741" s="94"/>
      <c r="X741" s="94"/>
      <c r="Y741" s="94"/>
      <c r="Z741" s="94"/>
      <c r="AA741" s="94"/>
      <c r="AB741" s="94"/>
    </row>
    <row r="742">
      <c r="A742" s="85"/>
      <c r="B742" s="94"/>
      <c r="C742" s="94"/>
      <c r="D742" s="94"/>
      <c r="E742" s="94"/>
      <c r="F742" s="94"/>
      <c r="G742" s="94"/>
      <c r="H742" s="100"/>
      <c r="I742" s="94"/>
      <c r="J742" s="85"/>
      <c r="K742" s="85"/>
      <c r="L742" s="93"/>
      <c r="M742" s="93"/>
      <c r="N742" s="93"/>
      <c r="O742" s="93"/>
      <c r="P742" s="93"/>
      <c r="Q742" s="93"/>
      <c r="R742" s="94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</row>
    <row r="743">
      <c r="A743" s="85"/>
      <c r="B743" s="94"/>
      <c r="C743" s="94"/>
      <c r="D743" s="94"/>
      <c r="E743" s="94"/>
      <c r="F743" s="94"/>
      <c r="G743" s="94"/>
      <c r="H743" s="100"/>
      <c r="I743" s="94"/>
      <c r="J743" s="85"/>
      <c r="K743" s="85"/>
      <c r="L743" s="93"/>
      <c r="M743" s="93"/>
      <c r="N743" s="93"/>
      <c r="O743" s="93"/>
      <c r="P743" s="93"/>
      <c r="Q743" s="93"/>
      <c r="R743" s="94"/>
      <c r="S743" s="94"/>
      <c r="T743" s="94"/>
      <c r="U743" s="94"/>
      <c r="V743" s="94"/>
      <c r="W743" s="94"/>
      <c r="X743" s="94"/>
      <c r="Y743" s="94"/>
      <c r="Z743" s="94"/>
      <c r="AA743" s="94"/>
      <c r="AB743" s="94"/>
    </row>
    <row r="744">
      <c r="A744" s="85"/>
      <c r="B744" s="94"/>
      <c r="C744" s="94"/>
      <c r="D744" s="94"/>
      <c r="E744" s="94"/>
      <c r="F744" s="94"/>
      <c r="G744" s="94"/>
      <c r="H744" s="100"/>
      <c r="I744" s="94"/>
      <c r="J744" s="85"/>
      <c r="K744" s="85"/>
      <c r="L744" s="93"/>
      <c r="M744" s="93"/>
      <c r="N744" s="93"/>
      <c r="O744" s="93"/>
      <c r="P744" s="93"/>
      <c r="Q744" s="93"/>
      <c r="R744" s="94"/>
      <c r="S744" s="94"/>
      <c r="T744" s="94"/>
      <c r="U744" s="94"/>
      <c r="V744" s="94"/>
      <c r="W744" s="94"/>
      <c r="X744" s="94"/>
      <c r="Y744" s="94"/>
      <c r="Z744" s="94"/>
      <c r="AA744" s="94"/>
      <c r="AB744" s="94"/>
    </row>
    <row r="745">
      <c r="A745" s="85"/>
      <c r="B745" s="94"/>
      <c r="C745" s="94"/>
      <c r="D745" s="94"/>
      <c r="E745" s="94"/>
      <c r="F745" s="94"/>
      <c r="G745" s="94"/>
      <c r="H745" s="100"/>
      <c r="I745" s="94"/>
      <c r="J745" s="85"/>
      <c r="K745" s="85"/>
      <c r="L745" s="93"/>
      <c r="M745" s="93"/>
      <c r="N745" s="93"/>
      <c r="O745" s="93"/>
      <c r="P745" s="93"/>
      <c r="Q745" s="93"/>
      <c r="R745" s="94"/>
      <c r="S745" s="94"/>
      <c r="T745" s="94"/>
      <c r="U745" s="94"/>
      <c r="V745" s="94"/>
      <c r="W745" s="94"/>
      <c r="X745" s="94"/>
      <c r="Y745" s="94"/>
      <c r="Z745" s="94"/>
      <c r="AA745" s="94"/>
      <c r="AB745" s="94"/>
    </row>
    <row r="746">
      <c r="A746" s="85"/>
      <c r="B746" s="94"/>
      <c r="C746" s="94"/>
      <c r="D746" s="94"/>
      <c r="E746" s="94"/>
      <c r="F746" s="94"/>
      <c r="G746" s="94"/>
      <c r="H746" s="100"/>
      <c r="I746" s="94"/>
      <c r="J746" s="85"/>
      <c r="K746" s="85"/>
      <c r="L746" s="93"/>
      <c r="M746" s="93"/>
      <c r="N746" s="93"/>
      <c r="O746" s="93"/>
      <c r="P746" s="93"/>
      <c r="Q746" s="93"/>
      <c r="R746" s="94"/>
      <c r="S746" s="94"/>
      <c r="T746" s="94"/>
      <c r="U746" s="94"/>
      <c r="V746" s="94"/>
      <c r="W746" s="94"/>
      <c r="X746" s="94"/>
      <c r="Y746" s="94"/>
      <c r="Z746" s="94"/>
      <c r="AA746" s="94"/>
      <c r="AB746" s="94"/>
    </row>
    <row r="747">
      <c r="A747" s="85"/>
      <c r="B747" s="94"/>
      <c r="C747" s="94"/>
      <c r="D747" s="94"/>
      <c r="E747" s="94"/>
      <c r="F747" s="94"/>
      <c r="G747" s="94"/>
      <c r="H747" s="100"/>
      <c r="I747" s="94"/>
      <c r="J747" s="85"/>
      <c r="K747" s="85"/>
      <c r="L747" s="93"/>
      <c r="M747" s="93"/>
      <c r="N747" s="93"/>
      <c r="O747" s="93"/>
      <c r="P747" s="93"/>
      <c r="Q747" s="93"/>
      <c r="R747" s="94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</row>
    <row r="748">
      <c r="A748" s="85"/>
      <c r="B748" s="94"/>
      <c r="C748" s="94"/>
      <c r="D748" s="94"/>
      <c r="E748" s="94"/>
      <c r="F748" s="94"/>
      <c r="G748" s="94"/>
      <c r="H748" s="100"/>
      <c r="I748" s="94"/>
      <c r="J748" s="85"/>
      <c r="K748" s="85"/>
      <c r="L748" s="93"/>
      <c r="M748" s="93"/>
      <c r="N748" s="93"/>
      <c r="O748" s="93"/>
      <c r="P748" s="93"/>
      <c r="Q748" s="93"/>
      <c r="R748" s="94"/>
      <c r="S748" s="94"/>
      <c r="T748" s="94"/>
      <c r="U748" s="94"/>
      <c r="V748" s="94"/>
      <c r="W748" s="94"/>
      <c r="X748" s="94"/>
      <c r="Y748" s="94"/>
      <c r="Z748" s="94"/>
      <c r="AA748" s="94"/>
      <c r="AB748" s="94"/>
    </row>
    <row r="749">
      <c r="A749" s="85"/>
      <c r="B749" s="94"/>
      <c r="C749" s="94"/>
      <c r="D749" s="94"/>
      <c r="E749" s="94"/>
      <c r="F749" s="94"/>
      <c r="G749" s="94"/>
      <c r="H749" s="100"/>
      <c r="I749" s="94"/>
      <c r="J749" s="85"/>
      <c r="K749" s="85"/>
      <c r="L749" s="93"/>
      <c r="M749" s="93"/>
      <c r="N749" s="93"/>
      <c r="O749" s="93"/>
      <c r="P749" s="93"/>
      <c r="Q749" s="93"/>
      <c r="R749" s="94"/>
      <c r="S749" s="94"/>
      <c r="T749" s="94"/>
      <c r="U749" s="94"/>
      <c r="V749" s="94"/>
      <c r="W749" s="94"/>
      <c r="X749" s="94"/>
      <c r="Y749" s="94"/>
      <c r="Z749" s="94"/>
      <c r="AA749" s="94"/>
      <c r="AB749" s="94"/>
    </row>
    <row r="750">
      <c r="A750" s="85"/>
      <c r="B750" s="94"/>
      <c r="C750" s="94"/>
      <c r="D750" s="94"/>
      <c r="E750" s="94"/>
      <c r="F750" s="94"/>
      <c r="G750" s="94"/>
      <c r="H750" s="100"/>
      <c r="I750" s="94"/>
      <c r="J750" s="85"/>
      <c r="K750" s="85"/>
      <c r="L750" s="93"/>
      <c r="M750" s="93"/>
      <c r="N750" s="93"/>
      <c r="O750" s="93"/>
      <c r="P750" s="93"/>
      <c r="Q750" s="93"/>
      <c r="R750" s="94"/>
      <c r="S750" s="94"/>
      <c r="T750" s="94"/>
      <c r="U750" s="94"/>
      <c r="V750" s="94"/>
      <c r="W750" s="94"/>
      <c r="X750" s="94"/>
      <c r="Y750" s="94"/>
      <c r="Z750" s="94"/>
      <c r="AA750" s="94"/>
      <c r="AB750" s="94"/>
    </row>
    <row r="751">
      <c r="A751" s="85"/>
      <c r="B751" s="94"/>
      <c r="C751" s="94"/>
      <c r="D751" s="94"/>
      <c r="E751" s="94"/>
      <c r="F751" s="94"/>
      <c r="G751" s="94"/>
      <c r="H751" s="100"/>
      <c r="I751" s="94"/>
      <c r="J751" s="85"/>
      <c r="K751" s="85"/>
      <c r="L751" s="93"/>
      <c r="M751" s="93"/>
      <c r="N751" s="93"/>
      <c r="O751" s="93"/>
      <c r="P751" s="93"/>
      <c r="Q751" s="93"/>
      <c r="R751" s="94"/>
      <c r="S751" s="94"/>
      <c r="T751" s="94"/>
      <c r="U751" s="94"/>
      <c r="V751" s="94"/>
      <c r="W751" s="94"/>
      <c r="X751" s="94"/>
      <c r="Y751" s="94"/>
      <c r="Z751" s="94"/>
      <c r="AA751" s="94"/>
      <c r="AB751" s="94"/>
    </row>
    <row r="752">
      <c r="A752" s="85"/>
      <c r="B752" s="94"/>
      <c r="C752" s="94"/>
      <c r="D752" s="94"/>
      <c r="E752" s="94"/>
      <c r="F752" s="94"/>
      <c r="G752" s="94"/>
      <c r="H752" s="100"/>
      <c r="I752" s="94"/>
      <c r="J752" s="85"/>
      <c r="K752" s="85"/>
      <c r="L752" s="93"/>
      <c r="M752" s="93"/>
      <c r="N752" s="93"/>
      <c r="O752" s="93"/>
      <c r="P752" s="93"/>
      <c r="Q752" s="93"/>
      <c r="R752" s="94"/>
      <c r="S752" s="94"/>
      <c r="T752" s="94"/>
      <c r="U752" s="94"/>
      <c r="V752" s="94"/>
      <c r="W752" s="94"/>
      <c r="X752" s="94"/>
      <c r="Y752" s="94"/>
      <c r="Z752" s="94"/>
      <c r="AA752" s="94"/>
      <c r="AB752" s="94"/>
    </row>
    <row r="753">
      <c r="A753" s="85"/>
      <c r="B753" s="94"/>
      <c r="C753" s="94"/>
      <c r="D753" s="94"/>
      <c r="E753" s="94"/>
      <c r="F753" s="94"/>
      <c r="G753" s="94"/>
      <c r="H753" s="100"/>
      <c r="I753" s="94"/>
      <c r="J753" s="85"/>
      <c r="K753" s="85"/>
      <c r="L753" s="93"/>
      <c r="M753" s="93"/>
      <c r="N753" s="93"/>
      <c r="O753" s="93"/>
      <c r="P753" s="93"/>
      <c r="Q753" s="93"/>
      <c r="R753" s="94"/>
      <c r="S753" s="94"/>
      <c r="T753" s="94"/>
      <c r="U753" s="94"/>
      <c r="V753" s="94"/>
      <c r="W753" s="94"/>
      <c r="X753" s="94"/>
      <c r="Y753" s="94"/>
      <c r="Z753" s="94"/>
      <c r="AA753" s="94"/>
      <c r="AB753" s="94"/>
    </row>
    <row r="754">
      <c r="A754" s="85"/>
      <c r="B754" s="94"/>
      <c r="C754" s="94"/>
      <c r="D754" s="94"/>
      <c r="E754" s="94"/>
      <c r="F754" s="94"/>
      <c r="G754" s="94"/>
      <c r="H754" s="100"/>
      <c r="I754" s="94"/>
      <c r="J754" s="85"/>
      <c r="K754" s="85"/>
      <c r="L754" s="93"/>
      <c r="M754" s="93"/>
      <c r="N754" s="93"/>
      <c r="O754" s="93"/>
      <c r="P754" s="93"/>
      <c r="Q754" s="93"/>
      <c r="R754" s="94"/>
      <c r="S754" s="94"/>
      <c r="T754" s="94"/>
      <c r="U754" s="94"/>
      <c r="V754" s="94"/>
      <c r="W754" s="94"/>
      <c r="X754" s="94"/>
      <c r="Y754" s="94"/>
      <c r="Z754" s="94"/>
      <c r="AA754" s="94"/>
      <c r="AB754" s="94"/>
    </row>
    <row r="755">
      <c r="A755" s="85"/>
      <c r="B755" s="94"/>
      <c r="C755" s="94"/>
      <c r="D755" s="94"/>
      <c r="E755" s="94"/>
      <c r="F755" s="94"/>
      <c r="G755" s="94"/>
      <c r="H755" s="100"/>
      <c r="I755" s="94"/>
      <c r="J755" s="85"/>
      <c r="K755" s="85"/>
      <c r="L755" s="93"/>
      <c r="M755" s="93"/>
      <c r="N755" s="93"/>
      <c r="O755" s="93"/>
      <c r="P755" s="93"/>
      <c r="Q755" s="93"/>
      <c r="R755" s="94"/>
      <c r="S755" s="94"/>
      <c r="T755" s="94"/>
      <c r="U755" s="94"/>
      <c r="V755" s="94"/>
      <c r="W755" s="94"/>
      <c r="X755" s="94"/>
      <c r="Y755" s="94"/>
      <c r="Z755" s="94"/>
      <c r="AA755" s="94"/>
      <c r="AB755" s="94"/>
    </row>
    <row r="756">
      <c r="A756" s="85"/>
      <c r="B756" s="94"/>
      <c r="C756" s="94"/>
      <c r="D756" s="94"/>
      <c r="E756" s="94"/>
      <c r="F756" s="94"/>
      <c r="G756" s="94"/>
      <c r="H756" s="100"/>
      <c r="I756" s="94"/>
      <c r="J756" s="85"/>
      <c r="K756" s="85"/>
      <c r="L756" s="93"/>
      <c r="M756" s="93"/>
      <c r="N756" s="93"/>
      <c r="O756" s="93"/>
      <c r="P756" s="93"/>
      <c r="Q756" s="93"/>
      <c r="R756" s="94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</row>
    <row r="757">
      <c r="A757" s="85"/>
      <c r="B757" s="94"/>
      <c r="C757" s="94"/>
      <c r="D757" s="94"/>
      <c r="E757" s="94"/>
      <c r="F757" s="94"/>
      <c r="G757" s="94"/>
      <c r="H757" s="100"/>
      <c r="I757" s="94"/>
      <c r="J757" s="85"/>
      <c r="K757" s="85"/>
      <c r="L757" s="93"/>
      <c r="M757" s="93"/>
      <c r="N757" s="93"/>
      <c r="O757" s="93"/>
      <c r="P757" s="93"/>
      <c r="Q757" s="93"/>
      <c r="R757" s="94"/>
      <c r="S757" s="94"/>
      <c r="T757" s="94"/>
      <c r="U757" s="94"/>
      <c r="V757" s="94"/>
      <c r="W757" s="94"/>
      <c r="X757" s="94"/>
      <c r="Y757" s="94"/>
      <c r="Z757" s="94"/>
      <c r="AA757" s="94"/>
      <c r="AB757" s="94"/>
    </row>
    <row r="758">
      <c r="A758" s="85"/>
      <c r="B758" s="94"/>
      <c r="C758" s="94"/>
      <c r="D758" s="94"/>
      <c r="E758" s="94"/>
      <c r="F758" s="94"/>
      <c r="G758" s="94"/>
      <c r="H758" s="100"/>
      <c r="I758" s="94"/>
      <c r="J758" s="85"/>
      <c r="K758" s="85"/>
      <c r="L758" s="93"/>
      <c r="M758" s="93"/>
      <c r="N758" s="93"/>
      <c r="O758" s="93"/>
      <c r="P758" s="93"/>
      <c r="Q758" s="93"/>
      <c r="R758" s="94"/>
      <c r="S758" s="94"/>
      <c r="T758" s="94"/>
      <c r="U758" s="94"/>
      <c r="V758" s="94"/>
      <c r="W758" s="94"/>
      <c r="X758" s="94"/>
      <c r="Y758" s="94"/>
      <c r="Z758" s="94"/>
      <c r="AA758" s="94"/>
      <c r="AB758" s="94"/>
    </row>
    <row r="759">
      <c r="A759" s="85"/>
      <c r="B759" s="94"/>
      <c r="C759" s="94"/>
      <c r="D759" s="94"/>
      <c r="E759" s="94"/>
      <c r="F759" s="94"/>
      <c r="G759" s="94"/>
      <c r="H759" s="100"/>
      <c r="I759" s="94"/>
      <c r="J759" s="85"/>
      <c r="K759" s="85"/>
      <c r="L759" s="93"/>
      <c r="M759" s="93"/>
      <c r="N759" s="93"/>
      <c r="O759" s="93"/>
      <c r="P759" s="93"/>
      <c r="Q759" s="93"/>
      <c r="R759" s="94"/>
      <c r="S759" s="94"/>
      <c r="T759" s="94"/>
      <c r="U759" s="94"/>
      <c r="V759" s="94"/>
      <c r="W759" s="94"/>
      <c r="X759" s="94"/>
      <c r="Y759" s="94"/>
      <c r="Z759" s="94"/>
      <c r="AA759" s="94"/>
      <c r="AB759" s="94"/>
    </row>
    <row r="760">
      <c r="A760" s="85"/>
      <c r="B760" s="94"/>
      <c r="C760" s="94"/>
      <c r="D760" s="94"/>
      <c r="E760" s="94"/>
      <c r="F760" s="94"/>
      <c r="G760" s="94"/>
      <c r="H760" s="100"/>
      <c r="I760" s="94"/>
      <c r="J760" s="85"/>
      <c r="K760" s="85"/>
      <c r="L760" s="93"/>
      <c r="M760" s="93"/>
      <c r="N760" s="93"/>
      <c r="O760" s="93"/>
      <c r="P760" s="93"/>
      <c r="Q760" s="93"/>
      <c r="R760" s="94"/>
      <c r="S760" s="94"/>
      <c r="T760" s="94"/>
      <c r="U760" s="94"/>
      <c r="V760" s="94"/>
      <c r="W760" s="94"/>
      <c r="X760" s="94"/>
      <c r="Y760" s="94"/>
      <c r="Z760" s="94"/>
      <c r="AA760" s="94"/>
      <c r="AB760" s="94"/>
    </row>
    <row r="761">
      <c r="A761" s="85"/>
      <c r="B761" s="94"/>
      <c r="C761" s="94"/>
      <c r="D761" s="94"/>
      <c r="E761" s="94"/>
      <c r="F761" s="94"/>
      <c r="G761" s="94"/>
      <c r="H761" s="100"/>
      <c r="I761" s="94"/>
      <c r="J761" s="85"/>
      <c r="K761" s="85"/>
      <c r="L761" s="93"/>
      <c r="M761" s="93"/>
      <c r="N761" s="93"/>
      <c r="O761" s="93"/>
      <c r="P761" s="93"/>
      <c r="Q761" s="93"/>
      <c r="R761" s="94"/>
      <c r="S761" s="94"/>
      <c r="T761" s="94"/>
      <c r="U761" s="94"/>
      <c r="V761" s="94"/>
      <c r="W761" s="94"/>
      <c r="X761" s="94"/>
      <c r="Y761" s="94"/>
      <c r="Z761" s="94"/>
      <c r="AA761" s="94"/>
      <c r="AB761" s="94"/>
    </row>
    <row r="762">
      <c r="A762" s="85"/>
      <c r="B762" s="94"/>
      <c r="C762" s="94"/>
      <c r="D762" s="94"/>
      <c r="E762" s="94"/>
      <c r="F762" s="94"/>
      <c r="G762" s="94"/>
      <c r="H762" s="100"/>
      <c r="I762" s="94"/>
      <c r="J762" s="85"/>
      <c r="K762" s="85"/>
      <c r="L762" s="93"/>
      <c r="M762" s="93"/>
      <c r="N762" s="93"/>
      <c r="O762" s="93"/>
      <c r="P762" s="93"/>
      <c r="Q762" s="93"/>
      <c r="R762" s="94"/>
      <c r="S762" s="94"/>
      <c r="T762" s="94"/>
      <c r="U762" s="94"/>
      <c r="V762" s="94"/>
      <c r="W762" s="94"/>
      <c r="X762" s="94"/>
      <c r="Y762" s="94"/>
      <c r="Z762" s="94"/>
      <c r="AA762" s="94"/>
      <c r="AB762" s="94"/>
    </row>
    <row r="763">
      <c r="A763" s="85"/>
      <c r="B763" s="94"/>
      <c r="C763" s="94"/>
      <c r="D763" s="94"/>
      <c r="E763" s="94"/>
      <c r="F763" s="94"/>
      <c r="G763" s="94"/>
      <c r="H763" s="100"/>
      <c r="I763" s="94"/>
      <c r="J763" s="85"/>
      <c r="K763" s="85"/>
      <c r="L763" s="93"/>
      <c r="M763" s="93"/>
      <c r="N763" s="93"/>
      <c r="O763" s="93"/>
      <c r="P763" s="93"/>
      <c r="Q763" s="93"/>
      <c r="R763" s="94"/>
      <c r="S763" s="94"/>
      <c r="T763" s="94"/>
      <c r="U763" s="94"/>
      <c r="V763" s="94"/>
      <c r="W763" s="94"/>
      <c r="X763" s="94"/>
      <c r="Y763" s="94"/>
      <c r="Z763" s="94"/>
      <c r="AA763" s="94"/>
      <c r="AB763" s="94"/>
    </row>
    <row r="764">
      <c r="A764" s="85"/>
      <c r="B764" s="94"/>
      <c r="C764" s="94"/>
      <c r="D764" s="94"/>
      <c r="E764" s="94"/>
      <c r="F764" s="94"/>
      <c r="G764" s="94"/>
      <c r="H764" s="100"/>
      <c r="I764" s="94"/>
      <c r="J764" s="85"/>
      <c r="K764" s="85"/>
      <c r="L764" s="93"/>
      <c r="M764" s="93"/>
      <c r="N764" s="93"/>
      <c r="O764" s="93"/>
      <c r="P764" s="93"/>
      <c r="Q764" s="93"/>
      <c r="R764" s="94"/>
      <c r="S764" s="94"/>
      <c r="T764" s="94"/>
      <c r="U764" s="94"/>
      <c r="V764" s="94"/>
      <c r="W764" s="94"/>
      <c r="X764" s="94"/>
      <c r="Y764" s="94"/>
      <c r="Z764" s="94"/>
      <c r="AA764" s="94"/>
      <c r="AB764" s="94"/>
    </row>
    <row r="765">
      <c r="A765" s="85"/>
      <c r="B765" s="94"/>
      <c r="C765" s="94"/>
      <c r="D765" s="94"/>
      <c r="E765" s="94"/>
      <c r="F765" s="94"/>
      <c r="G765" s="94"/>
      <c r="H765" s="100"/>
      <c r="I765" s="94"/>
      <c r="J765" s="85"/>
      <c r="K765" s="85"/>
      <c r="L765" s="93"/>
      <c r="M765" s="93"/>
      <c r="N765" s="93"/>
      <c r="O765" s="93"/>
      <c r="P765" s="93"/>
      <c r="Q765" s="93"/>
      <c r="R765" s="94"/>
      <c r="S765" s="94"/>
      <c r="T765" s="94"/>
      <c r="U765" s="94"/>
      <c r="V765" s="94"/>
      <c r="W765" s="94"/>
      <c r="X765" s="94"/>
      <c r="Y765" s="94"/>
      <c r="Z765" s="94"/>
      <c r="AA765" s="94"/>
      <c r="AB765" s="94"/>
    </row>
    <row r="766">
      <c r="A766" s="85"/>
      <c r="B766" s="94"/>
      <c r="C766" s="94"/>
      <c r="D766" s="94"/>
      <c r="E766" s="94"/>
      <c r="F766" s="94"/>
      <c r="G766" s="94"/>
      <c r="H766" s="100"/>
      <c r="I766" s="94"/>
      <c r="J766" s="85"/>
      <c r="K766" s="85"/>
      <c r="L766" s="93"/>
      <c r="M766" s="93"/>
      <c r="N766" s="93"/>
      <c r="O766" s="93"/>
      <c r="P766" s="93"/>
      <c r="Q766" s="93"/>
      <c r="R766" s="94"/>
      <c r="S766" s="94"/>
      <c r="T766" s="94"/>
      <c r="U766" s="94"/>
      <c r="V766" s="94"/>
      <c r="W766" s="94"/>
      <c r="X766" s="94"/>
      <c r="Y766" s="94"/>
      <c r="Z766" s="94"/>
      <c r="AA766" s="94"/>
      <c r="AB766" s="94"/>
    </row>
    <row r="767">
      <c r="A767" s="85"/>
      <c r="B767" s="94"/>
      <c r="C767" s="94"/>
      <c r="D767" s="94"/>
      <c r="E767" s="94"/>
      <c r="F767" s="94"/>
      <c r="G767" s="94"/>
      <c r="H767" s="100"/>
      <c r="I767" s="94"/>
      <c r="J767" s="85"/>
      <c r="K767" s="85"/>
      <c r="L767" s="93"/>
      <c r="M767" s="93"/>
      <c r="N767" s="93"/>
      <c r="O767" s="93"/>
      <c r="P767" s="93"/>
      <c r="Q767" s="93"/>
      <c r="R767" s="94"/>
      <c r="S767" s="94"/>
      <c r="T767" s="94"/>
      <c r="U767" s="94"/>
      <c r="V767" s="94"/>
      <c r="W767" s="94"/>
      <c r="X767" s="94"/>
      <c r="Y767" s="94"/>
      <c r="Z767" s="94"/>
      <c r="AA767" s="94"/>
      <c r="AB767" s="94"/>
    </row>
    <row r="768">
      <c r="A768" s="85"/>
      <c r="B768" s="94"/>
      <c r="C768" s="94"/>
      <c r="D768" s="94"/>
      <c r="E768" s="94"/>
      <c r="F768" s="94"/>
      <c r="G768" s="94"/>
      <c r="H768" s="100"/>
      <c r="I768" s="94"/>
      <c r="J768" s="85"/>
      <c r="K768" s="85"/>
      <c r="L768" s="93"/>
      <c r="M768" s="93"/>
      <c r="N768" s="93"/>
      <c r="O768" s="93"/>
      <c r="P768" s="93"/>
      <c r="Q768" s="93"/>
      <c r="R768" s="94"/>
      <c r="S768" s="94"/>
      <c r="T768" s="94"/>
      <c r="U768" s="94"/>
      <c r="V768" s="94"/>
      <c r="W768" s="94"/>
      <c r="X768" s="94"/>
      <c r="Y768" s="94"/>
      <c r="Z768" s="94"/>
      <c r="AA768" s="94"/>
      <c r="AB768" s="94"/>
    </row>
    <row r="769">
      <c r="A769" s="85"/>
      <c r="B769" s="94"/>
      <c r="C769" s="94"/>
      <c r="D769" s="94"/>
      <c r="E769" s="94"/>
      <c r="F769" s="94"/>
      <c r="G769" s="94"/>
      <c r="H769" s="100"/>
      <c r="I769" s="94"/>
      <c r="J769" s="85"/>
      <c r="K769" s="85"/>
      <c r="L769" s="93"/>
      <c r="M769" s="93"/>
      <c r="N769" s="93"/>
      <c r="O769" s="93"/>
      <c r="P769" s="93"/>
      <c r="Q769" s="93"/>
      <c r="R769" s="94"/>
      <c r="S769" s="94"/>
      <c r="T769" s="94"/>
      <c r="U769" s="94"/>
      <c r="V769" s="94"/>
      <c r="W769" s="94"/>
      <c r="X769" s="94"/>
      <c r="Y769" s="94"/>
      <c r="Z769" s="94"/>
      <c r="AA769" s="94"/>
      <c r="AB769" s="94"/>
    </row>
    <row r="770">
      <c r="A770" s="85"/>
      <c r="B770" s="94"/>
      <c r="C770" s="94"/>
      <c r="D770" s="94"/>
      <c r="E770" s="94"/>
      <c r="F770" s="94"/>
      <c r="G770" s="94"/>
      <c r="H770" s="100"/>
      <c r="I770" s="94"/>
      <c r="J770" s="85"/>
      <c r="K770" s="85"/>
      <c r="L770" s="93"/>
      <c r="M770" s="93"/>
      <c r="N770" s="93"/>
      <c r="O770" s="93"/>
      <c r="P770" s="93"/>
      <c r="Q770" s="93"/>
      <c r="R770" s="94"/>
      <c r="S770" s="94"/>
      <c r="T770" s="94"/>
      <c r="U770" s="94"/>
      <c r="V770" s="94"/>
      <c r="W770" s="94"/>
      <c r="X770" s="94"/>
      <c r="Y770" s="94"/>
      <c r="Z770" s="94"/>
      <c r="AA770" s="94"/>
      <c r="AB770" s="94"/>
    </row>
    <row r="771">
      <c r="A771" s="85"/>
      <c r="B771" s="94"/>
      <c r="C771" s="94"/>
      <c r="D771" s="94"/>
      <c r="E771" s="94"/>
      <c r="F771" s="94"/>
      <c r="G771" s="94"/>
      <c r="H771" s="100"/>
      <c r="I771" s="94"/>
      <c r="J771" s="85"/>
      <c r="K771" s="85"/>
      <c r="L771" s="93"/>
      <c r="M771" s="93"/>
      <c r="N771" s="93"/>
      <c r="O771" s="93"/>
      <c r="P771" s="93"/>
      <c r="Q771" s="93"/>
      <c r="R771" s="94"/>
      <c r="S771" s="94"/>
      <c r="T771" s="94"/>
      <c r="U771" s="94"/>
      <c r="V771" s="94"/>
      <c r="W771" s="94"/>
      <c r="X771" s="94"/>
      <c r="Y771" s="94"/>
      <c r="Z771" s="94"/>
      <c r="AA771" s="94"/>
      <c r="AB771" s="94"/>
    </row>
    <row r="772">
      <c r="A772" s="85"/>
      <c r="B772" s="94"/>
      <c r="C772" s="94"/>
      <c r="D772" s="94"/>
      <c r="E772" s="94"/>
      <c r="F772" s="94"/>
      <c r="G772" s="94"/>
      <c r="H772" s="100"/>
      <c r="I772" s="94"/>
      <c r="J772" s="85"/>
      <c r="K772" s="85"/>
      <c r="L772" s="93"/>
      <c r="M772" s="93"/>
      <c r="N772" s="93"/>
      <c r="O772" s="93"/>
      <c r="P772" s="93"/>
      <c r="Q772" s="93"/>
      <c r="R772" s="94"/>
      <c r="S772" s="94"/>
      <c r="T772" s="94"/>
      <c r="U772" s="94"/>
      <c r="V772" s="94"/>
      <c r="W772" s="94"/>
      <c r="X772" s="94"/>
      <c r="Y772" s="94"/>
      <c r="Z772" s="94"/>
      <c r="AA772" s="94"/>
      <c r="AB772" s="94"/>
    </row>
    <row r="773">
      <c r="A773" s="85"/>
      <c r="B773" s="94"/>
      <c r="C773" s="94"/>
      <c r="D773" s="94"/>
      <c r="E773" s="94"/>
      <c r="F773" s="94"/>
      <c r="G773" s="94"/>
      <c r="H773" s="100"/>
      <c r="I773" s="94"/>
      <c r="J773" s="85"/>
      <c r="K773" s="85"/>
      <c r="L773" s="93"/>
      <c r="M773" s="93"/>
      <c r="N773" s="93"/>
      <c r="O773" s="93"/>
      <c r="P773" s="93"/>
      <c r="Q773" s="93"/>
      <c r="R773" s="94"/>
      <c r="S773" s="94"/>
      <c r="T773" s="94"/>
      <c r="U773" s="94"/>
      <c r="V773" s="94"/>
      <c r="W773" s="94"/>
      <c r="X773" s="94"/>
      <c r="Y773" s="94"/>
      <c r="Z773" s="94"/>
      <c r="AA773" s="94"/>
      <c r="AB773" s="94"/>
    </row>
    <row r="774">
      <c r="A774" s="85"/>
      <c r="B774" s="94"/>
      <c r="C774" s="94"/>
      <c r="D774" s="94"/>
      <c r="E774" s="94"/>
      <c r="F774" s="94"/>
      <c r="G774" s="94"/>
      <c r="H774" s="100"/>
      <c r="I774" s="94"/>
      <c r="J774" s="85"/>
      <c r="K774" s="85"/>
      <c r="L774" s="93"/>
      <c r="M774" s="93"/>
      <c r="N774" s="93"/>
      <c r="O774" s="93"/>
      <c r="P774" s="93"/>
      <c r="Q774" s="93"/>
      <c r="R774" s="94"/>
      <c r="S774" s="94"/>
      <c r="T774" s="94"/>
      <c r="U774" s="94"/>
      <c r="V774" s="94"/>
      <c r="W774" s="94"/>
      <c r="X774" s="94"/>
      <c r="Y774" s="94"/>
      <c r="Z774" s="94"/>
      <c r="AA774" s="94"/>
      <c r="AB774" s="94"/>
    </row>
    <row r="775">
      <c r="A775" s="85"/>
      <c r="B775" s="94"/>
      <c r="C775" s="94"/>
      <c r="D775" s="94"/>
      <c r="E775" s="94"/>
      <c r="F775" s="94"/>
      <c r="G775" s="94"/>
      <c r="H775" s="100"/>
      <c r="I775" s="94"/>
      <c r="J775" s="85"/>
      <c r="K775" s="85"/>
      <c r="L775" s="93"/>
      <c r="M775" s="93"/>
      <c r="N775" s="93"/>
      <c r="O775" s="93"/>
      <c r="P775" s="93"/>
      <c r="Q775" s="93"/>
      <c r="R775" s="94"/>
      <c r="S775" s="94"/>
      <c r="T775" s="94"/>
      <c r="U775" s="94"/>
      <c r="V775" s="94"/>
      <c r="W775" s="94"/>
      <c r="X775" s="94"/>
      <c r="Y775" s="94"/>
      <c r="Z775" s="94"/>
      <c r="AA775" s="94"/>
      <c r="AB775" s="94"/>
    </row>
    <row r="776">
      <c r="A776" s="85"/>
      <c r="B776" s="94"/>
      <c r="C776" s="94"/>
      <c r="D776" s="94"/>
      <c r="E776" s="94"/>
      <c r="F776" s="94"/>
      <c r="G776" s="94"/>
      <c r="H776" s="100"/>
      <c r="I776" s="94"/>
      <c r="J776" s="85"/>
      <c r="K776" s="85"/>
      <c r="L776" s="93"/>
      <c r="M776" s="93"/>
      <c r="N776" s="93"/>
      <c r="O776" s="93"/>
      <c r="P776" s="93"/>
      <c r="Q776" s="93"/>
      <c r="R776" s="94"/>
      <c r="S776" s="94"/>
      <c r="T776" s="94"/>
      <c r="U776" s="94"/>
      <c r="V776" s="94"/>
      <c r="W776" s="94"/>
      <c r="X776" s="94"/>
      <c r="Y776" s="94"/>
      <c r="Z776" s="94"/>
      <c r="AA776" s="94"/>
      <c r="AB776" s="94"/>
    </row>
    <row r="777">
      <c r="A777" s="85"/>
      <c r="B777" s="94"/>
      <c r="C777" s="94"/>
      <c r="D777" s="94"/>
      <c r="E777" s="94"/>
      <c r="F777" s="94"/>
      <c r="G777" s="94"/>
      <c r="H777" s="100"/>
      <c r="I777" s="94"/>
      <c r="J777" s="85"/>
      <c r="K777" s="85"/>
      <c r="L777" s="93"/>
      <c r="M777" s="93"/>
      <c r="N777" s="93"/>
      <c r="O777" s="93"/>
      <c r="P777" s="93"/>
      <c r="Q777" s="93"/>
      <c r="R777" s="94"/>
      <c r="S777" s="94"/>
      <c r="T777" s="94"/>
      <c r="U777" s="94"/>
      <c r="V777" s="94"/>
      <c r="W777" s="94"/>
      <c r="X777" s="94"/>
      <c r="Y777" s="94"/>
      <c r="Z777" s="94"/>
      <c r="AA777" s="94"/>
      <c r="AB777" s="94"/>
    </row>
    <row r="778">
      <c r="A778" s="85"/>
      <c r="B778" s="94"/>
      <c r="C778" s="94"/>
      <c r="D778" s="94"/>
      <c r="E778" s="94"/>
      <c r="F778" s="94"/>
      <c r="G778" s="94"/>
      <c r="H778" s="100"/>
      <c r="I778" s="94"/>
      <c r="J778" s="85"/>
      <c r="K778" s="85"/>
      <c r="L778" s="93"/>
      <c r="M778" s="93"/>
      <c r="N778" s="93"/>
      <c r="O778" s="93"/>
      <c r="P778" s="93"/>
      <c r="Q778" s="93"/>
      <c r="R778" s="94"/>
      <c r="S778" s="94"/>
      <c r="T778" s="94"/>
      <c r="U778" s="94"/>
      <c r="V778" s="94"/>
      <c r="W778" s="94"/>
      <c r="X778" s="94"/>
      <c r="Y778" s="94"/>
      <c r="Z778" s="94"/>
      <c r="AA778" s="94"/>
      <c r="AB778" s="94"/>
    </row>
    <row r="779">
      <c r="A779" s="85"/>
      <c r="B779" s="94"/>
      <c r="C779" s="94"/>
      <c r="D779" s="94"/>
      <c r="E779" s="94"/>
      <c r="F779" s="94"/>
      <c r="G779" s="94"/>
      <c r="H779" s="100"/>
      <c r="I779" s="94"/>
      <c r="J779" s="85"/>
      <c r="K779" s="85"/>
      <c r="L779" s="93"/>
      <c r="M779" s="93"/>
      <c r="N779" s="93"/>
      <c r="O779" s="93"/>
      <c r="P779" s="93"/>
      <c r="Q779" s="93"/>
      <c r="R779" s="94"/>
      <c r="S779" s="94"/>
      <c r="T779" s="94"/>
      <c r="U779" s="94"/>
      <c r="V779" s="94"/>
      <c r="W779" s="94"/>
      <c r="X779" s="94"/>
      <c r="Y779" s="94"/>
      <c r="Z779" s="94"/>
      <c r="AA779" s="94"/>
      <c r="AB779" s="94"/>
    </row>
    <row r="780">
      <c r="A780" s="85"/>
      <c r="B780" s="94"/>
      <c r="C780" s="94"/>
      <c r="D780" s="94"/>
      <c r="E780" s="94"/>
      <c r="F780" s="94"/>
      <c r="G780" s="94"/>
      <c r="H780" s="100"/>
      <c r="I780" s="94"/>
      <c r="J780" s="85"/>
      <c r="K780" s="85"/>
      <c r="L780" s="93"/>
      <c r="M780" s="93"/>
      <c r="N780" s="93"/>
      <c r="O780" s="93"/>
      <c r="P780" s="93"/>
      <c r="Q780" s="93"/>
      <c r="R780" s="94"/>
      <c r="S780" s="94"/>
      <c r="T780" s="94"/>
      <c r="U780" s="94"/>
      <c r="V780" s="94"/>
      <c r="W780" s="94"/>
      <c r="X780" s="94"/>
      <c r="Y780" s="94"/>
      <c r="Z780" s="94"/>
      <c r="AA780" s="94"/>
      <c r="AB780" s="94"/>
    </row>
    <row r="781">
      <c r="A781" s="85"/>
      <c r="B781" s="94"/>
      <c r="C781" s="94"/>
      <c r="D781" s="94"/>
      <c r="E781" s="94"/>
      <c r="F781" s="94"/>
      <c r="G781" s="94"/>
      <c r="H781" s="100"/>
      <c r="I781" s="94"/>
      <c r="J781" s="85"/>
      <c r="K781" s="85"/>
      <c r="L781" s="93"/>
      <c r="M781" s="93"/>
      <c r="N781" s="93"/>
      <c r="O781" s="93"/>
      <c r="P781" s="93"/>
      <c r="Q781" s="93"/>
      <c r="R781" s="94"/>
      <c r="S781" s="94"/>
      <c r="T781" s="94"/>
      <c r="U781" s="94"/>
      <c r="V781" s="94"/>
      <c r="W781" s="94"/>
      <c r="X781" s="94"/>
      <c r="Y781" s="94"/>
      <c r="Z781" s="94"/>
      <c r="AA781" s="94"/>
      <c r="AB781" s="94"/>
    </row>
    <row r="782">
      <c r="A782" s="85"/>
      <c r="B782" s="94"/>
      <c r="C782" s="94"/>
      <c r="D782" s="94"/>
      <c r="E782" s="94"/>
      <c r="F782" s="94"/>
      <c r="G782" s="94"/>
      <c r="H782" s="100"/>
      <c r="I782" s="94"/>
      <c r="J782" s="85"/>
      <c r="K782" s="85"/>
      <c r="L782" s="93"/>
      <c r="M782" s="93"/>
      <c r="N782" s="93"/>
      <c r="O782" s="93"/>
      <c r="P782" s="93"/>
      <c r="Q782" s="93"/>
      <c r="R782" s="94"/>
      <c r="S782" s="94"/>
      <c r="T782" s="94"/>
      <c r="U782" s="94"/>
      <c r="V782" s="94"/>
      <c r="W782" s="94"/>
      <c r="X782" s="94"/>
      <c r="Y782" s="94"/>
      <c r="Z782" s="94"/>
      <c r="AA782" s="94"/>
      <c r="AB782" s="94"/>
    </row>
    <row r="783">
      <c r="A783" s="85"/>
      <c r="B783" s="94"/>
      <c r="C783" s="94"/>
      <c r="D783" s="94"/>
      <c r="E783" s="94"/>
      <c r="F783" s="94"/>
      <c r="G783" s="94"/>
      <c r="H783" s="100"/>
      <c r="I783" s="94"/>
      <c r="J783" s="85"/>
      <c r="K783" s="85"/>
      <c r="L783" s="93"/>
      <c r="M783" s="93"/>
      <c r="N783" s="93"/>
      <c r="O783" s="93"/>
      <c r="P783" s="93"/>
      <c r="Q783" s="93"/>
      <c r="R783" s="94"/>
      <c r="S783" s="94"/>
      <c r="T783" s="94"/>
      <c r="U783" s="94"/>
      <c r="V783" s="94"/>
      <c r="W783" s="94"/>
      <c r="X783" s="94"/>
      <c r="Y783" s="94"/>
      <c r="Z783" s="94"/>
      <c r="AA783" s="94"/>
      <c r="AB783" s="94"/>
    </row>
    <row r="784">
      <c r="A784" s="85"/>
      <c r="B784" s="94"/>
      <c r="C784" s="94"/>
      <c r="D784" s="94"/>
      <c r="E784" s="94"/>
      <c r="F784" s="94"/>
      <c r="G784" s="94"/>
      <c r="H784" s="100"/>
      <c r="I784" s="94"/>
      <c r="J784" s="85"/>
      <c r="K784" s="85"/>
      <c r="L784" s="93"/>
      <c r="M784" s="93"/>
      <c r="N784" s="93"/>
      <c r="O784" s="93"/>
      <c r="P784" s="93"/>
      <c r="Q784" s="93"/>
      <c r="R784" s="94"/>
      <c r="S784" s="94"/>
      <c r="T784" s="94"/>
      <c r="U784" s="94"/>
      <c r="V784" s="94"/>
      <c r="W784" s="94"/>
      <c r="X784" s="94"/>
      <c r="Y784" s="94"/>
      <c r="Z784" s="94"/>
      <c r="AA784" s="94"/>
      <c r="AB784" s="94"/>
    </row>
    <row r="785">
      <c r="A785" s="85"/>
      <c r="B785" s="94"/>
      <c r="C785" s="94"/>
      <c r="D785" s="94"/>
      <c r="E785" s="94"/>
      <c r="F785" s="94"/>
      <c r="G785" s="94"/>
      <c r="H785" s="100"/>
      <c r="I785" s="94"/>
      <c r="J785" s="85"/>
      <c r="K785" s="85"/>
      <c r="L785" s="93"/>
      <c r="M785" s="93"/>
      <c r="N785" s="93"/>
      <c r="O785" s="93"/>
      <c r="P785" s="93"/>
      <c r="Q785" s="93"/>
      <c r="R785" s="94"/>
      <c r="S785" s="94"/>
      <c r="T785" s="94"/>
      <c r="U785" s="94"/>
      <c r="V785" s="94"/>
      <c r="W785" s="94"/>
      <c r="X785" s="94"/>
      <c r="Y785" s="94"/>
      <c r="Z785" s="94"/>
      <c r="AA785" s="94"/>
      <c r="AB785" s="94"/>
    </row>
    <row r="786">
      <c r="A786" s="85"/>
      <c r="B786" s="94"/>
      <c r="C786" s="94"/>
      <c r="D786" s="94"/>
      <c r="E786" s="94"/>
      <c r="F786" s="94"/>
      <c r="G786" s="94"/>
      <c r="H786" s="100"/>
      <c r="I786" s="94"/>
      <c r="J786" s="85"/>
      <c r="K786" s="85"/>
      <c r="L786" s="93"/>
      <c r="M786" s="93"/>
      <c r="N786" s="93"/>
      <c r="O786" s="93"/>
      <c r="P786" s="93"/>
      <c r="Q786" s="93"/>
      <c r="R786" s="94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</row>
    <row r="787">
      <c r="A787" s="85"/>
      <c r="B787" s="94"/>
      <c r="C787" s="94"/>
      <c r="D787" s="94"/>
      <c r="E787" s="94"/>
      <c r="F787" s="94"/>
      <c r="G787" s="94"/>
      <c r="H787" s="100"/>
      <c r="I787" s="94"/>
      <c r="J787" s="85"/>
      <c r="K787" s="85"/>
      <c r="L787" s="93"/>
      <c r="M787" s="93"/>
      <c r="N787" s="93"/>
      <c r="O787" s="93"/>
      <c r="P787" s="93"/>
      <c r="Q787" s="93"/>
      <c r="R787" s="94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</row>
    <row r="788">
      <c r="A788" s="85"/>
      <c r="B788" s="94"/>
      <c r="C788" s="94"/>
      <c r="D788" s="94"/>
      <c r="E788" s="94"/>
      <c r="F788" s="94"/>
      <c r="G788" s="94"/>
      <c r="H788" s="100"/>
      <c r="I788" s="94"/>
      <c r="J788" s="85"/>
      <c r="K788" s="85"/>
      <c r="L788" s="93"/>
      <c r="M788" s="93"/>
      <c r="N788" s="93"/>
      <c r="O788" s="93"/>
      <c r="P788" s="93"/>
      <c r="Q788" s="93"/>
      <c r="R788" s="94"/>
      <c r="S788" s="94"/>
      <c r="T788" s="94"/>
      <c r="U788" s="94"/>
      <c r="V788" s="94"/>
      <c r="W788" s="94"/>
      <c r="X788" s="94"/>
      <c r="Y788" s="94"/>
      <c r="Z788" s="94"/>
      <c r="AA788" s="94"/>
      <c r="AB788" s="94"/>
    </row>
    <row r="789">
      <c r="A789" s="85"/>
      <c r="B789" s="94"/>
      <c r="C789" s="94"/>
      <c r="D789" s="94"/>
      <c r="E789" s="94"/>
      <c r="F789" s="94"/>
      <c r="G789" s="94"/>
      <c r="H789" s="100"/>
      <c r="I789" s="94"/>
      <c r="J789" s="85"/>
      <c r="K789" s="85"/>
      <c r="L789" s="93"/>
      <c r="M789" s="93"/>
      <c r="N789" s="93"/>
      <c r="O789" s="93"/>
      <c r="P789" s="93"/>
      <c r="Q789" s="93"/>
      <c r="R789" s="94"/>
      <c r="S789" s="94"/>
      <c r="T789" s="94"/>
      <c r="U789" s="94"/>
      <c r="V789" s="94"/>
      <c r="W789" s="94"/>
      <c r="X789" s="94"/>
      <c r="Y789" s="94"/>
      <c r="Z789" s="94"/>
      <c r="AA789" s="94"/>
      <c r="AB789" s="94"/>
    </row>
    <row r="790">
      <c r="A790" s="85"/>
      <c r="B790" s="94"/>
      <c r="C790" s="94"/>
      <c r="D790" s="94"/>
      <c r="E790" s="94"/>
      <c r="F790" s="94"/>
      <c r="G790" s="94"/>
      <c r="H790" s="100"/>
      <c r="I790" s="94"/>
      <c r="J790" s="85"/>
      <c r="K790" s="85"/>
      <c r="L790" s="93"/>
      <c r="M790" s="93"/>
      <c r="N790" s="93"/>
      <c r="O790" s="93"/>
      <c r="P790" s="93"/>
      <c r="Q790" s="93"/>
      <c r="R790" s="94"/>
      <c r="S790" s="94"/>
      <c r="T790" s="94"/>
      <c r="U790" s="94"/>
      <c r="V790" s="94"/>
      <c r="W790" s="94"/>
      <c r="X790" s="94"/>
      <c r="Y790" s="94"/>
      <c r="Z790" s="94"/>
      <c r="AA790" s="94"/>
      <c r="AB790" s="94"/>
    </row>
    <row r="791">
      <c r="A791" s="85"/>
      <c r="B791" s="94"/>
      <c r="C791" s="94"/>
      <c r="D791" s="94"/>
      <c r="E791" s="94"/>
      <c r="F791" s="94"/>
      <c r="G791" s="94"/>
      <c r="H791" s="100"/>
      <c r="I791" s="94"/>
      <c r="J791" s="85"/>
      <c r="K791" s="85"/>
      <c r="L791" s="93"/>
      <c r="M791" s="93"/>
      <c r="N791" s="93"/>
      <c r="O791" s="93"/>
      <c r="P791" s="93"/>
      <c r="Q791" s="93"/>
      <c r="R791" s="94"/>
      <c r="S791" s="94"/>
      <c r="T791" s="94"/>
      <c r="U791" s="94"/>
      <c r="V791" s="94"/>
      <c r="W791" s="94"/>
      <c r="X791" s="94"/>
      <c r="Y791" s="94"/>
      <c r="Z791" s="94"/>
      <c r="AA791" s="94"/>
      <c r="AB791" s="94"/>
    </row>
    <row r="792">
      <c r="A792" s="85"/>
      <c r="B792" s="94"/>
      <c r="C792" s="94"/>
      <c r="D792" s="94"/>
      <c r="E792" s="94"/>
      <c r="F792" s="94"/>
      <c r="G792" s="94"/>
      <c r="H792" s="100"/>
      <c r="I792" s="94"/>
      <c r="J792" s="85"/>
      <c r="K792" s="85"/>
      <c r="L792" s="93"/>
      <c r="M792" s="93"/>
      <c r="N792" s="93"/>
      <c r="O792" s="93"/>
      <c r="P792" s="93"/>
      <c r="Q792" s="93"/>
      <c r="R792" s="94"/>
      <c r="S792" s="94"/>
      <c r="T792" s="94"/>
      <c r="U792" s="94"/>
      <c r="V792" s="94"/>
      <c r="W792" s="94"/>
      <c r="X792" s="94"/>
      <c r="Y792" s="94"/>
      <c r="Z792" s="94"/>
      <c r="AA792" s="94"/>
      <c r="AB792" s="94"/>
    </row>
    <row r="793">
      <c r="A793" s="85"/>
      <c r="B793" s="94"/>
      <c r="C793" s="94"/>
      <c r="D793" s="94"/>
      <c r="E793" s="94"/>
      <c r="F793" s="94"/>
      <c r="G793" s="94"/>
      <c r="H793" s="100"/>
      <c r="I793" s="94"/>
      <c r="J793" s="85"/>
      <c r="K793" s="85"/>
      <c r="L793" s="93"/>
      <c r="M793" s="93"/>
      <c r="N793" s="93"/>
      <c r="O793" s="93"/>
      <c r="P793" s="93"/>
      <c r="Q793" s="93"/>
      <c r="R793" s="94"/>
      <c r="S793" s="94"/>
      <c r="T793" s="94"/>
      <c r="U793" s="94"/>
      <c r="V793" s="94"/>
      <c r="W793" s="94"/>
      <c r="X793" s="94"/>
      <c r="Y793" s="94"/>
      <c r="Z793" s="94"/>
      <c r="AA793" s="94"/>
      <c r="AB793" s="94"/>
    </row>
    <row r="794">
      <c r="A794" s="85"/>
      <c r="B794" s="94"/>
      <c r="C794" s="94"/>
      <c r="D794" s="94"/>
      <c r="E794" s="94"/>
      <c r="F794" s="94"/>
      <c r="G794" s="94"/>
      <c r="H794" s="100"/>
      <c r="I794" s="94"/>
      <c r="J794" s="85"/>
      <c r="K794" s="85"/>
      <c r="L794" s="93"/>
      <c r="M794" s="93"/>
      <c r="N794" s="93"/>
      <c r="O794" s="93"/>
      <c r="P794" s="93"/>
      <c r="Q794" s="93"/>
      <c r="R794" s="94"/>
      <c r="S794" s="94"/>
      <c r="T794" s="94"/>
      <c r="U794" s="94"/>
      <c r="V794" s="94"/>
      <c r="W794" s="94"/>
      <c r="X794" s="94"/>
      <c r="Y794" s="94"/>
      <c r="Z794" s="94"/>
      <c r="AA794" s="94"/>
      <c r="AB794" s="94"/>
    </row>
    <row r="795">
      <c r="A795" s="85"/>
      <c r="B795" s="94"/>
      <c r="C795" s="94"/>
      <c r="D795" s="94"/>
      <c r="E795" s="94"/>
      <c r="F795" s="94"/>
      <c r="G795" s="94"/>
      <c r="H795" s="100"/>
      <c r="I795" s="94"/>
      <c r="J795" s="85"/>
      <c r="K795" s="85"/>
      <c r="L795" s="93"/>
      <c r="M795" s="93"/>
      <c r="N795" s="93"/>
      <c r="O795" s="93"/>
      <c r="P795" s="93"/>
      <c r="Q795" s="93"/>
      <c r="R795" s="94"/>
      <c r="S795" s="94"/>
      <c r="T795" s="94"/>
      <c r="U795" s="94"/>
      <c r="V795" s="94"/>
      <c r="W795" s="94"/>
      <c r="X795" s="94"/>
      <c r="Y795" s="94"/>
      <c r="Z795" s="94"/>
      <c r="AA795" s="94"/>
      <c r="AB795" s="94"/>
    </row>
    <row r="796">
      <c r="A796" s="85"/>
      <c r="B796" s="94"/>
      <c r="C796" s="94"/>
      <c r="D796" s="94"/>
      <c r="E796" s="94"/>
      <c r="F796" s="94"/>
      <c r="G796" s="94"/>
      <c r="H796" s="100"/>
      <c r="I796" s="94"/>
      <c r="J796" s="85"/>
      <c r="K796" s="85"/>
      <c r="L796" s="93"/>
      <c r="M796" s="93"/>
      <c r="N796" s="93"/>
      <c r="O796" s="93"/>
      <c r="P796" s="93"/>
      <c r="Q796" s="93"/>
      <c r="R796" s="94"/>
      <c r="S796" s="94"/>
      <c r="T796" s="94"/>
      <c r="U796" s="94"/>
      <c r="V796" s="94"/>
      <c r="W796" s="94"/>
      <c r="X796" s="94"/>
      <c r="Y796" s="94"/>
      <c r="Z796" s="94"/>
      <c r="AA796" s="94"/>
      <c r="AB796" s="94"/>
    </row>
    <row r="797">
      <c r="A797" s="85"/>
      <c r="B797" s="94"/>
      <c r="C797" s="94"/>
      <c r="D797" s="94"/>
      <c r="E797" s="94"/>
      <c r="F797" s="94"/>
      <c r="G797" s="94"/>
      <c r="H797" s="100"/>
      <c r="I797" s="94"/>
      <c r="J797" s="85"/>
      <c r="K797" s="85"/>
      <c r="L797" s="93"/>
      <c r="M797" s="93"/>
      <c r="N797" s="93"/>
      <c r="O797" s="93"/>
      <c r="P797" s="93"/>
      <c r="Q797" s="93"/>
      <c r="R797" s="94"/>
      <c r="S797" s="94"/>
      <c r="T797" s="94"/>
      <c r="U797" s="94"/>
      <c r="V797" s="94"/>
      <c r="W797" s="94"/>
      <c r="X797" s="94"/>
      <c r="Y797" s="94"/>
      <c r="Z797" s="94"/>
      <c r="AA797" s="94"/>
      <c r="AB797" s="94"/>
    </row>
    <row r="798">
      <c r="A798" s="85"/>
      <c r="B798" s="94"/>
      <c r="C798" s="94"/>
      <c r="D798" s="94"/>
      <c r="E798" s="94"/>
      <c r="F798" s="94"/>
      <c r="G798" s="94"/>
      <c r="H798" s="100"/>
      <c r="I798" s="94"/>
      <c r="J798" s="85"/>
      <c r="K798" s="85"/>
      <c r="L798" s="93"/>
      <c r="M798" s="93"/>
      <c r="N798" s="93"/>
      <c r="O798" s="93"/>
      <c r="P798" s="93"/>
      <c r="Q798" s="93"/>
      <c r="R798" s="94"/>
      <c r="S798" s="94"/>
      <c r="T798" s="94"/>
      <c r="U798" s="94"/>
      <c r="V798" s="94"/>
      <c r="W798" s="94"/>
      <c r="X798" s="94"/>
      <c r="Y798" s="94"/>
      <c r="Z798" s="94"/>
      <c r="AA798" s="94"/>
      <c r="AB798" s="94"/>
    </row>
    <row r="799">
      <c r="A799" s="85"/>
      <c r="B799" s="94"/>
      <c r="C799" s="94"/>
      <c r="D799" s="94"/>
      <c r="E799" s="94"/>
      <c r="F799" s="94"/>
      <c r="G799" s="94"/>
      <c r="H799" s="100"/>
      <c r="I799" s="94"/>
      <c r="J799" s="85"/>
      <c r="K799" s="85"/>
      <c r="L799" s="93"/>
      <c r="M799" s="93"/>
      <c r="N799" s="93"/>
      <c r="O799" s="93"/>
      <c r="P799" s="93"/>
      <c r="Q799" s="93"/>
      <c r="R799" s="94"/>
      <c r="S799" s="94"/>
      <c r="T799" s="94"/>
      <c r="U799" s="94"/>
      <c r="V799" s="94"/>
      <c r="W799" s="94"/>
      <c r="X799" s="94"/>
      <c r="Y799" s="94"/>
      <c r="Z799" s="94"/>
      <c r="AA799" s="94"/>
      <c r="AB799" s="94"/>
    </row>
    <row r="800">
      <c r="A800" s="85"/>
      <c r="B800" s="94"/>
      <c r="C800" s="94"/>
      <c r="D800" s="94"/>
      <c r="E800" s="94"/>
      <c r="F800" s="94"/>
      <c r="G800" s="94"/>
      <c r="H800" s="100"/>
      <c r="I800" s="94"/>
      <c r="J800" s="85"/>
      <c r="K800" s="85"/>
      <c r="L800" s="93"/>
      <c r="M800" s="93"/>
      <c r="N800" s="93"/>
      <c r="O800" s="93"/>
      <c r="P800" s="93"/>
      <c r="Q800" s="93"/>
      <c r="R800" s="94"/>
      <c r="S800" s="94"/>
      <c r="T800" s="94"/>
      <c r="U800" s="94"/>
      <c r="V800" s="94"/>
      <c r="W800" s="94"/>
      <c r="X800" s="94"/>
      <c r="Y800" s="94"/>
      <c r="Z800" s="94"/>
      <c r="AA800" s="94"/>
      <c r="AB800" s="94"/>
    </row>
    <row r="801">
      <c r="A801" s="85"/>
      <c r="B801" s="94"/>
      <c r="C801" s="94"/>
      <c r="D801" s="94"/>
      <c r="E801" s="94"/>
      <c r="F801" s="94"/>
      <c r="G801" s="94"/>
      <c r="H801" s="100"/>
      <c r="I801" s="94"/>
      <c r="J801" s="85"/>
      <c r="K801" s="85"/>
      <c r="L801" s="93"/>
      <c r="M801" s="93"/>
      <c r="N801" s="93"/>
      <c r="O801" s="93"/>
      <c r="P801" s="93"/>
      <c r="Q801" s="93"/>
      <c r="R801" s="94"/>
      <c r="S801" s="94"/>
      <c r="T801" s="94"/>
      <c r="U801" s="94"/>
      <c r="V801" s="94"/>
      <c r="W801" s="94"/>
      <c r="X801" s="94"/>
      <c r="Y801" s="94"/>
      <c r="Z801" s="94"/>
      <c r="AA801" s="94"/>
      <c r="AB801" s="94"/>
    </row>
    <row r="802">
      <c r="A802" s="85"/>
      <c r="B802" s="94"/>
      <c r="C802" s="94"/>
      <c r="D802" s="94"/>
      <c r="E802" s="94"/>
      <c r="F802" s="94"/>
      <c r="G802" s="94"/>
      <c r="H802" s="100"/>
      <c r="I802" s="94"/>
      <c r="J802" s="85"/>
      <c r="K802" s="85"/>
      <c r="L802" s="93"/>
      <c r="M802" s="93"/>
      <c r="N802" s="93"/>
      <c r="O802" s="93"/>
      <c r="P802" s="93"/>
      <c r="Q802" s="93"/>
      <c r="R802" s="94"/>
      <c r="S802" s="94"/>
      <c r="T802" s="94"/>
      <c r="U802" s="94"/>
      <c r="V802" s="94"/>
      <c r="W802" s="94"/>
      <c r="X802" s="94"/>
      <c r="Y802" s="94"/>
      <c r="Z802" s="94"/>
      <c r="AA802" s="94"/>
      <c r="AB802" s="94"/>
    </row>
    <row r="803">
      <c r="A803" s="85"/>
      <c r="B803" s="94"/>
      <c r="C803" s="94"/>
      <c r="D803" s="94"/>
      <c r="E803" s="94"/>
      <c r="F803" s="94"/>
      <c r="G803" s="94"/>
      <c r="H803" s="100"/>
      <c r="I803" s="94"/>
      <c r="J803" s="85"/>
      <c r="K803" s="85"/>
      <c r="L803" s="93"/>
      <c r="M803" s="93"/>
      <c r="N803" s="93"/>
      <c r="O803" s="93"/>
      <c r="P803" s="93"/>
      <c r="Q803" s="93"/>
      <c r="R803" s="94"/>
      <c r="S803" s="94"/>
      <c r="T803" s="94"/>
      <c r="U803" s="94"/>
      <c r="V803" s="94"/>
      <c r="W803" s="94"/>
      <c r="X803" s="94"/>
      <c r="Y803" s="94"/>
      <c r="Z803" s="94"/>
      <c r="AA803" s="94"/>
      <c r="AB803" s="94"/>
    </row>
    <row r="804">
      <c r="A804" s="85"/>
      <c r="B804" s="94"/>
      <c r="C804" s="94"/>
      <c r="D804" s="94"/>
      <c r="E804" s="94"/>
      <c r="F804" s="94"/>
      <c r="G804" s="94"/>
      <c r="H804" s="100"/>
      <c r="I804" s="94"/>
      <c r="J804" s="85"/>
      <c r="K804" s="85"/>
      <c r="L804" s="93"/>
      <c r="M804" s="93"/>
      <c r="N804" s="93"/>
      <c r="O804" s="93"/>
      <c r="P804" s="93"/>
      <c r="Q804" s="93"/>
      <c r="R804" s="94"/>
      <c r="S804" s="94"/>
      <c r="T804" s="94"/>
      <c r="U804" s="94"/>
      <c r="V804" s="94"/>
      <c r="W804" s="94"/>
      <c r="X804" s="94"/>
      <c r="Y804" s="94"/>
      <c r="Z804" s="94"/>
      <c r="AA804" s="94"/>
      <c r="AB804" s="94"/>
    </row>
    <row r="805">
      <c r="A805" s="85"/>
      <c r="B805" s="94"/>
      <c r="C805" s="94"/>
      <c r="D805" s="94"/>
      <c r="E805" s="94"/>
      <c r="F805" s="94"/>
      <c r="G805" s="94"/>
      <c r="H805" s="100"/>
      <c r="I805" s="94"/>
      <c r="J805" s="85"/>
      <c r="K805" s="85"/>
      <c r="L805" s="93"/>
      <c r="M805" s="93"/>
      <c r="N805" s="93"/>
      <c r="O805" s="93"/>
      <c r="P805" s="93"/>
      <c r="Q805" s="93"/>
      <c r="R805" s="94"/>
      <c r="S805" s="94"/>
      <c r="T805" s="94"/>
      <c r="U805" s="94"/>
      <c r="V805" s="94"/>
      <c r="W805" s="94"/>
      <c r="X805" s="94"/>
      <c r="Y805" s="94"/>
      <c r="Z805" s="94"/>
      <c r="AA805" s="94"/>
      <c r="AB805" s="94"/>
    </row>
    <row r="806">
      <c r="A806" s="85"/>
      <c r="B806" s="94"/>
      <c r="C806" s="94"/>
      <c r="D806" s="94"/>
      <c r="E806" s="94"/>
      <c r="F806" s="94"/>
      <c r="G806" s="94"/>
      <c r="H806" s="100"/>
      <c r="I806" s="94"/>
      <c r="J806" s="85"/>
      <c r="K806" s="85"/>
      <c r="L806" s="93"/>
      <c r="M806" s="93"/>
      <c r="N806" s="93"/>
      <c r="O806" s="93"/>
      <c r="P806" s="93"/>
      <c r="Q806" s="93"/>
      <c r="R806" s="94"/>
      <c r="S806" s="94"/>
      <c r="T806" s="94"/>
      <c r="U806" s="94"/>
      <c r="V806" s="94"/>
      <c r="W806" s="94"/>
      <c r="X806" s="94"/>
      <c r="Y806" s="94"/>
      <c r="Z806" s="94"/>
      <c r="AA806" s="94"/>
      <c r="AB806" s="94"/>
    </row>
    <row r="807">
      <c r="A807" s="85"/>
      <c r="B807" s="94"/>
      <c r="C807" s="94"/>
      <c r="D807" s="94"/>
      <c r="E807" s="94"/>
      <c r="F807" s="94"/>
      <c r="G807" s="94"/>
      <c r="H807" s="100"/>
      <c r="I807" s="94"/>
      <c r="J807" s="85"/>
      <c r="K807" s="85"/>
      <c r="L807" s="93"/>
      <c r="M807" s="93"/>
      <c r="N807" s="93"/>
      <c r="O807" s="93"/>
      <c r="P807" s="93"/>
      <c r="Q807" s="93"/>
      <c r="R807" s="94"/>
      <c r="S807" s="94"/>
      <c r="T807" s="94"/>
      <c r="U807" s="94"/>
      <c r="V807" s="94"/>
      <c r="W807" s="94"/>
      <c r="X807" s="94"/>
      <c r="Y807" s="94"/>
      <c r="Z807" s="94"/>
      <c r="AA807" s="94"/>
      <c r="AB807" s="94"/>
    </row>
    <row r="808">
      <c r="A808" s="85"/>
      <c r="B808" s="94"/>
      <c r="C808" s="94"/>
      <c r="D808" s="94"/>
      <c r="E808" s="94"/>
      <c r="F808" s="94"/>
      <c r="G808" s="94"/>
      <c r="H808" s="100"/>
      <c r="I808" s="94"/>
      <c r="J808" s="85"/>
      <c r="K808" s="85"/>
      <c r="L808" s="93"/>
      <c r="M808" s="93"/>
      <c r="N808" s="93"/>
      <c r="O808" s="93"/>
      <c r="P808" s="93"/>
      <c r="Q808" s="93"/>
      <c r="R808" s="94"/>
      <c r="S808" s="94"/>
      <c r="T808" s="94"/>
      <c r="U808" s="94"/>
      <c r="V808" s="94"/>
      <c r="W808" s="94"/>
      <c r="X808" s="94"/>
      <c r="Y808" s="94"/>
      <c r="Z808" s="94"/>
      <c r="AA808" s="94"/>
      <c r="AB808" s="94"/>
    </row>
    <row r="809">
      <c r="A809" s="85"/>
      <c r="B809" s="94"/>
      <c r="C809" s="94"/>
      <c r="D809" s="94"/>
      <c r="E809" s="94"/>
      <c r="F809" s="94"/>
      <c r="G809" s="94"/>
      <c r="H809" s="100"/>
      <c r="I809" s="94"/>
      <c r="J809" s="85"/>
      <c r="K809" s="85"/>
      <c r="L809" s="93"/>
      <c r="M809" s="93"/>
      <c r="N809" s="93"/>
      <c r="O809" s="93"/>
      <c r="P809" s="93"/>
      <c r="Q809" s="93"/>
      <c r="R809" s="94"/>
      <c r="S809" s="94"/>
      <c r="T809" s="94"/>
      <c r="U809" s="94"/>
      <c r="V809" s="94"/>
      <c r="W809" s="94"/>
      <c r="X809" s="94"/>
      <c r="Y809" s="94"/>
      <c r="Z809" s="94"/>
      <c r="AA809" s="94"/>
      <c r="AB809" s="94"/>
    </row>
    <row r="810">
      <c r="A810" s="85"/>
      <c r="B810" s="94"/>
      <c r="C810" s="94"/>
      <c r="D810" s="94"/>
      <c r="E810" s="94"/>
      <c r="F810" s="94"/>
      <c r="G810" s="94"/>
      <c r="H810" s="100"/>
      <c r="I810" s="94"/>
      <c r="J810" s="85"/>
      <c r="K810" s="85"/>
      <c r="L810" s="93"/>
      <c r="M810" s="93"/>
      <c r="N810" s="93"/>
      <c r="O810" s="93"/>
      <c r="P810" s="93"/>
      <c r="Q810" s="93"/>
      <c r="R810" s="94"/>
      <c r="S810" s="94"/>
      <c r="T810" s="94"/>
      <c r="U810" s="94"/>
      <c r="V810" s="94"/>
      <c r="W810" s="94"/>
      <c r="X810" s="94"/>
      <c r="Y810" s="94"/>
      <c r="Z810" s="94"/>
      <c r="AA810" s="94"/>
      <c r="AB810" s="94"/>
    </row>
    <row r="811">
      <c r="A811" s="85"/>
      <c r="B811" s="94"/>
      <c r="C811" s="94"/>
      <c r="D811" s="94"/>
      <c r="E811" s="94"/>
      <c r="F811" s="94"/>
      <c r="G811" s="94"/>
      <c r="H811" s="100"/>
      <c r="I811" s="94"/>
      <c r="J811" s="85"/>
      <c r="K811" s="85"/>
      <c r="L811" s="93"/>
      <c r="M811" s="93"/>
      <c r="N811" s="93"/>
      <c r="O811" s="93"/>
      <c r="P811" s="93"/>
      <c r="Q811" s="93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</row>
    <row r="812">
      <c r="A812" s="85"/>
      <c r="B812" s="94"/>
      <c r="C812" s="94"/>
      <c r="D812" s="94"/>
      <c r="E812" s="94"/>
      <c r="F812" s="94"/>
      <c r="G812" s="94"/>
      <c r="H812" s="100"/>
      <c r="I812" s="94"/>
      <c r="J812" s="85"/>
      <c r="K812" s="85"/>
      <c r="L812" s="93"/>
      <c r="M812" s="93"/>
      <c r="N812" s="93"/>
      <c r="O812" s="93"/>
      <c r="P812" s="93"/>
      <c r="Q812" s="93"/>
      <c r="R812" s="94"/>
      <c r="S812" s="94"/>
      <c r="T812" s="94"/>
      <c r="U812" s="94"/>
      <c r="V812" s="94"/>
      <c r="W812" s="94"/>
      <c r="X812" s="94"/>
      <c r="Y812" s="94"/>
      <c r="Z812" s="94"/>
      <c r="AA812" s="94"/>
      <c r="AB812" s="94"/>
    </row>
    <row r="813">
      <c r="A813" s="85"/>
      <c r="B813" s="94"/>
      <c r="C813" s="94"/>
      <c r="D813" s="94"/>
      <c r="E813" s="94"/>
      <c r="F813" s="94"/>
      <c r="G813" s="94"/>
      <c r="H813" s="100"/>
      <c r="I813" s="94"/>
      <c r="J813" s="85"/>
      <c r="K813" s="85"/>
      <c r="L813" s="93"/>
      <c r="M813" s="93"/>
      <c r="N813" s="93"/>
      <c r="O813" s="93"/>
      <c r="P813" s="93"/>
      <c r="Q813" s="93"/>
      <c r="R813" s="94"/>
      <c r="S813" s="94"/>
      <c r="T813" s="94"/>
      <c r="U813" s="94"/>
      <c r="V813" s="94"/>
      <c r="W813" s="94"/>
      <c r="X813" s="94"/>
      <c r="Y813" s="94"/>
      <c r="Z813" s="94"/>
      <c r="AA813" s="94"/>
      <c r="AB813" s="94"/>
    </row>
    <row r="814">
      <c r="A814" s="85"/>
      <c r="B814" s="94"/>
      <c r="C814" s="94"/>
      <c r="D814" s="94"/>
      <c r="E814" s="94"/>
      <c r="F814" s="94"/>
      <c r="G814" s="94"/>
      <c r="H814" s="100"/>
      <c r="I814" s="94"/>
      <c r="J814" s="85"/>
      <c r="K814" s="85"/>
      <c r="L814" s="93"/>
      <c r="M814" s="93"/>
      <c r="N814" s="93"/>
      <c r="O814" s="93"/>
      <c r="P814" s="93"/>
      <c r="Q814" s="93"/>
      <c r="R814" s="94"/>
      <c r="S814" s="94"/>
      <c r="T814" s="94"/>
      <c r="U814" s="94"/>
      <c r="V814" s="94"/>
      <c r="W814" s="94"/>
      <c r="X814" s="94"/>
      <c r="Y814" s="94"/>
      <c r="Z814" s="94"/>
      <c r="AA814" s="94"/>
      <c r="AB814" s="94"/>
    </row>
    <row r="815">
      <c r="A815" s="85"/>
      <c r="B815" s="94"/>
      <c r="C815" s="94"/>
      <c r="D815" s="94"/>
      <c r="E815" s="94"/>
      <c r="F815" s="94"/>
      <c r="G815" s="94"/>
      <c r="H815" s="100"/>
      <c r="I815" s="94"/>
      <c r="J815" s="85"/>
      <c r="K815" s="85"/>
      <c r="L815" s="93"/>
      <c r="M815" s="93"/>
      <c r="N815" s="93"/>
      <c r="O815" s="93"/>
      <c r="P815" s="93"/>
      <c r="Q815" s="93"/>
      <c r="R815" s="94"/>
      <c r="S815" s="94"/>
      <c r="T815" s="94"/>
      <c r="U815" s="94"/>
      <c r="V815" s="94"/>
      <c r="W815" s="94"/>
      <c r="X815" s="94"/>
      <c r="Y815" s="94"/>
      <c r="Z815" s="94"/>
      <c r="AA815" s="94"/>
      <c r="AB815" s="94"/>
    </row>
    <row r="816">
      <c r="A816" s="85"/>
      <c r="B816" s="94"/>
      <c r="C816" s="94"/>
      <c r="D816" s="94"/>
      <c r="E816" s="94"/>
      <c r="F816" s="94"/>
      <c r="G816" s="94"/>
      <c r="H816" s="100"/>
      <c r="I816" s="94"/>
      <c r="J816" s="85"/>
      <c r="K816" s="85"/>
      <c r="L816" s="93"/>
      <c r="M816" s="93"/>
      <c r="N816" s="93"/>
      <c r="O816" s="93"/>
      <c r="P816" s="93"/>
      <c r="Q816" s="93"/>
      <c r="R816" s="94"/>
      <c r="S816" s="94"/>
      <c r="T816" s="94"/>
      <c r="U816" s="94"/>
      <c r="V816" s="94"/>
      <c r="W816" s="94"/>
      <c r="X816" s="94"/>
      <c r="Y816" s="94"/>
      <c r="Z816" s="94"/>
      <c r="AA816" s="94"/>
      <c r="AB816" s="94"/>
    </row>
    <row r="817">
      <c r="A817" s="85"/>
      <c r="B817" s="94"/>
      <c r="C817" s="94"/>
      <c r="D817" s="94"/>
      <c r="E817" s="94"/>
      <c r="F817" s="94"/>
      <c r="G817" s="94"/>
      <c r="H817" s="100"/>
      <c r="I817" s="94"/>
      <c r="J817" s="85"/>
      <c r="K817" s="85"/>
      <c r="L817" s="93"/>
      <c r="M817" s="93"/>
      <c r="N817" s="93"/>
      <c r="O817" s="93"/>
      <c r="P817" s="93"/>
      <c r="Q817" s="93"/>
      <c r="R817" s="94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</row>
    <row r="818">
      <c r="A818" s="85"/>
      <c r="B818" s="94"/>
      <c r="C818" s="94"/>
      <c r="D818" s="94"/>
      <c r="E818" s="94"/>
      <c r="F818" s="94"/>
      <c r="G818" s="94"/>
      <c r="H818" s="100"/>
      <c r="I818" s="94"/>
      <c r="J818" s="85"/>
      <c r="K818" s="85"/>
      <c r="L818" s="93"/>
      <c r="M818" s="93"/>
      <c r="N818" s="93"/>
      <c r="O818" s="93"/>
      <c r="P818" s="93"/>
      <c r="Q818" s="93"/>
      <c r="R818" s="94"/>
      <c r="S818" s="94"/>
      <c r="T818" s="94"/>
      <c r="U818" s="94"/>
      <c r="V818" s="94"/>
      <c r="W818" s="94"/>
      <c r="X818" s="94"/>
      <c r="Y818" s="94"/>
      <c r="Z818" s="94"/>
      <c r="AA818" s="94"/>
      <c r="AB818" s="94"/>
    </row>
    <row r="819">
      <c r="A819" s="85"/>
      <c r="B819" s="94"/>
      <c r="C819" s="94"/>
      <c r="D819" s="94"/>
      <c r="E819" s="94"/>
      <c r="F819" s="94"/>
      <c r="G819" s="94"/>
      <c r="H819" s="100"/>
      <c r="I819" s="94"/>
      <c r="J819" s="85"/>
      <c r="K819" s="85"/>
      <c r="L819" s="93"/>
      <c r="M819" s="93"/>
      <c r="N819" s="93"/>
      <c r="O819" s="93"/>
      <c r="P819" s="93"/>
      <c r="Q819" s="93"/>
      <c r="R819" s="94"/>
      <c r="S819" s="94"/>
      <c r="T819" s="94"/>
      <c r="U819" s="94"/>
      <c r="V819" s="94"/>
      <c r="W819" s="94"/>
      <c r="X819" s="94"/>
      <c r="Y819" s="94"/>
      <c r="Z819" s="94"/>
      <c r="AA819" s="94"/>
      <c r="AB819" s="94"/>
    </row>
    <row r="820">
      <c r="A820" s="85"/>
      <c r="B820" s="94"/>
      <c r="C820" s="94"/>
      <c r="D820" s="94"/>
      <c r="E820" s="94"/>
      <c r="F820" s="94"/>
      <c r="G820" s="94"/>
      <c r="H820" s="100"/>
      <c r="I820" s="94"/>
      <c r="J820" s="85"/>
      <c r="K820" s="85"/>
      <c r="L820" s="93"/>
      <c r="M820" s="93"/>
      <c r="N820" s="93"/>
      <c r="O820" s="93"/>
      <c r="P820" s="93"/>
      <c r="Q820" s="93"/>
      <c r="R820" s="94"/>
      <c r="S820" s="94"/>
      <c r="T820" s="94"/>
      <c r="U820" s="94"/>
      <c r="V820" s="94"/>
      <c r="W820" s="94"/>
      <c r="X820" s="94"/>
      <c r="Y820" s="94"/>
      <c r="Z820" s="94"/>
      <c r="AA820" s="94"/>
      <c r="AB820" s="94"/>
    </row>
    <row r="821">
      <c r="A821" s="85"/>
      <c r="B821" s="94"/>
      <c r="C821" s="94"/>
      <c r="D821" s="94"/>
      <c r="E821" s="94"/>
      <c r="F821" s="94"/>
      <c r="G821" s="94"/>
      <c r="H821" s="100"/>
      <c r="I821" s="94"/>
      <c r="J821" s="85"/>
      <c r="K821" s="85"/>
      <c r="L821" s="93"/>
      <c r="M821" s="93"/>
      <c r="N821" s="93"/>
      <c r="O821" s="93"/>
      <c r="P821" s="93"/>
      <c r="Q821" s="93"/>
      <c r="R821" s="94"/>
      <c r="S821" s="94"/>
      <c r="T821" s="94"/>
      <c r="U821" s="94"/>
      <c r="V821" s="94"/>
      <c r="W821" s="94"/>
      <c r="X821" s="94"/>
      <c r="Y821" s="94"/>
      <c r="Z821" s="94"/>
      <c r="AA821" s="94"/>
      <c r="AB821" s="94"/>
    </row>
    <row r="822">
      <c r="A822" s="85"/>
      <c r="B822" s="94"/>
      <c r="C822" s="94"/>
      <c r="D822" s="94"/>
      <c r="E822" s="94"/>
      <c r="F822" s="94"/>
      <c r="G822" s="94"/>
      <c r="H822" s="100"/>
      <c r="I822" s="94"/>
      <c r="J822" s="85"/>
      <c r="K822" s="85"/>
      <c r="L822" s="93"/>
      <c r="M822" s="93"/>
      <c r="N822" s="93"/>
      <c r="O822" s="93"/>
      <c r="P822" s="93"/>
      <c r="Q822" s="93"/>
      <c r="R822" s="94"/>
      <c r="S822" s="94"/>
      <c r="T822" s="94"/>
      <c r="U822" s="94"/>
      <c r="V822" s="94"/>
      <c r="W822" s="94"/>
      <c r="X822" s="94"/>
      <c r="Y822" s="94"/>
      <c r="Z822" s="94"/>
      <c r="AA822" s="94"/>
      <c r="AB822" s="94"/>
    </row>
    <row r="823">
      <c r="A823" s="85"/>
      <c r="B823" s="94"/>
      <c r="C823" s="94"/>
      <c r="D823" s="94"/>
      <c r="E823" s="94"/>
      <c r="F823" s="94"/>
      <c r="G823" s="94"/>
      <c r="H823" s="100"/>
      <c r="I823" s="94"/>
      <c r="J823" s="85"/>
      <c r="K823" s="85"/>
      <c r="L823" s="93"/>
      <c r="M823" s="93"/>
      <c r="N823" s="93"/>
      <c r="O823" s="93"/>
      <c r="P823" s="93"/>
      <c r="Q823" s="93"/>
      <c r="R823" s="94"/>
      <c r="S823" s="94"/>
      <c r="T823" s="94"/>
      <c r="U823" s="94"/>
      <c r="V823" s="94"/>
      <c r="W823" s="94"/>
      <c r="X823" s="94"/>
      <c r="Y823" s="94"/>
      <c r="Z823" s="94"/>
      <c r="AA823" s="94"/>
      <c r="AB823" s="94"/>
    </row>
    <row r="824">
      <c r="A824" s="85"/>
      <c r="B824" s="94"/>
      <c r="C824" s="94"/>
      <c r="D824" s="94"/>
      <c r="E824" s="94"/>
      <c r="F824" s="94"/>
      <c r="G824" s="94"/>
      <c r="H824" s="100"/>
      <c r="I824" s="94"/>
      <c r="J824" s="85"/>
      <c r="K824" s="85"/>
      <c r="L824" s="93"/>
      <c r="M824" s="93"/>
      <c r="N824" s="93"/>
      <c r="O824" s="93"/>
      <c r="P824" s="93"/>
      <c r="Q824" s="93"/>
      <c r="R824" s="94"/>
      <c r="S824" s="94"/>
      <c r="T824" s="94"/>
      <c r="U824" s="94"/>
      <c r="V824" s="94"/>
      <c r="W824" s="94"/>
      <c r="X824" s="94"/>
      <c r="Y824" s="94"/>
      <c r="Z824" s="94"/>
      <c r="AA824" s="94"/>
      <c r="AB824" s="94"/>
    </row>
    <row r="825">
      <c r="A825" s="85"/>
      <c r="B825" s="94"/>
      <c r="C825" s="94"/>
      <c r="D825" s="94"/>
      <c r="E825" s="94"/>
      <c r="F825" s="94"/>
      <c r="G825" s="94"/>
      <c r="H825" s="100"/>
      <c r="I825" s="94"/>
      <c r="J825" s="85"/>
      <c r="K825" s="85"/>
      <c r="L825" s="93"/>
      <c r="M825" s="93"/>
      <c r="N825" s="93"/>
      <c r="O825" s="93"/>
      <c r="P825" s="93"/>
      <c r="Q825" s="93"/>
      <c r="R825" s="94"/>
      <c r="S825" s="94"/>
      <c r="T825" s="94"/>
      <c r="U825" s="94"/>
      <c r="V825" s="94"/>
      <c r="W825" s="94"/>
      <c r="X825" s="94"/>
      <c r="Y825" s="94"/>
      <c r="Z825" s="94"/>
      <c r="AA825" s="94"/>
      <c r="AB825" s="94"/>
    </row>
    <row r="826">
      <c r="A826" s="85"/>
      <c r="B826" s="94"/>
      <c r="C826" s="94"/>
      <c r="D826" s="94"/>
      <c r="E826" s="94"/>
      <c r="F826" s="94"/>
      <c r="G826" s="94"/>
      <c r="H826" s="100"/>
      <c r="I826" s="94"/>
      <c r="J826" s="85"/>
      <c r="K826" s="85"/>
      <c r="L826" s="93"/>
      <c r="M826" s="93"/>
      <c r="N826" s="93"/>
      <c r="O826" s="93"/>
      <c r="P826" s="93"/>
      <c r="Q826" s="93"/>
      <c r="R826" s="94"/>
      <c r="S826" s="94"/>
      <c r="T826" s="94"/>
      <c r="U826" s="94"/>
      <c r="V826" s="94"/>
      <c r="W826" s="94"/>
      <c r="X826" s="94"/>
      <c r="Y826" s="94"/>
      <c r="Z826" s="94"/>
      <c r="AA826" s="94"/>
      <c r="AB826" s="94"/>
    </row>
    <row r="827">
      <c r="A827" s="85"/>
      <c r="B827" s="94"/>
      <c r="C827" s="94"/>
      <c r="D827" s="94"/>
      <c r="E827" s="94"/>
      <c r="F827" s="94"/>
      <c r="G827" s="94"/>
      <c r="H827" s="100"/>
      <c r="I827" s="94"/>
      <c r="J827" s="85"/>
      <c r="K827" s="85"/>
      <c r="L827" s="93"/>
      <c r="M827" s="93"/>
      <c r="N827" s="93"/>
      <c r="O827" s="93"/>
      <c r="P827" s="93"/>
      <c r="Q827" s="93"/>
      <c r="R827" s="94"/>
      <c r="S827" s="94"/>
      <c r="T827" s="94"/>
      <c r="U827" s="94"/>
      <c r="V827" s="94"/>
      <c r="W827" s="94"/>
      <c r="X827" s="94"/>
      <c r="Y827" s="94"/>
      <c r="Z827" s="94"/>
      <c r="AA827" s="94"/>
      <c r="AB827" s="94"/>
    </row>
    <row r="828">
      <c r="A828" s="85"/>
      <c r="B828" s="94"/>
      <c r="C828" s="94"/>
      <c r="D828" s="94"/>
      <c r="E828" s="94"/>
      <c r="F828" s="94"/>
      <c r="G828" s="94"/>
      <c r="H828" s="100"/>
      <c r="I828" s="94"/>
      <c r="J828" s="85"/>
      <c r="K828" s="85"/>
      <c r="L828" s="93"/>
      <c r="M828" s="93"/>
      <c r="N828" s="93"/>
      <c r="O828" s="93"/>
      <c r="P828" s="93"/>
      <c r="Q828" s="93"/>
      <c r="R828" s="94"/>
      <c r="S828" s="94"/>
      <c r="T828" s="94"/>
      <c r="U828" s="94"/>
      <c r="V828" s="94"/>
      <c r="W828" s="94"/>
      <c r="X828" s="94"/>
      <c r="Y828" s="94"/>
      <c r="Z828" s="94"/>
      <c r="AA828" s="94"/>
      <c r="AB828" s="94"/>
    </row>
    <row r="829">
      <c r="A829" s="85"/>
      <c r="B829" s="94"/>
      <c r="C829" s="94"/>
      <c r="D829" s="94"/>
      <c r="E829" s="94"/>
      <c r="F829" s="94"/>
      <c r="G829" s="94"/>
      <c r="H829" s="100"/>
      <c r="I829" s="94"/>
      <c r="J829" s="85"/>
      <c r="K829" s="85"/>
      <c r="L829" s="93"/>
      <c r="M829" s="93"/>
      <c r="N829" s="93"/>
      <c r="O829" s="93"/>
      <c r="P829" s="93"/>
      <c r="Q829" s="93"/>
      <c r="R829" s="94"/>
      <c r="S829" s="94"/>
      <c r="T829" s="94"/>
      <c r="U829" s="94"/>
      <c r="V829" s="94"/>
      <c r="W829" s="94"/>
      <c r="X829" s="94"/>
      <c r="Y829" s="94"/>
      <c r="Z829" s="94"/>
      <c r="AA829" s="94"/>
      <c r="AB829" s="94"/>
    </row>
    <row r="830">
      <c r="A830" s="85"/>
      <c r="B830" s="94"/>
      <c r="C830" s="94"/>
      <c r="D830" s="94"/>
      <c r="E830" s="94"/>
      <c r="F830" s="94"/>
      <c r="G830" s="94"/>
      <c r="H830" s="100"/>
      <c r="I830" s="94"/>
      <c r="J830" s="85"/>
      <c r="K830" s="85"/>
      <c r="L830" s="93"/>
      <c r="M830" s="93"/>
      <c r="N830" s="93"/>
      <c r="O830" s="93"/>
      <c r="P830" s="93"/>
      <c r="Q830" s="93"/>
      <c r="R830" s="94"/>
      <c r="S830" s="94"/>
      <c r="T830" s="94"/>
      <c r="U830" s="94"/>
      <c r="V830" s="94"/>
      <c r="W830" s="94"/>
      <c r="X830" s="94"/>
      <c r="Y830" s="94"/>
      <c r="Z830" s="94"/>
      <c r="AA830" s="94"/>
      <c r="AB830" s="94"/>
    </row>
    <row r="831">
      <c r="A831" s="85"/>
      <c r="B831" s="94"/>
      <c r="C831" s="94"/>
      <c r="D831" s="94"/>
      <c r="E831" s="94"/>
      <c r="F831" s="94"/>
      <c r="G831" s="94"/>
      <c r="H831" s="100"/>
      <c r="I831" s="94"/>
      <c r="J831" s="85"/>
      <c r="K831" s="85"/>
      <c r="L831" s="93"/>
      <c r="M831" s="93"/>
      <c r="N831" s="93"/>
      <c r="O831" s="93"/>
      <c r="P831" s="93"/>
      <c r="Q831" s="93"/>
      <c r="R831" s="94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</row>
    <row r="832">
      <c r="A832" s="85"/>
      <c r="B832" s="94"/>
      <c r="C832" s="94"/>
      <c r="D832" s="94"/>
      <c r="E832" s="94"/>
      <c r="F832" s="94"/>
      <c r="G832" s="94"/>
      <c r="H832" s="100"/>
      <c r="I832" s="94"/>
      <c r="J832" s="85"/>
      <c r="K832" s="85"/>
      <c r="L832" s="93"/>
      <c r="M832" s="93"/>
      <c r="N832" s="93"/>
      <c r="O832" s="93"/>
      <c r="P832" s="93"/>
      <c r="Q832" s="93"/>
      <c r="R832" s="94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</row>
    <row r="833">
      <c r="A833" s="85"/>
      <c r="B833" s="94"/>
      <c r="C833" s="94"/>
      <c r="D833" s="94"/>
      <c r="E833" s="94"/>
      <c r="F833" s="94"/>
      <c r="G833" s="94"/>
      <c r="H833" s="100"/>
      <c r="I833" s="94"/>
      <c r="J833" s="85"/>
      <c r="K833" s="85"/>
      <c r="L833" s="93"/>
      <c r="M833" s="93"/>
      <c r="N833" s="93"/>
      <c r="O833" s="93"/>
      <c r="P833" s="93"/>
      <c r="Q833" s="93"/>
      <c r="R833" s="94"/>
      <c r="S833" s="94"/>
      <c r="T833" s="94"/>
      <c r="U833" s="94"/>
      <c r="V833" s="94"/>
      <c r="W833" s="94"/>
      <c r="X833" s="94"/>
      <c r="Y833" s="94"/>
      <c r="Z833" s="94"/>
      <c r="AA833" s="94"/>
      <c r="AB833" s="94"/>
    </row>
    <row r="834">
      <c r="A834" s="85"/>
      <c r="B834" s="94"/>
      <c r="C834" s="94"/>
      <c r="D834" s="94"/>
      <c r="E834" s="94"/>
      <c r="F834" s="94"/>
      <c r="G834" s="94"/>
      <c r="H834" s="100"/>
      <c r="I834" s="94"/>
      <c r="J834" s="85"/>
      <c r="K834" s="85"/>
      <c r="L834" s="93"/>
      <c r="M834" s="93"/>
      <c r="N834" s="93"/>
      <c r="O834" s="93"/>
      <c r="P834" s="93"/>
      <c r="Q834" s="93"/>
      <c r="R834" s="94"/>
      <c r="S834" s="94"/>
      <c r="T834" s="94"/>
      <c r="U834" s="94"/>
      <c r="V834" s="94"/>
      <c r="W834" s="94"/>
      <c r="X834" s="94"/>
      <c r="Y834" s="94"/>
      <c r="Z834" s="94"/>
      <c r="AA834" s="94"/>
      <c r="AB834" s="94"/>
    </row>
    <row r="835">
      <c r="A835" s="85"/>
      <c r="B835" s="94"/>
      <c r="C835" s="94"/>
      <c r="D835" s="94"/>
      <c r="E835" s="94"/>
      <c r="F835" s="94"/>
      <c r="G835" s="94"/>
      <c r="H835" s="100"/>
      <c r="I835" s="94"/>
      <c r="J835" s="85"/>
      <c r="K835" s="85"/>
      <c r="L835" s="93"/>
      <c r="M835" s="93"/>
      <c r="N835" s="93"/>
      <c r="O835" s="93"/>
      <c r="P835" s="93"/>
      <c r="Q835" s="93"/>
      <c r="R835" s="94"/>
      <c r="S835" s="94"/>
      <c r="T835" s="94"/>
      <c r="U835" s="94"/>
      <c r="V835" s="94"/>
      <c r="W835" s="94"/>
      <c r="X835" s="94"/>
      <c r="Y835" s="94"/>
      <c r="Z835" s="94"/>
      <c r="AA835" s="94"/>
      <c r="AB835" s="94"/>
    </row>
    <row r="836">
      <c r="A836" s="85"/>
      <c r="B836" s="94"/>
      <c r="C836" s="94"/>
      <c r="D836" s="94"/>
      <c r="E836" s="94"/>
      <c r="F836" s="94"/>
      <c r="G836" s="94"/>
      <c r="H836" s="100"/>
      <c r="I836" s="94"/>
      <c r="J836" s="85"/>
      <c r="K836" s="85"/>
      <c r="L836" s="93"/>
      <c r="M836" s="93"/>
      <c r="N836" s="93"/>
      <c r="O836" s="93"/>
      <c r="P836" s="93"/>
      <c r="Q836" s="93"/>
      <c r="R836" s="94"/>
      <c r="S836" s="94"/>
      <c r="T836" s="94"/>
      <c r="U836" s="94"/>
      <c r="V836" s="94"/>
      <c r="W836" s="94"/>
      <c r="X836" s="94"/>
      <c r="Y836" s="94"/>
      <c r="Z836" s="94"/>
      <c r="AA836" s="94"/>
      <c r="AB836" s="94"/>
    </row>
    <row r="837">
      <c r="A837" s="85"/>
      <c r="B837" s="94"/>
      <c r="C837" s="94"/>
      <c r="D837" s="94"/>
      <c r="E837" s="94"/>
      <c r="F837" s="94"/>
      <c r="G837" s="94"/>
      <c r="H837" s="100"/>
      <c r="I837" s="94"/>
      <c r="J837" s="85"/>
      <c r="K837" s="85"/>
      <c r="L837" s="93"/>
      <c r="M837" s="93"/>
      <c r="N837" s="93"/>
      <c r="O837" s="93"/>
      <c r="P837" s="93"/>
      <c r="Q837" s="93"/>
      <c r="R837" s="94"/>
      <c r="S837" s="94"/>
      <c r="T837" s="94"/>
      <c r="U837" s="94"/>
      <c r="V837" s="94"/>
      <c r="W837" s="94"/>
      <c r="X837" s="94"/>
      <c r="Y837" s="94"/>
      <c r="Z837" s="94"/>
      <c r="AA837" s="94"/>
      <c r="AB837" s="94"/>
    </row>
    <row r="838">
      <c r="A838" s="85"/>
      <c r="B838" s="94"/>
      <c r="C838" s="94"/>
      <c r="D838" s="94"/>
      <c r="E838" s="94"/>
      <c r="F838" s="94"/>
      <c r="G838" s="94"/>
      <c r="H838" s="100"/>
      <c r="I838" s="94"/>
      <c r="J838" s="85"/>
      <c r="K838" s="85"/>
      <c r="L838" s="93"/>
      <c r="M838" s="93"/>
      <c r="N838" s="93"/>
      <c r="O838" s="93"/>
      <c r="P838" s="93"/>
      <c r="Q838" s="93"/>
      <c r="R838" s="94"/>
      <c r="S838" s="94"/>
      <c r="T838" s="94"/>
      <c r="U838" s="94"/>
      <c r="V838" s="94"/>
      <c r="W838" s="94"/>
      <c r="X838" s="94"/>
      <c r="Y838" s="94"/>
      <c r="Z838" s="94"/>
      <c r="AA838" s="94"/>
      <c r="AB838" s="94"/>
    </row>
    <row r="839">
      <c r="A839" s="85"/>
      <c r="B839" s="94"/>
      <c r="C839" s="94"/>
      <c r="D839" s="94"/>
      <c r="E839" s="94"/>
      <c r="F839" s="94"/>
      <c r="G839" s="94"/>
      <c r="H839" s="100"/>
      <c r="I839" s="94"/>
      <c r="J839" s="85"/>
      <c r="K839" s="85"/>
      <c r="L839" s="93"/>
      <c r="M839" s="93"/>
      <c r="N839" s="93"/>
      <c r="O839" s="93"/>
      <c r="P839" s="93"/>
      <c r="Q839" s="93"/>
      <c r="R839" s="94"/>
      <c r="S839" s="94"/>
      <c r="T839" s="94"/>
      <c r="U839" s="94"/>
      <c r="V839" s="94"/>
      <c r="W839" s="94"/>
      <c r="X839" s="94"/>
      <c r="Y839" s="94"/>
      <c r="Z839" s="94"/>
      <c r="AA839" s="94"/>
      <c r="AB839" s="94"/>
    </row>
    <row r="840">
      <c r="A840" s="85"/>
      <c r="B840" s="94"/>
      <c r="C840" s="94"/>
      <c r="D840" s="94"/>
      <c r="E840" s="94"/>
      <c r="F840" s="94"/>
      <c r="G840" s="94"/>
      <c r="H840" s="100"/>
      <c r="I840" s="94"/>
      <c r="J840" s="85"/>
      <c r="K840" s="85"/>
      <c r="L840" s="93"/>
      <c r="M840" s="93"/>
      <c r="N840" s="93"/>
      <c r="O840" s="93"/>
      <c r="P840" s="93"/>
      <c r="Q840" s="93"/>
      <c r="R840" s="94"/>
      <c r="S840" s="94"/>
      <c r="T840" s="94"/>
      <c r="U840" s="94"/>
      <c r="V840" s="94"/>
      <c r="W840" s="94"/>
      <c r="X840" s="94"/>
      <c r="Y840" s="94"/>
      <c r="Z840" s="94"/>
      <c r="AA840" s="94"/>
      <c r="AB840" s="94"/>
    </row>
    <row r="841">
      <c r="A841" s="85"/>
      <c r="B841" s="94"/>
      <c r="C841" s="94"/>
      <c r="D841" s="94"/>
      <c r="E841" s="94"/>
      <c r="F841" s="94"/>
      <c r="G841" s="94"/>
      <c r="H841" s="100"/>
      <c r="I841" s="94"/>
      <c r="J841" s="85"/>
      <c r="K841" s="85"/>
      <c r="L841" s="93"/>
      <c r="M841" s="93"/>
      <c r="N841" s="93"/>
      <c r="O841" s="93"/>
      <c r="P841" s="93"/>
      <c r="Q841" s="93"/>
      <c r="R841" s="94"/>
      <c r="S841" s="94"/>
      <c r="T841" s="94"/>
      <c r="U841" s="94"/>
      <c r="V841" s="94"/>
      <c r="W841" s="94"/>
      <c r="X841" s="94"/>
      <c r="Y841" s="94"/>
      <c r="Z841" s="94"/>
      <c r="AA841" s="94"/>
      <c r="AB841" s="94"/>
    </row>
    <row r="842">
      <c r="A842" s="85"/>
      <c r="B842" s="94"/>
      <c r="C842" s="94"/>
      <c r="D842" s="94"/>
      <c r="E842" s="94"/>
      <c r="F842" s="94"/>
      <c r="G842" s="94"/>
      <c r="H842" s="100"/>
      <c r="I842" s="94"/>
      <c r="J842" s="85"/>
      <c r="K842" s="85"/>
      <c r="L842" s="93"/>
      <c r="M842" s="93"/>
      <c r="N842" s="93"/>
      <c r="O842" s="93"/>
      <c r="P842" s="93"/>
      <c r="Q842" s="93"/>
      <c r="R842" s="94"/>
      <c r="S842" s="94"/>
      <c r="T842" s="94"/>
      <c r="U842" s="94"/>
      <c r="V842" s="94"/>
      <c r="W842" s="94"/>
      <c r="X842" s="94"/>
      <c r="Y842" s="94"/>
      <c r="Z842" s="94"/>
      <c r="AA842" s="94"/>
      <c r="AB842" s="94"/>
    </row>
    <row r="843">
      <c r="A843" s="85"/>
      <c r="B843" s="94"/>
      <c r="C843" s="94"/>
      <c r="D843" s="94"/>
      <c r="E843" s="94"/>
      <c r="F843" s="94"/>
      <c r="G843" s="94"/>
      <c r="H843" s="100"/>
      <c r="I843" s="94"/>
      <c r="J843" s="85"/>
      <c r="K843" s="85"/>
      <c r="L843" s="93"/>
      <c r="M843" s="93"/>
      <c r="N843" s="93"/>
      <c r="O843" s="93"/>
      <c r="P843" s="93"/>
      <c r="Q843" s="93"/>
      <c r="R843" s="94"/>
      <c r="S843" s="94"/>
      <c r="T843" s="94"/>
      <c r="U843" s="94"/>
      <c r="V843" s="94"/>
      <c r="W843" s="94"/>
      <c r="X843" s="94"/>
      <c r="Y843" s="94"/>
      <c r="Z843" s="94"/>
      <c r="AA843" s="94"/>
      <c r="AB843" s="94"/>
    </row>
    <row r="844">
      <c r="A844" s="85"/>
      <c r="B844" s="94"/>
      <c r="C844" s="94"/>
      <c r="D844" s="94"/>
      <c r="E844" s="94"/>
      <c r="F844" s="94"/>
      <c r="G844" s="94"/>
      <c r="H844" s="100"/>
      <c r="I844" s="94"/>
      <c r="J844" s="85"/>
      <c r="K844" s="85"/>
      <c r="L844" s="93"/>
      <c r="M844" s="93"/>
      <c r="N844" s="93"/>
      <c r="O844" s="93"/>
      <c r="P844" s="93"/>
      <c r="Q844" s="93"/>
      <c r="R844" s="94"/>
      <c r="S844" s="94"/>
      <c r="T844" s="94"/>
      <c r="U844" s="94"/>
      <c r="V844" s="94"/>
      <c r="W844" s="94"/>
      <c r="X844" s="94"/>
      <c r="Y844" s="94"/>
      <c r="Z844" s="94"/>
      <c r="AA844" s="94"/>
      <c r="AB844" s="94"/>
    </row>
    <row r="845">
      <c r="A845" s="85"/>
      <c r="B845" s="94"/>
      <c r="C845" s="94"/>
      <c r="D845" s="94"/>
      <c r="E845" s="94"/>
      <c r="F845" s="94"/>
      <c r="G845" s="94"/>
      <c r="H845" s="100"/>
      <c r="I845" s="94"/>
      <c r="J845" s="85"/>
      <c r="K845" s="85"/>
      <c r="L845" s="93"/>
      <c r="M845" s="93"/>
      <c r="N845" s="93"/>
      <c r="O845" s="93"/>
      <c r="P845" s="93"/>
      <c r="Q845" s="93"/>
      <c r="R845" s="94"/>
      <c r="S845" s="94"/>
      <c r="T845" s="94"/>
      <c r="U845" s="94"/>
      <c r="V845" s="94"/>
      <c r="W845" s="94"/>
      <c r="X845" s="94"/>
      <c r="Y845" s="94"/>
      <c r="Z845" s="94"/>
      <c r="AA845" s="94"/>
      <c r="AB845" s="94"/>
    </row>
    <row r="846">
      <c r="A846" s="85"/>
      <c r="B846" s="94"/>
      <c r="C846" s="94"/>
      <c r="D846" s="94"/>
      <c r="E846" s="94"/>
      <c r="F846" s="94"/>
      <c r="G846" s="94"/>
      <c r="H846" s="100"/>
      <c r="I846" s="94"/>
      <c r="J846" s="85"/>
      <c r="K846" s="85"/>
      <c r="L846" s="93"/>
      <c r="M846" s="93"/>
      <c r="N846" s="93"/>
      <c r="O846" s="93"/>
      <c r="P846" s="93"/>
      <c r="Q846" s="93"/>
      <c r="R846" s="94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</row>
    <row r="847">
      <c r="A847" s="85"/>
      <c r="B847" s="94"/>
      <c r="C847" s="94"/>
      <c r="D847" s="94"/>
      <c r="E847" s="94"/>
      <c r="F847" s="94"/>
      <c r="G847" s="94"/>
      <c r="H847" s="100"/>
      <c r="I847" s="94"/>
      <c r="J847" s="85"/>
      <c r="K847" s="85"/>
      <c r="L847" s="93"/>
      <c r="M847" s="93"/>
      <c r="N847" s="93"/>
      <c r="O847" s="93"/>
      <c r="P847" s="93"/>
      <c r="Q847" s="93"/>
      <c r="R847" s="94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</row>
    <row r="848">
      <c r="A848" s="85"/>
      <c r="B848" s="94"/>
      <c r="C848" s="94"/>
      <c r="D848" s="94"/>
      <c r="E848" s="94"/>
      <c r="F848" s="94"/>
      <c r="G848" s="94"/>
      <c r="H848" s="100"/>
      <c r="I848" s="94"/>
      <c r="J848" s="85"/>
      <c r="K848" s="85"/>
      <c r="L848" s="93"/>
      <c r="M848" s="93"/>
      <c r="N848" s="93"/>
      <c r="O848" s="93"/>
      <c r="P848" s="93"/>
      <c r="Q848" s="93"/>
      <c r="R848" s="94"/>
      <c r="S848" s="94"/>
      <c r="T848" s="94"/>
      <c r="U848" s="94"/>
      <c r="V848" s="94"/>
      <c r="W848" s="94"/>
      <c r="X848" s="94"/>
      <c r="Y848" s="94"/>
      <c r="Z848" s="94"/>
      <c r="AA848" s="94"/>
      <c r="AB848" s="94"/>
    </row>
    <row r="849">
      <c r="A849" s="85"/>
      <c r="B849" s="94"/>
      <c r="C849" s="94"/>
      <c r="D849" s="94"/>
      <c r="E849" s="94"/>
      <c r="F849" s="94"/>
      <c r="G849" s="94"/>
      <c r="H849" s="100"/>
      <c r="I849" s="94"/>
      <c r="J849" s="85"/>
      <c r="K849" s="85"/>
      <c r="L849" s="93"/>
      <c r="M849" s="93"/>
      <c r="N849" s="93"/>
      <c r="O849" s="93"/>
      <c r="P849" s="93"/>
      <c r="Q849" s="93"/>
      <c r="R849" s="94"/>
      <c r="S849" s="94"/>
      <c r="T849" s="94"/>
      <c r="U849" s="94"/>
      <c r="V849" s="94"/>
      <c r="W849" s="94"/>
      <c r="X849" s="94"/>
      <c r="Y849" s="94"/>
      <c r="Z849" s="94"/>
      <c r="AA849" s="94"/>
      <c r="AB849" s="94"/>
    </row>
    <row r="850">
      <c r="A850" s="85"/>
      <c r="B850" s="94"/>
      <c r="C850" s="94"/>
      <c r="D850" s="94"/>
      <c r="E850" s="94"/>
      <c r="F850" s="94"/>
      <c r="G850" s="94"/>
      <c r="H850" s="100"/>
      <c r="I850" s="94"/>
      <c r="J850" s="85"/>
      <c r="K850" s="85"/>
      <c r="L850" s="93"/>
      <c r="M850" s="93"/>
      <c r="N850" s="93"/>
      <c r="O850" s="93"/>
      <c r="P850" s="93"/>
      <c r="Q850" s="93"/>
      <c r="R850" s="94"/>
      <c r="S850" s="94"/>
      <c r="T850" s="94"/>
      <c r="U850" s="94"/>
      <c r="V850" s="94"/>
      <c r="W850" s="94"/>
      <c r="X850" s="94"/>
      <c r="Y850" s="94"/>
      <c r="Z850" s="94"/>
      <c r="AA850" s="94"/>
      <c r="AB850" s="94"/>
    </row>
    <row r="851">
      <c r="A851" s="85"/>
      <c r="B851" s="94"/>
      <c r="C851" s="94"/>
      <c r="D851" s="94"/>
      <c r="E851" s="94"/>
      <c r="F851" s="94"/>
      <c r="G851" s="94"/>
      <c r="H851" s="100"/>
      <c r="I851" s="94"/>
      <c r="J851" s="85"/>
      <c r="K851" s="85"/>
      <c r="L851" s="93"/>
      <c r="M851" s="93"/>
      <c r="N851" s="93"/>
      <c r="O851" s="93"/>
      <c r="P851" s="93"/>
      <c r="Q851" s="93"/>
      <c r="R851" s="94"/>
      <c r="S851" s="94"/>
      <c r="T851" s="94"/>
      <c r="U851" s="94"/>
      <c r="V851" s="94"/>
      <c r="W851" s="94"/>
      <c r="X851" s="94"/>
      <c r="Y851" s="94"/>
      <c r="Z851" s="94"/>
      <c r="AA851" s="94"/>
      <c r="AB851" s="94"/>
    </row>
    <row r="852">
      <c r="A852" s="85"/>
      <c r="B852" s="94"/>
      <c r="C852" s="94"/>
      <c r="D852" s="94"/>
      <c r="E852" s="94"/>
      <c r="F852" s="94"/>
      <c r="G852" s="94"/>
      <c r="H852" s="100"/>
      <c r="I852" s="94"/>
      <c r="J852" s="85"/>
      <c r="K852" s="85"/>
      <c r="L852" s="93"/>
      <c r="M852" s="93"/>
      <c r="N852" s="93"/>
      <c r="O852" s="93"/>
      <c r="P852" s="93"/>
      <c r="Q852" s="93"/>
      <c r="R852" s="94"/>
      <c r="S852" s="94"/>
      <c r="T852" s="94"/>
      <c r="U852" s="94"/>
      <c r="V852" s="94"/>
      <c r="W852" s="94"/>
      <c r="X852" s="94"/>
      <c r="Y852" s="94"/>
      <c r="Z852" s="94"/>
      <c r="AA852" s="94"/>
      <c r="AB852" s="94"/>
    </row>
    <row r="853">
      <c r="A853" s="85"/>
      <c r="B853" s="94"/>
      <c r="C853" s="94"/>
      <c r="D853" s="94"/>
      <c r="E853" s="94"/>
      <c r="F853" s="94"/>
      <c r="G853" s="94"/>
      <c r="H853" s="100"/>
      <c r="I853" s="94"/>
      <c r="J853" s="85"/>
      <c r="K853" s="85"/>
      <c r="L853" s="93"/>
      <c r="M853" s="93"/>
      <c r="N853" s="93"/>
      <c r="O853" s="93"/>
      <c r="P853" s="93"/>
      <c r="Q853" s="93"/>
      <c r="R853" s="94"/>
      <c r="S853" s="94"/>
      <c r="T853" s="94"/>
      <c r="U853" s="94"/>
      <c r="V853" s="94"/>
      <c r="W853" s="94"/>
      <c r="X853" s="94"/>
      <c r="Y853" s="94"/>
      <c r="Z853" s="94"/>
      <c r="AA853" s="94"/>
      <c r="AB853" s="94"/>
    </row>
    <row r="854">
      <c r="A854" s="85"/>
      <c r="B854" s="94"/>
      <c r="C854" s="94"/>
      <c r="D854" s="94"/>
      <c r="E854" s="94"/>
      <c r="F854" s="94"/>
      <c r="G854" s="94"/>
      <c r="H854" s="100"/>
      <c r="I854" s="94"/>
      <c r="J854" s="85"/>
      <c r="K854" s="85"/>
      <c r="L854" s="93"/>
      <c r="M854" s="93"/>
      <c r="N854" s="93"/>
      <c r="O854" s="93"/>
      <c r="P854" s="93"/>
      <c r="Q854" s="93"/>
      <c r="R854" s="94"/>
      <c r="S854" s="94"/>
      <c r="T854" s="94"/>
      <c r="U854" s="94"/>
      <c r="V854" s="94"/>
      <c r="W854" s="94"/>
      <c r="X854" s="94"/>
      <c r="Y854" s="94"/>
      <c r="Z854" s="94"/>
      <c r="AA854" s="94"/>
      <c r="AB854" s="94"/>
    </row>
    <row r="855">
      <c r="A855" s="85"/>
      <c r="B855" s="94"/>
      <c r="C855" s="94"/>
      <c r="D855" s="94"/>
      <c r="E855" s="94"/>
      <c r="F855" s="94"/>
      <c r="G855" s="94"/>
      <c r="H855" s="100"/>
      <c r="I855" s="94"/>
      <c r="J855" s="85"/>
      <c r="K855" s="85"/>
      <c r="L855" s="93"/>
      <c r="M855" s="93"/>
      <c r="N855" s="93"/>
      <c r="O855" s="93"/>
      <c r="P855" s="93"/>
      <c r="Q855" s="93"/>
      <c r="R855" s="94"/>
      <c r="S855" s="94"/>
      <c r="T855" s="94"/>
      <c r="U855" s="94"/>
      <c r="V855" s="94"/>
      <c r="W855" s="94"/>
      <c r="X855" s="94"/>
      <c r="Y855" s="94"/>
      <c r="Z855" s="94"/>
      <c r="AA855" s="94"/>
      <c r="AB855" s="94"/>
    </row>
    <row r="856">
      <c r="A856" s="85"/>
      <c r="B856" s="94"/>
      <c r="C856" s="94"/>
      <c r="D856" s="94"/>
      <c r="E856" s="94"/>
      <c r="F856" s="94"/>
      <c r="G856" s="94"/>
      <c r="H856" s="100"/>
      <c r="I856" s="94"/>
      <c r="J856" s="85"/>
      <c r="K856" s="85"/>
      <c r="L856" s="93"/>
      <c r="M856" s="93"/>
      <c r="N856" s="93"/>
      <c r="O856" s="93"/>
      <c r="P856" s="93"/>
      <c r="Q856" s="93"/>
      <c r="R856" s="94"/>
      <c r="S856" s="94"/>
      <c r="T856" s="94"/>
      <c r="U856" s="94"/>
      <c r="V856" s="94"/>
      <c r="W856" s="94"/>
      <c r="X856" s="94"/>
      <c r="Y856" s="94"/>
      <c r="Z856" s="94"/>
      <c r="AA856" s="94"/>
      <c r="AB856" s="94"/>
    </row>
    <row r="857">
      <c r="A857" s="85"/>
      <c r="B857" s="94"/>
      <c r="C857" s="94"/>
      <c r="D857" s="94"/>
      <c r="E857" s="94"/>
      <c r="F857" s="94"/>
      <c r="G857" s="94"/>
      <c r="H857" s="100"/>
      <c r="I857" s="94"/>
      <c r="J857" s="85"/>
      <c r="K857" s="85"/>
      <c r="L857" s="93"/>
      <c r="M857" s="93"/>
      <c r="N857" s="93"/>
      <c r="O857" s="93"/>
      <c r="P857" s="93"/>
      <c r="Q857" s="93"/>
      <c r="R857" s="94"/>
      <c r="S857" s="94"/>
      <c r="T857" s="94"/>
      <c r="U857" s="94"/>
      <c r="V857" s="94"/>
      <c r="W857" s="94"/>
      <c r="X857" s="94"/>
      <c r="Y857" s="94"/>
      <c r="Z857" s="94"/>
      <c r="AA857" s="94"/>
      <c r="AB857" s="94"/>
    </row>
    <row r="858">
      <c r="A858" s="85"/>
      <c r="B858" s="94"/>
      <c r="C858" s="94"/>
      <c r="D858" s="94"/>
      <c r="E858" s="94"/>
      <c r="F858" s="94"/>
      <c r="G858" s="94"/>
      <c r="H858" s="100"/>
      <c r="I858" s="94"/>
      <c r="J858" s="85"/>
      <c r="K858" s="85"/>
      <c r="L858" s="93"/>
      <c r="M858" s="93"/>
      <c r="N858" s="93"/>
      <c r="O858" s="93"/>
      <c r="P858" s="93"/>
      <c r="Q858" s="93"/>
      <c r="R858" s="94"/>
      <c r="S858" s="94"/>
      <c r="T858" s="94"/>
      <c r="U858" s="94"/>
      <c r="V858" s="94"/>
      <c r="W858" s="94"/>
      <c r="X858" s="94"/>
      <c r="Y858" s="94"/>
      <c r="Z858" s="94"/>
      <c r="AA858" s="94"/>
      <c r="AB858" s="94"/>
    </row>
    <row r="859">
      <c r="A859" s="85"/>
      <c r="B859" s="94"/>
      <c r="C859" s="94"/>
      <c r="D859" s="94"/>
      <c r="E859" s="94"/>
      <c r="F859" s="94"/>
      <c r="G859" s="94"/>
      <c r="H859" s="100"/>
      <c r="I859" s="94"/>
      <c r="J859" s="85"/>
      <c r="K859" s="85"/>
      <c r="L859" s="93"/>
      <c r="M859" s="93"/>
      <c r="N859" s="93"/>
      <c r="O859" s="93"/>
      <c r="P859" s="93"/>
      <c r="Q859" s="93"/>
      <c r="R859" s="94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</row>
    <row r="860">
      <c r="A860" s="85"/>
      <c r="B860" s="94"/>
      <c r="C860" s="94"/>
      <c r="D860" s="94"/>
      <c r="E860" s="94"/>
      <c r="F860" s="94"/>
      <c r="G860" s="94"/>
      <c r="H860" s="100"/>
      <c r="I860" s="94"/>
      <c r="J860" s="85"/>
      <c r="K860" s="85"/>
      <c r="L860" s="93"/>
      <c r="M860" s="93"/>
      <c r="N860" s="93"/>
      <c r="O860" s="93"/>
      <c r="P860" s="93"/>
      <c r="Q860" s="93"/>
      <c r="R860" s="94"/>
      <c r="S860" s="94"/>
      <c r="T860" s="94"/>
      <c r="U860" s="94"/>
      <c r="V860" s="94"/>
      <c r="W860" s="94"/>
      <c r="X860" s="94"/>
      <c r="Y860" s="94"/>
      <c r="Z860" s="94"/>
      <c r="AA860" s="94"/>
      <c r="AB860" s="94"/>
    </row>
    <row r="861">
      <c r="A861" s="85"/>
      <c r="B861" s="94"/>
      <c r="C861" s="94"/>
      <c r="D861" s="94"/>
      <c r="E861" s="94"/>
      <c r="F861" s="94"/>
      <c r="G861" s="94"/>
      <c r="H861" s="100"/>
      <c r="I861" s="94"/>
      <c r="J861" s="85"/>
      <c r="K861" s="85"/>
      <c r="L861" s="93"/>
      <c r="M861" s="93"/>
      <c r="N861" s="93"/>
      <c r="O861" s="93"/>
      <c r="P861" s="93"/>
      <c r="Q861" s="93"/>
      <c r="R861" s="94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</row>
    <row r="862">
      <c r="A862" s="85"/>
      <c r="B862" s="94"/>
      <c r="C862" s="94"/>
      <c r="D862" s="94"/>
      <c r="E862" s="94"/>
      <c r="F862" s="94"/>
      <c r="G862" s="94"/>
      <c r="H862" s="100"/>
      <c r="I862" s="94"/>
      <c r="J862" s="85"/>
      <c r="K862" s="85"/>
      <c r="L862" s="93"/>
      <c r="M862" s="93"/>
      <c r="N862" s="93"/>
      <c r="O862" s="93"/>
      <c r="P862" s="93"/>
      <c r="Q862" s="93"/>
      <c r="R862" s="94"/>
      <c r="S862" s="94"/>
      <c r="T862" s="94"/>
      <c r="U862" s="94"/>
      <c r="V862" s="94"/>
      <c r="W862" s="94"/>
      <c r="X862" s="94"/>
      <c r="Y862" s="94"/>
      <c r="Z862" s="94"/>
      <c r="AA862" s="94"/>
      <c r="AB862" s="94"/>
    </row>
    <row r="863">
      <c r="A863" s="85"/>
      <c r="B863" s="94"/>
      <c r="C863" s="94"/>
      <c r="D863" s="94"/>
      <c r="E863" s="94"/>
      <c r="F863" s="94"/>
      <c r="G863" s="94"/>
      <c r="H863" s="100"/>
      <c r="I863" s="94"/>
      <c r="J863" s="85"/>
      <c r="K863" s="85"/>
      <c r="L863" s="93"/>
      <c r="M863" s="93"/>
      <c r="N863" s="93"/>
      <c r="O863" s="93"/>
      <c r="P863" s="93"/>
      <c r="Q863" s="93"/>
      <c r="R863" s="94"/>
      <c r="S863" s="94"/>
      <c r="T863" s="94"/>
      <c r="U863" s="94"/>
      <c r="V863" s="94"/>
      <c r="W863" s="94"/>
      <c r="X863" s="94"/>
      <c r="Y863" s="94"/>
      <c r="Z863" s="94"/>
      <c r="AA863" s="94"/>
      <c r="AB863" s="94"/>
    </row>
    <row r="864">
      <c r="A864" s="85"/>
      <c r="B864" s="94"/>
      <c r="C864" s="94"/>
      <c r="D864" s="94"/>
      <c r="E864" s="94"/>
      <c r="F864" s="94"/>
      <c r="G864" s="94"/>
      <c r="H864" s="100"/>
      <c r="I864" s="94"/>
      <c r="J864" s="85"/>
      <c r="K864" s="85"/>
      <c r="L864" s="93"/>
      <c r="M864" s="93"/>
      <c r="N864" s="93"/>
      <c r="O864" s="93"/>
      <c r="P864" s="93"/>
      <c r="Q864" s="93"/>
      <c r="R864" s="94"/>
      <c r="S864" s="94"/>
      <c r="T864" s="94"/>
      <c r="U864" s="94"/>
      <c r="V864" s="94"/>
      <c r="W864" s="94"/>
      <c r="X864" s="94"/>
      <c r="Y864" s="94"/>
      <c r="Z864" s="94"/>
      <c r="AA864" s="94"/>
      <c r="AB864" s="94"/>
    </row>
    <row r="865">
      <c r="A865" s="85"/>
      <c r="B865" s="94"/>
      <c r="C865" s="94"/>
      <c r="D865" s="94"/>
      <c r="E865" s="94"/>
      <c r="F865" s="94"/>
      <c r="G865" s="94"/>
      <c r="H865" s="100"/>
      <c r="I865" s="94"/>
      <c r="J865" s="85"/>
      <c r="K865" s="85"/>
      <c r="L865" s="93"/>
      <c r="M865" s="93"/>
      <c r="N865" s="93"/>
      <c r="O865" s="93"/>
      <c r="P865" s="93"/>
      <c r="Q865" s="93"/>
      <c r="R865" s="94"/>
      <c r="S865" s="94"/>
      <c r="T865" s="94"/>
      <c r="U865" s="94"/>
      <c r="V865" s="94"/>
      <c r="W865" s="94"/>
      <c r="X865" s="94"/>
      <c r="Y865" s="94"/>
      <c r="Z865" s="94"/>
      <c r="AA865" s="94"/>
      <c r="AB865" s="94"/>
    </row>
    <row r="866">
      <c r="A866" s="85"/>
      <c r="B866" s="94"/>
      <c r="C866" s="94"/>
      <c r="D866" s="94"/>
      <c r="E866" s="94"/>
      <c r="F866" s="94"/>
      <c r="G866" s="94"/>
      <c r="H866" s="100"/>
      <c r="I866" s="94"/>
      <c r="J866" s="85"/>
      <c r="K866" s="85"/>
      <c r="L866" s="93"/>
      <c r="M866" s="93"/>
      <c r="N866" s="93"/>
      <c r="O866" s="93"/>
      <c r="P866" s="93"/>
      <c r="Q866" s="93"/>
      <c r="R866" s="94"/>
      <c r="S866" s="94"/>
      <c r="T866" s="94"/>
      <c r="U866" s="94"/>
      <c r="V866" s="94"/>
      <c r="W866" s="94"/>
      <c r="X866" s="94"/>
      <c r="Y866" s="94"/>
      <c r="Z866" s="94"/>
      <c r="AA866" s="94"/>
      <c r="AB866" s="94"/>
    </row>
    <row r="867">
      <c r="A867" s="85"/>
      <c r="B867" s="94"/>
      <c r="C867" s="94"/>
      <c r="D867" s="94"/>
      <c r="E867" s="94"/>
      <c r="F867" s="94"/>
      <c r="G867" s="94"/>
      <c r="H867" s="100"/>
      <c r="I867" s="94"/>
      <c r="J867" s="85"/>
      <c r="K867" s="85"/>
      <c r="L867" s="93"/>
      <c r="M867" s="93"/>
      <c r="N867" s="93"/>
      <c r="O867" s="93"/>
      <c r="P867" s="93"/>
      <c r="Q867" s="93"/>
      <c r="R867" s="94"/>
      <c r="S867" s="94"/>
      <c r="T867" s="94"/>
      <c r="U867" s="94"/>
      <c r="V867" s="94"/>
      <c r="W867" s="94"/>
      <c r="X867" s="94"/>
      <c r="Y867" s="94"/>
      <c r="Z867" s="94"/>
      <c r="AA867" s="94"/>
      <c r="AB867" s="94"/>
    </row>
    <row r="868">
      <c r="A868" s="85"/>
      <c r="B868" s="94"/>
      <c r="C868" s="94"/>
      <c r="D868" s="94"/>
      <c r="E868" s="94"/>
      <c r="F868" s="94"/>
      <c r="G868" s="94"/>
      <c r="H868" s="100"/>
      <c r="I868" s="94"/>
      <c r="J868" s="85"/>
      <c r="K868" s="85"/>
      <c r="L868" s="93"/>
      <c r="M868" s="93"/>
      <c r="N868" s="93"/>
      <c r="O868" s="93"/>
      <c r="P868" s="93"/>
      <c r="Q868" s="93"/>
      <c r="R868" s="94"/>
      <c r="S868" s="94"/>
      <c r="T868" s="94"/>
      <c r="U868" s="94"/>
      <c r="V868" s="94"/>
      <c r="W868" s="94"/>
      <c r="X868" s="94"/>
      <c r="Y868" s="94"/>
      <c r="Z868" s="94"/>
      <c r="AA868" s="94"/>
      <c r="AB868" s="94"/>
    </row>
    <row r="869">
      <c r="A869" s="85"/>
      <c r="B869" s="94"/>
      <c r="C869" s="94"/>
      <c r="D869" s="94"/>
      <c r="E869" s="94"/>
      <c r="F869" s="94"/>
      <c r="G869" s="94"/>
      <c r="H869" s="100"/>
      <c r="I869" s="94"/>
      <c r="J869" s="85"/>
      <c r="K869" s="85"/>
      <c r="L869" s="93"/>
      <c r="M869" s="93"/>
      <c r="N869" s="93"/>
      <c r="O869" s="93"/>
      <c r="P869" s="93"/>
      <c r="Q869" s="93"/>
      <c r="R869" s="94"/>
      <c r="S869" s="94"/>
      <c r="T869" s="94"/>
      <c r="U869" s="94"/>
      <c r="V869" s="94"/>
      <c r="W869" s="94"/>
      <c r="X869" s="94"/>
      <c r="Y869" s="94"/>
      <c r="Z869" s="94"/>
      <c r="AA869" s="94"/>
      <c r="AB869" s="94"/>
    </row>
    <row r="870">
      <c r="A870" s="85"/>
      <c r="B870" s="94"/>
      <c r="C870" s="94"/>
      <c r="D870" s="94"/>
      <c r="E870" s="94"/>
      <c r="F870" s="94"/>
      <c r="G870" s="94"/>
      <c r="H870" s="100"/>
      <c r="I870" s="94"/>
      <c r="J870" s="85"/>
      <c r="K870" s="85"/>
      <c r="L870" s="93"/>
      <c r="M870" s="93"/>
      <c r="N870" s="93"/>
      <c r="O870" s="93"/>
      <c r="P870" s="93"/>
      <c r="Q870" s="93"/>
      <c r="R870" s="94"/>
      <c r="S870" s="94"/>
      <c r="T870" s="94"/>
      <c r="U870" s="94"/>
      <c r="V870" s="94"/>
      <c r="W870" s="94"/>
      <c r="X870" s="94"/>
      <c r="Y870" s="94"/>
      <c r="Z870" s="94"/>
      <c r="AA870" s="94"/>
      <c r="AB870" s="94"/>
    </row>
    <row r="871">
      <c r="A871" s="85"/>
      <c r="B871" s="94"/>
      <c r="C871" s="94"/>
      <c r="D871" s="94"/>
      <c r="E871" s="94"/>
      <c r="F871" s="94"/>
      <c r="G871" s="94"/>
      <c r="H871" s="100"/>
      <c r="I871" s="94"/>
      <c r="J871" s="85"/>
      <c r="K871" s="85"/>
      <c r="L871" s="93"/>
      <c r="M871" s="93"/>
      <c r="N871" s="93"/>
      <c r="O871" s="93"/>
      <c r="P871" s="93"/>
      <c r="Q871" s="93"/>
      <c r="R871" s="94"/>
      <c r="S871" s="94"/>
      <c r="T871" s="94"/>
      <c r="U871" s="94"/>
      <c r="V871" s="94"/>
      <c r="W871" s="94"/>
      <c r="X871" s="94"/>
      <c r="Y871" s="94"/>
      <c r="Z871" s="94"/>
      <c r="AA871" s="94"/>
      <c r="AB871" s="94"/>
    </row>
    <row r="872">
      <c r="A872" s="85"/>
      <c r="B872" s="94"/>
      <c r="C872" s="94"/>
      <c r="D872" s="94"/>
      <c r="E872" s="94"/>
      <c r="F872" s="94"/>
      <c r="G872" s="94"/>
      <c r="H872" s="100"/>
      <c r="I872" s="94"/>
      <c r="J872" s="85"/>
      <c r="K872" s="85"/>
      <c r="L872" s="93"/>
      <c r="M872" s="93"/>
      <c r="N872" s="93"/>
      <c r="O872" s="93"/>
      <c r="P872" s="93"/>
      <c r="Q872" s="93"/>
      <c r="R872" s="94"/>
      <c r="S872" s="94"/>
      <c r="T872" s="94"/>
      <c r="U872" s="94"/>
      <c r="V872" s="94"/>
      <c r="W872" s="94"/>
      <c r="X872" s="94"/>
      <c r="Y872" s="94"/>
      <c r="Z872" s="94"/>
      <c r="AA872" s="94"/>
      <c r="AB872" s="94"/>
    </row>
    <row r="873">
      <c r="A873" s="85"/>
      <c r="B873" s="94"/>
      <c r="C873" s="94"/>
      <c r="D873" s="94"/>
      <c r="E873" s="94"/>
      <c r="F873" s="94"/>
      <c r="G873" s="94"/>
      <c r="H873" s="100"/>
      <c r="I873" s="94"/>
      <c r="J873" s="85"/>
      <c r="K873" s="85"/>
      <c r="L873" s="93"/>
      <c r="M873" s="93"/>
      <c r="N873" s="93"/>
      <c r="O873" s="93"/>
      <c r="P873" s="93"/>
      <c r="Q873" s="93"/>
      <c r="R873" s="94"/>
      <c r="S873" s="94"/>
      <c r="T873" s="94"/>
      <c r="U873" s="94"/>
      <c r="V873" s="94"/>
      <c r="W873" s="94"/>
      <c r="X873" s="94"/>
      <c r="Y873" s="94"/>
      <c r="Z873" s="94"/>
      <c r="AA873" s="94"/>
      <c r="AB873" s="94"/>
    </row>
    <row r="874">
      <c r="A874" s="85"/>
      <c r="B874" s="94"/>
      <c r="C874" s="94"/>
      <c r="D874" s="94"/>
      <c r="E874" s="94"/>
      <c r="F874" s="94"/>
      <c r="G874" s="94"/>
      <c r="H874" s="100"/>
      <c r="I874" s="94"/>
      <c r="J874" s="85"/>
      <c r="K874" s="85"/>
      <c r="L874" s="93"/>
      <c r="M874" s="93"/>
      <c r="N874" s="93"/>
      <c r="O874" s="93"/>
      <c r="P874" s="93"/>
      <c r="Q874" s="93"/>
      <c r="R874" s="94"/>
      <c r="S874" s="94"/>
      <c r="T874" s="94"/>
      <c r="U874" s="94"/>
      <c r="V874" s="94"/>
      <c r="W874" s="94"/>
      <c r="X874" s="94"/>
      <c r="Y874" s="94"/>
      <c r="Z874" s="94"/>
      <c r="AA874" s="94"/>
      <c r="AB874" s="94"/>
    </row>
    <row r="875">
      <c r="A875" s="85"/>
      <c r="B875" s="94"/>
      <c r="C875" s="94"/>
      <c r="D875" s="94"/>
      <c r="E875" s="94"/>
      <c r="F875" s="94"/>
      <c r="G875" s="94"/>
      <c r="H875" s="100"/>
      <c r="I875" s="94"/>
      <c r="J875" s="85"/>
      <c r="K875" s="85"/>
      <c r="L875" s="93"/>
      <c r="M875" s="93"/>
      <c r="N875" s="93"/>
      <c r="O875" s="93"/>
      <c r="P875" s="93"/>
      <c r="Q875" s="93"/>
      <c r="R875" s="94"/>
      <c r="S875" s="94"/>
      <c r="T875" s="94"/>
      <c r="U875" s="94"/>
      <c r="V875" s="94"/>
      <c r="W875" s="94"/>
      <c r="X875" s="94"/>
      <c r="Y875" s="94"/>
      <c r="Z875" s="94"/>
      <c r="AA875" s="94"/>
      <c r="AB875" s="94"/>
    </row>
    <row r="876">
      <c r="A876" s="85"/>
      <c r="B876" s="94"/>
      <c r="C876" s="94"/>
      <c r="D876" s="94"/>
      <c r="E876" s="94"/>
      <c r="F876" s="94"/>
      <c r="G876" s="94"/>
      <c r="H876" s="100"/>
      <c r="I876" s="94"/>
      <c r="J876" s="85"/>
      <c r="K876" s="85"/>
      <c r="L876" s="93"/>
      <c r="M876" s="93"/>
      <c r="N876" s="93"/>
      <c r="O876" s="93"/>
      <c r="P876" s="93"/>
      <c r="Q876" s="93"/>
      <c r="R876" s="94"/>
      <c r="S876" s="94"/>
      <c r="T876" s="94"/>
      <c r="U876" s="94"/>
      <c r="V876" s="94"/>
      <c r="W876" s="94"/>
      <c r="X876" s="94"/>
      <c r="Y876" s="94"/>
      <c r="Z876" s="94"/>
      <c r="AA876" s="94"/>
      <c r="AB876" s="94"/>
    </row>
    <row r="877">
      <c r="A877" s="85"/>
      <c r="B877" s="94"/>
      <c r="C877" s="94"/>
      <c r="D877" s="94"/>
      <c r="E877" s="94"/>
      <c r="F877" s="94"/>
      <c r="G877" s="94"/>
      <c r="H877" s="100"/>
      <c r="I877" s="94"/>
      <c r="J877" s="85"/>
      <c r="K877" s="85"/>
      <c r="L877" s="93"/>
      <c r="M877" s="93"/>
      <c r="N877" s="93"/>
      <c r="O877" s="93"/>
      <c r="P877" s="93"/>
      <c r="Q877" s="93"/>
      <c r="R877" s="94"/>
      <c r="S877" s="94"/>
      <c r="T877" s="94"/>
      <c r="U877" s="94"/>
      <c r="V877" s="94"/>
      <c r="W877" s="94"/>
      <c r="X877" s="94"/>
      <c r="Y877" s="94"/>
      <c r="Z877" s="94"/>
      <c r="AA877" s="94"/>
      <c r="AB877" s="94"/>
    </row>
    <row r="878">
      <c r="A878" s="85"/>
      <c r="B878" s="94"/>
      <c r="C878" s="94"/>
      <c r="D878" s="94"/>
      <c r="E878" s="94"/>
      <c r="F878" s="94"/>
      <c r="G878" s="94"/>
      <c r="H878" s="100"/>
      <c r="I878" s="94"/>
      <c r="J878" s="85"/>
      <c r="K878" s="85"/>
      <c r="L878" s="93"/>
      <c r="M878" s="93"/>
      <c r="N878" s="93"/>
      <c r="O878" s="93"/>
      <c r="P878" s="93"/>
      <c r="Q878" s="93"/>
      <c r="R878" s="94"/>
      <c r="S878" s="94"/>
      <c r="T878" s="94"/>
      <c r="U878" s="94"/>
      <c r="V878" s="94"/>
      <c r="W878" s="94"/>
      <c r="X878" s="94"/>
      <c r="Y878" s="94"/>
      <c r="Z878" s="94"/>
      <c r="AA878" s="94"/>
      <c r="AB878" s="94"/>
    </row>
    <row r="879">
      <c r="A879" s="85"/>
      <c r="B879" s="94"/>
      <c r="C879" s="94"/>
      <c r="D879" s="94"/>
      <c r="E879" s="94"/>
      <c r="F879" s="94"/>
      <c r="G879" s="94"/>
      <c r="H879" s="100"/>
      <c r="I879" s="94"/>
      <c r="J879" s="85"/>
      <c r="K879" s="85"/>
      <c r="L879" s="93"/>
      <c r="M879" s="93"/>
      <c r="N879" s="93"/>
      <c r="O879" s="93"/>
      <c r="P879" s="93"/>
      <c r="Q879" s="93"/>
      <c r="R879" s="94"/>
      <c r="S879" s="94"/>
      <c r="T879" s="94"/>
      <c r="U879" s="94"/>
      <c r="V879" s="94"/>
      <c r="W879" s="94"/>
      <c r="X879" s="94"/>
      <c r="Y879" s="94"/>
      <c r="Z879" s="94"/>
      <c r="AA879" s="94"/>
      <c r="AB879" s="94"/>
    </row>
    <row r="880">
      <c r="A880" s="85"/>
      <c r="B880" s="94"/>
      <c r="C880" s="94"/>
      <c r="D880" s="94"/>
      <c r="E880" s="94"/>
      <c r="F880" s="94"/>
      <c r="G880" s="94"/>
      <c r="H880" s="100"/>
      <c r="I880" s="94"/>
      <c r="J880" s="85"/>
      <c r="K880" s="85"/>
      <c r="L880" s="93"/>
      <c r="M880" s="93"/>
      <c r="N880" s="93"/>
      <c r="O880" s="93"/>
      <c r="P880" s="93"/>
      <c r="Q880" s="93"/>
      <c r="R880" s="94"/>
      <c r="S880" s="94"/>
      <c r="T880" s="94"/>
      <c r="U880" s="94"/>
      <c r="V880" s="94"/>
      <c r="W880" s="94"/>
      <c r="X880" s="94"/>
      <c r="Y880" s="94"/>
      <c r="Z880" s="94"/>
      <c r="AA880" s="94"/>
      <c r="AB880" s="94"/>
    </row>
    <row r="881">
      <c r="A881" s="85"/>
      <c r="B881" s="94"/>
      <c r="C881" s="94"/>
      <c r="D881" s="94"/>
      <c r="E881" s="94"/>
      <c r="F881" s="94"/>
      <c r="G881" s="94"/>
      <c r="H881" s="100"/>
      <c r="I881" s="94"/>
      <c r="J881" s="85"/>
      <c r="K881" s="85"/>
      <c r="L881" s="93"/>
      <c r="M881" s="93"/>
      <c r="N881" s="93"/>
      <c r="O881" s="93"/>
      <c r="P881" s="93"/>
      <c r="Q881" s="93"/>
      <c r="R881" s="94"/>
      <c r="S881" s="94"/>
      <c r="T881" s="94"/>
      <c r="U881" s="94"/>
      <c r="V881" s="94"/>
      <c r="W881" s="94"/>
      <c r="X881" s="94"/>
      <c r="Y881" s="94"/>
      <c r="Z881" s="94"/>
      <c r="AA881" s="94"/>
      <c r="AB881" s="94"/>
    </row>
    <row r="882">
      <c r="A882" s="85"/>
      <c r="B882" s="94"/>
      <c r="C882" s="94"/>
      <c r="D882" s="94"/>
      <c r="E882" s="94"/>
      <c r="F882" s="94"/>
      <c r="G882" s="94"/>
      <c r="H882" s="100"/>
      <c r="I882" s="94"/>
      <c r="J882" s="85"/>
      <c r="K882" s="85"/>
      <c r="L882" s="93"/>
      <c r="M882" s="93"/>
      <c r="N882" s="93"/>
      <c r="O882" s="93"/>
      <c r="P882" s="93"/>
      <c r="Q882" s="93"/>
      <c r="R882" s="94"/>
      <c r="S882" s="94"/>
      <c r="T882" s="94"/>
      <c r="U882" s="94"/>
      <c r="V882" s="94"/>
      <c r="W882" s="94"/>
      <c r="X882" s="94"/>
      <c r="Y882" s="94"/>
      <c r="Z882" s="94"/>
      <c r="AA882" s="94"/>
      <c r="AB882" s="94"/>
    </row>
    <row r="883">
      <c r="A883" s="85"/>
      <c r="B883" s="94"/>
      <c r="C883" s="94"/>
      <c r="D883" s="94"/>
      <c r="E883" s="94"/>
      <c r="F883" s="94"/>
      <c r="G883" s="94"/>
      <c r="H883" s="100"/>
      <c r="I883" s="94"/>
      <c r="J883" s="85"/>
      <c r="K883" s="85"/>
      <c r="L883" s="93"/>
      <c r="M883" s="93"/>
      <c r="N883" s="93"/>
      <c r="O883" s="93"/>
      <c r="P883" s="93"/>
      <c r="Q883" s="93"/>
      <c r="R883" s="94"/>
      <c r="S883" s="94"/>
      <c r="T883" s="94"/>
      <c r="U883" s="94"/>
      <c r="V883" s="94"/>
      <c r="W883" s="94"/>
      <c r="X883" s="94"/>
      <c r="Y883" s="94"/>
      <c r="Z883" s="94"/>
      <c r="AA883" s="94"/>
      <c r="AB883" s="94"/>
    </row>
    <row r="884">
      <c r="A884" s="85"/>
      <c r="B884" s="94"/>
      <c r="C884" s="94"/>
      <c r="D884" s="94"/>
      <c r="E884" s="94"/>
      <c r="F884" s="94"/>
      <c r="G884" s="94"/>
      <c r="H884" s="100"/>
      <c r="I884" s="94"/>
      <c r="J884" s="85"/>
      <c r="K884" s="85"/>
      <c r="L884" s="93"/>
      <c r="M884" s="93"/>
      <c r="N884" s="93"/>
      <c r="O884" s="93"/>
      <c r="P884" s="93"/>
      <c r="Q884" s="93"/>
      <c r="R884" s="94"/>
      <c r="S884" s="94"/>
      <c r="T884" s="94"/>
      <c r="U884" s="94"/>
      <c r="V884" s="94"/>
      <c r="W884" s="94"/>
      <c r="X884" s="94"/>
      <c r="Y884" s="94"/>
      <c r="Z884" s="94"/>
      <c r="AA884" s="94"/>
      <c r="AB884" s="94"/>
    </row>
    <row r="885">
      <c r="A885" s="85"/>
      <c r="B885" s="94"/>
      <c r="C885" s="94"/>
      <c r="D885" s="94"/>
      <c r="E885" s="94"/>
      <c r="F885" s="94"/>
      <c r="G885" s="94"/>
      <c r="H885" s="100"/>
      <c r="I885" s="94"/>
      <c r="J885" s="85"/>
      <c r="K885" s="85"/>
      <c r="L885" s="93"/>
      <c r="M885" s="93"/>
      <c r="N885" s="93"/>
      <c r="O885" s="93"/>
      <c r="P885" s="93"/>
      <c r="Q885" s="93"/>
      <c r="R885" s="94"/>
      <c r="S885" s="94"/>
      <c r="T885" s="94"/>
      <c r="U885" s="94"/>
      <c r="V885" s="94"/>
      <c r="W885" s="94"/>
      <c r="X885" s="94"/>
      <c r="Y885" s="94"/>
      <c r="Z885" s="94"/>
      <c r="AA885" s="94"/>
      <c r="AB885" s="94"/>
    </row>
    <row r="886">
      <c r="A886" s="85"/>
      <c r="B886" s="94"/>
      <c r="C886" s="94"/>
      <c r="D886" s="94"/>
      <c r="E886" s="94"/>
      <c r="F886" s="94"/>
      <c r="G886" s="94"/>
      <c r="H886" s="100"/>
      <c r="I886" s="94"/>
      <c r="J886" s="85"/>
      <c r="K886" s="85"/>
      <c r="L886" s="93"/>
      <c r="M886" s="93"/>
      <c r="N886" s="93"/>
      <c r="O886" s="93"/>
      <c r="P886" s="93"/>
      <c r="Q886" s="93"/>
      <c r="R886" s="94"/>
      <c r="S886" s="94"/>
      <c r="T886" s="94"/>
      <c r="U886" s="94"/>
      <c r="V886" s="94"/>
      <c r="W886" s="94"/>
      <c r="X886" s="94"/>
      <c r="Y886" s="94"/>
      <c r="Z886" s="94"/>
      <c r="AA886" s="94"/>
      <c r="AB886" s="94"/>
    </row>
    <row r="887">
      <c r="A887" s="85"/>
      <c r="B887" s="94"/>
      <c r="C887" s="94"/>
      <c r="D887" s="94"/>
      <c r="E887" s="94"/>
      <c r="F887" s="94"/>
      <c r="G887" s="94"/>
      <c r="H887" s="100"/>
      <c r="I887" s="94"/>
      <c r="J887" s="85"/>
      <c r="K887" s="85"/>
      <c r="L887" s="93"/>
      <c r="M887" s="93"/>
      <c r="N887" s="93"/>
      <c r="O887" s="93"/>
      <c r="P887" s="93"/>
      <c r="Q887" s="93"/>
      <c r="R887" s="94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</row>
    <row r="888">
      <c r="A888" s="85"/>
      <c r="B888" s="94"/>
      <c r="C888" s="94"/>
      <c r="D888" s="94"/>
      <c r="E888" s="94"/>
      <c r="F888" s="94"/>
      <c r="G888" s="94"/>
      <c r="H888" s="100"/>
      <c r="I888" s="94"/>
      <c r="J888" s="85"/>
      <c r="K888" s="85"/>
      <c r="L888" s="93"/>
      <c r="M888" s="93"/>
      <c r="N888" s="93"/>
      <c r="O888" s="93"/>
      <c r="P888" s="93"/>
      <c r="Q888" s="93"/>
      <c r="R888" s="94"/>
      <c r="S888" s="94"/>
      <c r="T888" s="94"/>
      <c r="U888" s="94"/>
      <c r="V888" s="94"/>
      <c r="W888" s="94"/>
      <c r="X888" s="94"/>
      <c r="Y888" s="94"/>
      <c r="Z888" s="94"/>
      <c r="AA888" s="94"/>
      <c r="AB888" s="94"/>
    </row>
    <row r="889">
      <c r="A889" s="85"/>
      <c r="B889" s="94"/>
      <c r="C889" s="94"/>
      <c r="D889" s="94"/>
      <c r="E889" s="94"/>
      <c r="F889" s="94"/>
      <c r="G889" s="94"/>
      <c r="H889" s="100"/>
      <c r="I889" s="94"/>
      <c r="J889" s="85"/>
      <c r="K889" s="85"/>
      <c r="L889" s="93"/>
      <c r="M889" s="93"/>
      <c r="N889" s="93"/>
      <c r="O889" s="93"/>
      <c r="P889" s="93"/>
      <c r="Q889" s="93"/>
      <c r="R889" s="94"/>
      <c r="S889" s="94"/>
      <c r="T889" s="94"/>
      <c r="U889" s="94"/>
      <c r="V889" s="94"/>
      <c r="W889" s="94"/>
      <c r="X889" s="94"/>
      <c r="Y889" s="94"/>
      <c r="Z889" s="94"/>
      <c r="AA889" s="94"/>
      <c r="AB889" s="94"/>
    </row>
    <row r="890">
      <c r="A890" s="85"/>
      <c r="B890" s="94"/>
      <c r="C890" s="94"/>
      <c r="D890" s="94"/>
      <c r="E890" s="94"/>
      <c r="F890" s="94"/>
      <c r="G890" s="94"/>
      <c r="H890" s="100"/>
      <c r="I890" s="94"/>
      <c r="J890" s="85"/>
      <c r="K890" s="85"/>
      <c r="L890" s="93"/>
      <c r="M890" s="93"/>
      <c r="N890" s="93"/>
      <c r="O890" s="93"/>
      <c r="P890" s="93"/>
      <c r="Q890" s="93"/>
      <c r="R890" s="94"/>
      <c r="S890" s="94"/>
      <c r="T890" s="94"/>
      <c r="U890" s="94"/>
      <c r="V890" s="94"/>
      <c r="W890" s="94"/>
      <c r="X890" s="94"/>
      <c r="Y890" s="94"/>
      <c r="Z890" s="94"/>
      <c r="AA890" s="94"/>
      <c r="AB890" s="94"/>
    </row>
    <row r="891">
      <c r="A891" s="85"/>
      <c r="B891" s="94"/>
      <c r="C891" s="94"/>
      <c r="D891" s="94"/>
      <c r="E891" s="94"/>
      <c r="F891" s="94"/>
      <c r="G891" s="94"/>
      <c r="H891" s="100"/>
      <c r="I891" s="94"/>
      <c r="J891" s="85"/>
      <c r="K891" s="85"/>
      <c r="L891" s="93"/>
      <c r="M891" s="93"/>
      <c r="N891" s="93"/>
      <c r="O891" s="93"/>
      <c r="P891" s="93"/>
      <c r="Q891" s="93"/>
      <c r="R891" s="94"/>
      <c r="S891" s="94"/>
      <c r="T891" s="94"/>
      <c r="U891" s="94"/>
      <c r="V891" s="94"/>
      <c r="W891" s="94"/>
      <c r="X891" s="94"/>
      <c r="Y891" s="94"/>
      <c r="Z891" s="94"/>
      <c r="AA891" s="94"/>
      <c r="AB891" s="94"/>
    </row>
    <row r="892">
      <c r="A892" s="85"/>
      <c r="B892" s="94"/>
      <c r="C892" s="94"/>
      <c r="D892" s="94"/>
      <c r="E892" s="94"/>
      <c r="F892" s="94"/>
      <c r="G892" s="94"/>
      <c r="H892" s="100"/>
      <c r="I892" s="94"/>
      <c r="J892" s="85"/>
      <c r="K892" s="85"/>
      <c r="L892" s="93"/>
      <c r="M892" s="93"/>
      <c r="N892" s="93"/>
      <c r="O892" s="93"/>
      <c r="P892" s="93"/>
      <c r="Q892" s="93"/>
      <c r="R892" s="94"/>
      <c r="S892" s="94"/>
      <c r="T892" s="94"/>
      <c r="U892" s="94"/>
      <c r="V892" s="94"/>
      <c r="W892" s="94"/>
      <c r="X892" s="94"/>
      <c r="Y892" s="94"/>
      <c r="Z892" s="94"/>
      <c r="AA892" s="94"/>
      <c r="AB892" s="94"/>
    </row>
    <row r="893">
      <c r="A893" s="85"/>
      <c r="B893" s="94"/>
      <c r="C893" s="94"/>
      <c r="D893" s="94"/>
      <c r="E893" s="94"/>
      <c r="F893" s="94"/>
      <c r="G893" s="94"/>
      <c r="H893" s="100"/>
      <c r="I893" s="94"/>
      <c r="J893" s="85"/>
      <c r="K893" s="85"/>
      <c r="L893" s="93"/>
      <c r="M893" s="93"/>
      <c r="N893" s="93"/>
      <c r="O893" s="93"/>
      <c r="P893" s="93"/>
      <c r="Q893" s="93"/>
      <c r="R893" s="94"/>
      <c r="S893" s="94"/>
      <c r="T893" s="94"/>
      <c r="U893" s="94"/>
      <c r="V893" s="94"/>
      <c r="W893" s="94"/>
      <c r="X893" s="94"/>
      <c r="Y893" s="94"/>
      <c r="Z893" s="94"/>
      <c r="AA893" s="94"/>
      <c r="AB893" s="94"/>
    </row>
    <row r="894">
      <c r="A894" s="85"/>
      <c r="B894" s="94"/>
      <c r="C894" s="94"/>
      <c r="D894" s="94"/>
      <c r="E894" s="94"/>
      <c r="F894" s="94"/>
      <c r="G894" s="94"/>
      <c r="H894" s="100"/>
      <c r="I894" s="94"/>
      <c r="J894" s="85"/>
      <c r="K894" s="85"/>
      <c r="L894" s="93"/>
      <c r="M894" s="93"/>
      <c r="N894" s="93"/>
      <c r="O894" s="93"/>
      <c r="P894" s="93"/>
      <c r="Q894" s="93"/>
      <c r="R894" s="94"/>
      <c r="S894" s="94"/>
      <c r="T894" s="94"/>
      <c r="U894" s="94"/>
      <c r="V894" s="94"/>
      <c r="W894" s="94"/>
      <c r="X894" s="94"/>
      <c r="Y894" s="94"/>
      <c r="Z894" s="94"/>
      <c r="AA894" s="94"/>
      <c r="AB894" s="94"/>
    </row>
    <row r="895">
      <c r="A895" s="85"/>
      <c r="B895" s="94"/>
      <c r="C895" s="94"/>
      <c r="D895" s="94"/>
      <c r="E895" s="94"/>
      <c r="F895" s="94"/>
      <c r="G895" s="94"/>
      <c r="H895" s="100"/>
      <c r="I895" s="94"/>
      <c r="J895" s="85"/>
      <c r="K895" s="85"/>
      <c r="L895" s="93"/>
      <c r="M895" s="93"/>
      <c r="N895" s="93"/>
      <c r="O895" s="93"/>
      <c r="P895" s="93"/>
      <c r="Q895" s="93"/>
      <c r="R895" s="94"/>
      <c r="S895" s="94"/>
      <c r="T895" s="94"/>
      <c r="U895" s="94"/>
      <c r="V895" s="94"/>
      <c r="W895" s="94"/>
      <c r="X895" s="94"/>
      <c r="Y895" s="94"/>
      <c r="Z895" s="94"/>
      <c r="AA895" s="94"/>
      <c r="AB895" s="94"/>
    </row>
    <row r="896">
      <c r="A896" s="85"/>
      <c r="B896" s="94"/>
      <c r="C896" s="94"/>
      <c r="D896" s="94"/>
      <c r="E896" s="94"/>
      <c r="F896" s="94"/>
      <c r="G896" s="94"/>
      <c r="H896" s="100"/>
      <c r="I896" s="94"/>
      <c r="J896" s="85"/>
      <c r="K896" s="85"/>
      <c r="L896" s="93"/>
      <c r="M896" s="93"/>
      <c r="N896" s="93"/>
      <c r="O896" s="93"/>
      <c r="P896" s="93"/>
      <c r="Q896" s="93"/>
      <c r="R896" s="94"/>
      <c r="S896" s="94"/>
      <c r="T896" s="94"/>
      <c r="U896" s="94"/>
      <c r="V896" s="94"/>
      <c r="W896" s="94"/>
      <c r="X896" s="94"/>
      <c r="Y896" s="94"/>
      <c r="Z896" s="94"/>
      <c r="AA896" s="94"/>
      <c r="AB896" s="94"/>
    </row>
    <row r="897">
      <c r="A897" s="85"/>
      <c r="B897" s="94"/>
      <c r="C897" s="94"/>
      <c r="D897" s="94"/>
      <c r="E897" s="94"/>
      <c r="F897" s="94"/>
      <c r="G897" s="94"/>
      <c r="H897" s="100"/>
      <c r="I897" s="94"/>
      <c r="J897" s="85"/>
      <c r="K897" s="85"/>
      <c r="L897" s="93"/>
      <c r="M897" s="93"/>
      <c r="N897" s="93"/>
      <c r="O897" s="93"/>
      <c r="P897" s="93"/>
      <c r="Q897" s="93"/>
      <c r="R897" s="94"/>
      <c r="S897" s="94"/>
      <c r="T897" s="94"/>
      <c r="U897" s="94"/>
      <c r="V897" s="94"/>
      <c r="W897" s="94"/>
      <c r="X897" s="94"/>
      <c r="Y897" s="94"/>
      <c r="Z897" s="94"/>
      <c r="AA897" s="94"/>
      <c r="AB897" s="94"/>
    </row>
    <row r="898">
      <c r="A898" s="85"/>
      <c r="B898" s="94"/>
      <c r="C898" s="94"/>
      <c r="D898" s="94"/>
      <c r="E898" s="94"/>
      <c r="F898" s="94"/>
      <c r="G898" s="94"/>
      <c r="H898" s="100"/>
      <c r="I898" s="94"/>
      <c r="J898" s="85"/>
      <c r="K898" s="85"/>
      <c r="L898" s="93"/>
      <c r="M898" s="93"/>
      <c r="N898" s="93"/>
      <c r="O898" s="93"/>
      <c r="P898" s="93"/>
      <c r="Q898" s="93"/>
      <c r="R898" s="94"/>
      <c r="S898" s="94"/>
      <c r="T898" s="94"/>
      <c r="U898" s="94"/>
      <c r="V898" s="94"/>
      <c r="W898" s="94"/>
      <c r="X898" s="94"/>
      <c r="Y898" s="94"/>
      <c r="Z898" s="94"/>
      <c r="AA898" s="94"/>
      <c r="AB898" s="94"/>
    </row>
    <row r="899">
      <c r="A899" s="85"/>
      <c r="B899" s="94"/>
      <c r="C899" s="94"/>
      <c r="D899" s="94"/>
      <c r="E899" s="94"/>
      <c r="F899" s="94"/>
      <c r="G899" s="94"/>
      <c r="H899" s="100"/>
      <c r="I899" s="94"/>
      <c r="J899" s="85"/>
      <c r="K899" s="85"/>
      <c r="L899" s="93"/>
      <c r="M899" s="93"/>
      <c r="N899" s="93"/>
      <c r="O899" s="93"/>
      <c r="P899" s="93"/>
      <c r="Q899" s="93"/>
      <c r="R899" s="94"/>
      <c r="S899" s="94"/>
      <c r="T899" s="94"/>
      <c r="U899" s="94"/>
      <c r="V899" s="94"/>
      <c r="W899" s="94"/>
      <c r="X899" s="94"/>
      <c r="Y899" s="94"/>
      <c r="Z899" s="94"/>
      <c r="AA899" s="94"/>
      <c r="AB899" s="94"/>
    </row>
    <row r="900">
      <c r="A900" s="85"/>
      <c r="B900" s="94"/>
      <c r="C900" s="94"/>
      <c r="D900" s="94"/>
      <c r="E900" s="94"/>
      <c r="F900" s="94"/>
      <c r="G900" s="94"/>
      <c r="H900" s="100"/>
      <c r="I900" s="94"/>
      <c r="J900" s="85"/>
      <c r="K900" s="85"/>
      <c r="L900" s="93"/>
      <c r="M900" s="93"/>
      <c r="N900" s="93"/>
      <c r="O900" s="93"/>
      <c r="P900" s="93"/>
      <c r="Q900" s="93"/>
      <c r="R900" s="94"/>
      <c r="S900" s="94"/>
      <c r="T900" s="94"/>
      <c r="U900" s="94"/>
      <c r="V900" s="94"/>
      <c r="W900" s="94"/>
      <c r="X900" s="94"/>
      <c r="Y900" s="94"/>
      <c r="Z900" s="94"/>
      <c r="AA900" s="94"/>
      <c r="AB900" s="94"/>
    </row>
    <row r="901">
      <c r="A901" s="85"/>
      <c r="B901" s="94"/>
      <c r="C901" s="94"/>
      <c r="D901" s="94"/>
      <c r="E901" s="94"/>
      <c r="F901" s="94"/>
      <c r="G901" s="94"/>
      <c r="H901" s="100"/>
      <c r="I901" s="94"/>
      <c r="J901" s="85"/>
      <c r="K901" s="85"/>
      <c r="L901" s="93"/>
      <c r="M901" s="93"/>
      <c r="N901" s="93"/>
      <c r="O901" s="93"/>
      <c r="P901" s="93"/>
      <c r="Q901" s="93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</row>
    <row r="902">
      <c r="A902" s="85"/>
      <c r="B902" s="94"/>
      <c r="C902" s="94"/>
      <c r="D902" s="94"/>
      <c r="E902" s="94"/>
      <c r="F902" s="94"/>
      <c r="G902" s="94"/>
      <c r="H902" s="100"/>
      <c r="I902" s="94"/>
      <c r="J902" s="85"/>
      <c r="K902" s="85"/>
      <c r="L902" s="93"/>
      <c r="M902" s="93"/>
      <c r="N902" s="93"/>
      <c r="O902" s="93"/>
      <c r="P902" s="93"/>
      <c r="Q902" s="93"/>
      <c r="R902" s="94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</row>
    <row r="903">
      <c r="A903" s="85"/>
      <c r="B903" s="94"/>
      <c r="C903" s="94"/>
      <c r="D903" s="94"/>
      <c r="E903" s="94"/>
      <c r="F903" s="94"/>
      <c r="G903" s="94"/>
      <c r="H903" s="100"/>
      <c r="I903" s="94"/>
      <c r="J903" s="85"/>
      <c r="K903" s="85"/>
      <c r="L903" s="93"/>
      <c r="M903" s="93"/>
      <c r="N903" s="93"/>
      <c r="O903" s="93"/>
      <c r="P903" s="93"/>
      <c r="Q903" s="93"/>
      <c r="R903" s="94"/>
      <c r="S903" s="94"/>
      <c r="T903" s="94"/>
      <c r="U903" s="94"/>
      <c r="V903" s="94"/>
      <c r="W903" s="94"/>
      <c r="X903" s="94"/>
      <c r="Y903" s="94"/>
      <c r="Z903" s="94"/>
      <c r="AA903" s="94"/>
      <c r="AB903" s="94"/>
    </row>
    <row r="904">
      <c r="A904" s="85"/>
      <c r="B904" s="94"/>
      <c r="C904" s="94"/>
      <c r="D904" s="94"/>
      <c r="E904" s="94"/>
      <c r="F904" s="94"/>
      <c r="G904" s="94"/>
      <c r="H904" s="100"/>
      <c r="I904" s="94"/>
      <c r="J904" s="85"/>
      <c r="K904" s="85"/>
      <c r="L904" s="93"/>
      <c r="M904" s="93"/>
      <c r="N904" s="93"/>
      <c r="O904" s="93"/>
      <c r="P904" s="93"/>
      <c r="Q904" s="93"/>
      <c r="R904" s="94"/>
      <c r="S904" s="94"/>
      <c r="T904" s="94"/>
      <c r="U904" s="94"/>
      <c r="V904" s="94"/>
      <c r="W904" s="94"/>
      <c r="X904" s="94"/>
      <c r="Y904" s="94"/>
      <c r="Z904" s="94"/>
      <c r="AA904" s="94"/>
      <c r="AB904" s="94"/>
    </row>
    <row r="905">
      <c r="A905" s="85"/>
      <c r="B905" s="94"/>
      <c r="C905" s="94"/>
      <c r="D905" s="94"/>
      <c r="E905" s="94"/>
      <c r="F905" s="94"/>
      <c r="G905" s="94"/>
      <c r="H905" s="100"/>
      <c r="I905" s="94"/>
      <c r="J905" s="85"/>
      <c r="K905" s="85"/>
      <c r="L905" s="93"/>
      <c r="M905" s="93"/>
      <c r="N905" s="93"/>
      <c r="O905" s="93"/>
      <c r="P905" s="93"/>
      <c r="Q905" s="93"/>
      <c r="R905" s="94"/>
      <c r="S905" s="94"/>
      <c r="T905" s="94"/>
      <c r="U905" s="94"/>
      <c r="V905" s="94"/>
      <c r="W905" s="94"/>
      <c r="X905" s="94"/>
      <c r="Y905" s="94"/>
      <c r="Z905" s="94"/>
      <c r="AA905" s="94"/>
      <c r="AB905" s="94"/>
    </row>
    <row r="906">
      <c r="A906" s="85"/>
      <c r="B906" s="94"/>
      <c r="C906" s="94"/>
      <c r="D906" s="94"/>
      <c r="E906" s="94"/>
      <c r="F906" s="94"/>
      <c r="G906" s="94"/>
      <c r="H906" s="100"/>
      <c r="I906" s="94"/>
      <c r="J906" s="85"/>
      <c r="K906" s="85"/>
      <c r="L906" s="93"/>
      <c r="M906" s="93"/>
      <c r="N906" s="93"/>
      <c r="O906" s="93"/>
      <c r="P906" s="93"/>
      <c r="Q906" s="93"/>
      <c r="R906" s="94"/>
      <c r="S906" s="94"/>
      <c r="T906" s="94"/>
      <c r="U906" s="94"/>
      <c r="V906" s="94"/>
      <c r="W906" s="94"/>
      <c r="X906" s="94"/>
      <c r="Y906" s="94"/>
      <c r="Z906" s="94"/>
      <c r="AA906" s="94"/>
      <c r="AB906" s="94"/>
    </row>
    <row r="907">
      <c r="A907" s="85"/>
      <c r="B907" s="94"/>
      <c r="C907" s="94"/>
      <c r="D907" s="94"/>
      <c r="E907" s="94"/>
      <c r="F907" s="94"/>
      <c r="G907" s="94"/>
      <c r="H907" s="100"/>
      <c r="I907" s="94"/>
      <c r="J907" s="85"/>
      <c r="K907" s="85"/>
      <c r="L907" s="93"/>
      <c r="M907" s="93"/>
      <c r="N907" s="93"/>
      <c r="O907" s="93"/>
      <c r="P907" s="93"/>
      <c r="Q907" s="93"/>
      <c r="R907" s="94"/>
      <c r="S907" s="94"/>
      <c r="T907" s="94"/>
      <c r="U907" s="94"/>
      <c r="V907" s="94"/>
      <c r="W907" s="94"/>
      <c r="X907" s="94"/>
      <c r="Y907" s="94"/>
      <c r="Z907" s="94"/>
      <c r="AA907" s="94"/>
      <c r="AB907" s="94"/>
    </row>
    <row r="908">
      <c r="A908" s="85"/>
      <c r="B908" s="94"/>
      <c r="C908" s="94"/>
      <c r="D908" s="94"/>
      <c r="E908" s="94"/>
      <c r="F908" s="94"/>
      <c r="G908" s="94"/>
      <c r="H908" s="100"/>
      <c r="I908" s="94"/>
      <c r="J908" s="85"/>
      <c r="K908" s="85"/>
      <c r="L908" s="93"/>
      <c r="M908" s="93"/>
      <c r="N908" s="93"/>
      <c r="O908" s="93"/>
      <c r="P908" s="93"/>
      <c r="Q908" s="93"/>
      <c r="R908" s="94"/>
      <c r="S908" s="94"/>
      <c r="T908" s="94"/>
      <c r="U908" s="94"/>
      <c r="V908" s="94"/>
      <c r="W908" s="94"/>
      <c r="X908" s="94"/>
      <c r="Y908" s="94"/>
      <c r="Z908" s="94"/>
      <c r="AA908" s="94"/>
      <c r="AB908" s="94"/>
    </row>
    <row r="909">
      <c r="A909" s="85"/>
      <c r="B909" s="94"/>
      <c r="C909" s="94"/>
      <c r="D909" s="94"/>
      <c r="E909" s="94"/>
      <c r="F909" s="94"/>
      <c r="G909" s="94"/>
      <c r="H909" s="100"/>
      <c r="I909" s="94"/>
      <c r="J909" s="85"/>
      <c r="K909" s="85"/>
      <c r="L909" s="93"/>
      <c r="M909" s="93"/>
      <c r="N909" s="93"/>
      <c r="O909" s="93"/>
      <c r="P909" s="93"/>
      <c r="Q909" s="93"/>
      <c r="R909" s="94"/>
      <c r="S909" s="94"/>
      <c r="T909" s="94"/>
      <c r="U909" s="94"/>
      <c r="V909" s="94"/>
      <c r="W909" s="94"/>
      <c r="X909" s="94"/>
      <c r="Y909" s="94"/>
      <c r="Z909" s="94"/>
      <c r="AA909" s="94"/>
      <c r="AB909" s="94"/>
    </row>
    <row r="910">
      <c r="A910" s="85"/>
      <c r="B910" s="94"/>
      <c r="C910" s="94"/>
      <c r="D910" s="94"/>
      <c r="E910" s="94"/>
      <c r="F910" s="94"/>
      <c r="G910" s="94"/>
      <c r="H910" s="100"/>
      <c r="I910" s="94"/>
      <c r="J910" s="85"/>
      <c r="K910" s="85"/>
      <c r="L910" s="93"/>
      <c r="M910" s="93"/>
      <c r="N910" s="93"/>
      <c r="O910" s="93"/>
      <c r="P910" s="93"/>
      <c r="Q910" s="93"/>
      <c r="R910" s="94"/>
      <c r="S910" s="94"/>
      <c r="T910" s="94"/>
      <c r="U910" s="94"/>
      <c r="V910" s="94"/>
      <c r="W910" s="94"/>
      <c r="X910" s="94"/>
      <c r="Y910" s="94"/>
      <c r="Z910" s="94"/>
      <c r="AA910" s="94"/>
      <c r="AB910" s="94"/>
    </row>
    <row r="911">
      <c r="A911" s="85"/>
      <c r="B911" s="94"/>
      <c r="C911" s="94"/>
      <c r="D911" s="94"/>
      <c r="E911" s="94"/>
      <c r="F911" s="94"/>
      <c r="G911" s="94"/>
      <c r="H911" s="100"/>
      <c r="I911" s="94"/>
      <c r="J911" s="85"/>
      <c r="K911" s="85"/>
      <c r="L911" s="93"/>
      <c r="M911" s="93"/>
      <c r="N911" s="93"/>
      <c r="O911" s="93"/>
      <c r="P911" s="93"/>
      <c r="Q911" s="93"/>
      <c r="R911" s="94"/>
      <c r="S911" s="94"/>
      <c r="T911" s="94"/>
      <c r="U911" s="94"/>
      <c r="V911" s="94"/>
      <c r="W911" s="94"/>
      <c r="X911" s="94"/>
      <c r="Y911" s="94"/>
      <c r="Z911" s="94"/>
      <c r="AA911" s="94"/>
      <c r="AB911" s="94"/>
    </row>
    <row r="912">
      <c r="A912" s="85"/>
      <c r="B912" s="94"/>
      <c r="C912" s="94"/>
      <c r="D912" s="94"/>
      <c r="E912" s="94"/>
      <c r="F912" s="94"/>
      <c r="G912" s="94"/>
      <c r="H912" s="100"/>
      <c r="I912" s="94"/>
      <c r="J912" s="85"/>
      <c r="K912" s="85"/>
      <c r="L912" s="93"/>
      <c r="M912" s="93"/>
      <c r="N912" s="93"/>
      <c r="O912" s="93"/>
      <c r="P912" s="93"/>
      <c r="Q912" s="93"/>
      <c r="R912" s="94"/>
      <c r="S912" s="94"/>
      <c r="T912" s="94"/>
      <c r="U912" s="94"/>
      <c r="V912" s="94"/>
      <c r="W912" s="94"/>
      <c r="X912" s="94"/>
      <c r="Y912" s="94"/>
      <c r="Z912" s="94"/>
      <c r="AA912" s="94"/>
      <c r="AB912" s="94"/>
    </row>
    <row r="913">
      <c r="A913" s="85"/>
      <c r="B913" s="94"/>
      <c r="C913" s="94"/>
      <c r="D913" s="94"/>
      <c r="E913" s="94"/>
      <c r="F913" s="94"/>
      <c r="G913" s="94"/>
      <c r="H913" s="100"/>
      <c r="I913" s="94"/>
      <c r="J913" s="85"/>
      <c r="K913" s="85"/>
      <c r="L913" s="93"/>
      <c r="M913" s="93"/>
      <c r="N913" s="93"/>
      <c r="O913" s="93"/>
      <c r="P913" s="93"/>
      <c r="Q913" s="93"/>
      <c r="R913" s="94"/>
      <c r="S913" s="94"/>
      <c r="T913" s="94"/>
      <c r="U913" s="94"/>
      <c r="V913" s="94"/>
      <c r="W913" s="94"/>
      <c r="X913" s="94"/>
      <c r="Y913" s="94"/>
      <c r="Z913" s="94"/>
      <c r="AA913" s="94"/>
      <c r="AB913" s="94"/>
    </row>
    <row r="914">
      <c r="A914" s="85"/>
      <c r="B914" s="94"/>
      <c r="C914" s="94"/>
      <c r="D914" s="94"/>
      <c r="E914" s="94"/>
      <c r="F914" s="94"/>
      <c r="G914" s="94"/>
      <c r="H914" s="100"/>
      <c r="I914" s="94"/>
      <c r="J914" s="85"/>
      <c r="K914" s="85"/>
      <c r="L914" s="93"/>
      <c r="M914" s="93"/>
      <c r="N914" s="93"/>
      <c r="O914" s="93"/>
      <c r="P914" s="93"/>
      <c r="Q914" s="93"/>
      <c r="R914" s="94"/>
      <c r="S914" s="94"/>
      <c r="T914" s="94"/>
      <c r="U914" s="94"/>
      <c r="V914" s="94"/>
      <c r="W914" s="94"/>
      <c r="X914" s="94"/>
      <c r="Y914" s="94"/>
      <c r="Z914" s="94"/>
      <c r="AA914" s="94"/>
      <c r="AB914" s="94"/>
    </row>
    <row r="915">
      <c r="A915" s="85"/>
      <c r="B915" s="94"/>
      <c r="C915" s="94"/>
      <c r="D915" s="94"/>
      <c r="E915" s="94"/>
      <c r="F915" s="94"/>
      <c r="G915" s="94"/>
      <c r="H915" s="100"/>
      <c r="I915" s="94"/>
      <c r="J915" s="85"/>
      <c r="K915" s="85"/>
      <c r="L915" s="93"/>
      <c r="M915" s="93"/>
      <c r="N915" s="93"/>
      <c r="O915" s="93"/>
      <c r="P915" s="93"/>
      <c r="Q915" s="93"/>
      <c r="R915" s="94"/>
      <c r="S915" s="94"/>
      <c r="T915" s="94"/>
      <c r="U915" s="94"/>
      <c r="V915" s="94"/>
      <c r="W915" s="94"/>
      <c r="X915" s="94"/>
      <c r="Y915" s="94"/>
      <c r="Z915" s="94"/>
      <c r="AA915" s="94"/>
      <c r="AB915" s="94"/>
    </row>
    <row r="916">
      <c r="A916" s="85"/>
      <c r="B916" s="94"/>
      <c r="C916" s="94"/>
      <c r="D916" s="94"/>
      <c r="E916" s="94"/>
      <c r="F916" s="94"/>
      <c r="G916" s="94"/>
      <c r="H916" s="100"/>
      <c r="I916" s="94"/>
      <c r="J916" s="85"/>
      <c r="K916" s="85"/>
      <c r="L916" s="93"/>
      <c r="M916" s="93"/>
      <c r="N916" s="93"/>
      <c r="O916" s="93"/>
      <c r="P916" s="93"/>
      <c r="Q916" s="93"/>
      <c r="R916" s="94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</row>
    <row r="917">
      <c r="A917" s="85"/>
      <c r="B917" s="94"/>
      <c r="C917" s="94"/>
      <c r="D917" s="94"/>
      <c r="E917" s="94"/>
      <c r="F917" s="94"/>
      <c r="G917" s="94"/>
      <c r="H917" s="100"/>
      <c r="I917" s="94"/>
      <c r="J917" s="85"/>
      <c r="K917" s="85"/>
      <c r="L917" s="93"/>
      <c r="M917" s="93"/>
      <c r="N917" s="93"/>
      <c r="O917" s="93"/>
      <c r="P917" s="93"/>
      <c r="Q917" s="93"/>
      <c r="R917" s="94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</row>
    <row r="918">
      <c r="A918" s="85"/>
      <c r="B918" s="94"/>
      <c r="C918" s="94"/>
      <c r="D918" s="94"/>
      <c r="E918" s="94"/>
      <c r="F918" s="94"/>
      <c r="G918" s="94"/>
      <c r="H918" s="100"/>
      <c r="I918" s="94"/>
      <c r="J918" s="85"/>
      <c r="K918" s="85"/>
      <c r="L918" s="93"/>
      <c r="M918" s="93"/>
      <c r="N918" s="93"/>
      <c r="O918" s="93"/>
      <c r="P918" s="93"/>
      <c r="Q918" s="93"/>
      <c r="R918" s="94"/>
      <c r="S918" s="94"/>
      <c r="T918" s="94"/>
      <c r="U918" s="94"/>
      <c r="V918" s="94"/>
      <c r="W918" s="94"/>
      <c r="X918" s="94"/>
      <c r="Y918" s="94"/>
      <c r="Z918" s="94"/>
      <c r="AA918" s="94"/>
      <c r="AB918" s="94"/>
    </row>
    <row r="919">
      <c r="A919" s="85"/>
      <c r="B919" s="94"/>
      <c r="C919" s="94"/>
      <c r="D919" s="94"/>
      <c r="E919" s="94"/>
      <c r="F919" s="94"/>
      <c r="G919" s="94"/>
      <c r="H919" s="100"/>
      <c r="I919" s="94"/>
      <c r="J919" s="85"/>
      <c r="K919" s="85"/>
      <c r="L919" s="93"/>
      <c r="M919" s="93"/>
      <c r="N919" s="93"/>
      <c r="O919" s="93"/>
      <c r="P919" s="93"/>
      <c r="Q919" s="93"/>
      <c r="R919" s="94"/>
      <c r="S919" s="94"/>
      <c r="T919" s="94"/>
      <c r="U919" s="94"/>
      <c r="V919" s="94"/>
      <c r="W919" s="94"/>
      <c r="X919" s="94"/>
      <c r="Y919" s="94"/>
      <c r="Z919" s="94"/>
      <c r="AA919" s="94"/>
      <c r="AB919" s="94"/>
    </row>
    <row r="920">
      <c r="A920" s="85"/>
      <c r="B920" s="94"/>
      <c r="C920" s="94"/>
      <c r="D920" s="94"/>
      <c r="E920" s="94"/>
      <c r="F920" s="94"/>
      <c r="G920" s="94"/>
      <c r="H920" s="100"/>
      <c r="I920" s="94"/>
      <c r="J920" s="85"/>
      <c r="K920" s="85"/>
      <c r="L920" s="93"/>
      <c r="M920" s="93"/>
      <c r="N920" s="93"/>
      <c r="O920" s="93"/>
      <c r="P920" s="93"/>
      <c r="Q920" s="93"/>
      <c r="R920" s="94"/>
      <c r="S920" s="94"/>
      <c r="T920" s="94"/>
      <c r="U920" s="94"/>
      <c r="V920" s="94"/>
      <c r="W920" s="94"/>
      <c r="X920" s="94"/>
      <c r="Y920" s="94"/>
      <c r="Z920" s="94"/>
      <c r="AA920" s="94"/>
      <c r="AB920" s="94"/>
    </row>
    <row r="921">
      <c r="A921" s="85"/>
      <c r="B921" s="94"/>
      <c r="C921" s="94"/>
      <c r="D921" s="94"/>
      <c r="E921" s="94"/>
      <c r="F921" s="94"/>
      <c r="G921" s="94"/>
      <c r="H921" s="100"/>
      <c r="I921" s="94"/>
      <c r="J921" s="85"/>
      <c r="K921" s="85"/>
      <c r="L921" s="93"/>
      <c r="M921" s="93"/>
      <c r="N921" s="93"/>
      <c r="O921" s="93"/>
      <c r="P921" s="93"/>
      <c r="Q921" s="93"/>
      <c r="R921" s="94"/>
      <c r="S921" s="94"/>
      <c r="T921" s="94"/>
      <c r="U921" s="94"/>
      <c r="V921" s="94"/>
      <c r="W921" s="94"/>
      <c r="X921" s="94"/>
      <c r="Y921" s="94"/>
      <c r="Z921" s="94"/>
      <c r="AA921" s="94"/>
      <c r="AB921" s="94"/>
    </row>
    <row r="922">
      <c r="A922" s="85"/>
      <c r="B922" s="94"/>
      <c r="C922" s="94"/>
      <c r="D922" s="94"/>
      <c r="E922" s="94"/>
      <c r="F922" s="94"/>
      <c r="G922" s="94"/>
      <c r="H922" s="100"/>
      <c r="I922" s="94"/>
      <c r="J922" s="85"/>
      <c r="K922" s="85"/>
      <c r="L922" s="93"/>
      <c r="M922" s="93"/>
      <c r="N922" s="93"/>
      <c r="O922" s="93"/>
      <c r="P922" s="93"/>
      <c r="Q922" s="93"/>
      <c r="R922" s="94"/>
      <c r="S922" s="94"/>
      <c r="T922" s="94"/>
      <c r="U922" s="94"/>
      <c r="V922" s="94"/>
      <c r="W922" s="94"/>
      <c r="X922" s="94"/>
      <c r="Y922" s="94"/>
      <c r="Z922" s="94"/>
      <c r="AA922" s="94"/>
      <c r="AB922" s="94"/>
    </row>
    <row r="923">
      <c r="A923" s="85"/>
      <c r="B923" s="94"/>
      <c r="C923" s="94"/>
      <c r="D923" s="94"/>
      <c r="E923" s="94"/>
      <c r="F923" s="94"/>
      <c r="G923" s="94"/>
      <c r="H923" s="100"/>
      <c r="I923" s="94"/>
      <c r="J923" s="85"/>
      <c r="K923" s="85"/>
      <c r="L923" s="93"/>
      <c r="M923" s="93"/>
      <c r="N923" s="93"/>
      <c r="O923" s="93"/>
      <c r="P923" s="93"/>
      <c r="Q923" s="93"/>
      <c r="R923" s="94"/>
      <c r="S923" s="94"/>
      <c r="T923" s="94"/>
      <c r="U923" s="94"/>
      <c r="V923" s="94"/>
      <c r="W923" s="94"/>
      <c r="X923" s="94"/>
      <c r="Y923" s="94"/>
      <c r="Z923" s="94"/>
      <c r="AA923" s="94"/>
      <c r="AB923" s="94"/>
    </row>
    <row r="924">
      <c r="A924" s="85"/>
      <c r="B924" s="94"/>
      <c r="C924" s="94"/>
      <c r="D924" s="94"/>
      <c r="E924" s="94"/>
      <c r="F924" s="94"/>
      <c r="G924" s="94"/>
      <c r="H924" s="100"/>
      <c r="I924" s="94"/>
      <c r="J924" s="85"/>
      <c r="K924" s="85"/>
      <c r="L924" s="93"/>
      <c r="M924" s="93"/>
      <c r="N924" s="93"/>
      <c r="O924" s="93"/>
      <c r="P924" s="93"/>
      <c r="Q924" s="93"/>
      <c r="R924" s="94"/>
      <c r="S924" s="94"/>
      <c r="T924" s="94"/>
      <c r="U924" s="94"/>
      <c r="V924" s="94"/>
      <c r="W924" s="94"/>
      <c r="X924" s="94"/>
      <c r="Y924" s="94"/>
      <c r="Z924" s="94"/>
      <c r="AA924" s="94"/>
      <c r="AB924" s="94"/>
    </row>
    <row r="925">
      <c r="A925" s="85"/>
      <c r="B925" s="94"/>
      <c r="C925" s="94"/>
      <c r="D925" s="94"/>
      <c r="E925" s="94"/>
      <c r="F925" s="94"/>
      <c r="G925" s="94"/>
      <c r="H925" s="100"/>
      <c r="I925" s="94"/>
      <c r="J925" s="85"/>
      <c r="K925" s="85"/>
      <c r="L925" s="93"/>
      <c r="M925" s="93"/>
      <c r="N925" s="93"/>
      <c r="O925" s="93"/>
      <c r="P925" s="93"/>
      <c r="Q925" s="93"/>
      <c r="R925" s="94"/>
      <c r="S925" s="94"/>
      <c r="T925" s="94"/>
      <c r="U925" s="94"/>
      <c r="V925" s="94"/>
      <c r="W925" s="94"/>
      <c r="X925" s="94"/>
      <c r="Y925" s="94"/>
      <c r="Z925" s="94"/>
      <c r="AA925" s="94"/>
      <c r="AB925" s="94"/>
    </row>
    <row r="926">
      <c r="A926" s="85"/>
      <c r="B926" s="94"/>
      <c r="C926" s="94"/>
      <c r="D926" s="94"/>
      <c r="E926" s="94"/>
      <c r="F926" s="94"/>
      <c r="G926" s="94"/>
      <c r="H926" s="100"/>
      <c r="I926" s="94"/>
      <c r="J926" s="85"/>
      <c r="K926" s="85"/>
      <c r="L926" s="93"/>
      <c r="M926" s="93"/>
      <c r="N926" s="93"/>
      <c r="O926" s="93"/>
      <c r="P926" s="93"/>
      <c r="Q926" s="93"/>
      <c r="R926" s="94"/>
      <c r="S926" s="94"/>
      <c r="T926" s="94"/>
      <c r="U926" s="94"/>
      <c r="V926" s="94"/>
      <c r="W926" s="94"/>
      <c r="X926" s="94"/>
      <c r="Y926" s="94"/>
      <c r="Z926" s="94"/>
      <c r="AA926" s="94"/>
      <c r="AB926" s="94"/>
    </row>
    <row r="927">
      <c r="A927" s="85"/>
      <c r="B927" s="94"/>
      <c r="C927" s="94"/>
      <c r="D927" s="94"/>
      <c r="E927" s="94"/>
      <c r="F927" s="94"/>
      <c r="G927" s="94"/>
      <c r="H927" s="100"/>
      <c r="I927" s="94"/>
      <c r="J927" s="85"/>
      <c r="K927" s="85"/>
      <c r="L927" s="93"/>
      <c r="M927" s="93"/>
      <c r="N927" s="93"/>
      <c r="O927" s="93"/>
      <c r="P927" s="93"/>
      <c r="Q927" s="93"/>
      <c r="R927" s="94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</row>
    <row r="928">
      <c r="A928" s="85"/>
      <c r="B928" s="94"/>
      <c r="C928" s="94"/>
      <c r="D928" s="94"/>
      <c r="E928" s="94"/>
      <c r="F928" s="94"/>
      <c r="G928" s="94"/>
      <c r="H928" s="100"/>
      <c r="I928" s="94"/>
      <c r="J928" s="85"/>
      <c r="K928" s="85"/>
      <c r="L928" s="93"/>
      <c r="M928" s="93"/>
      <c r="N928" s="93"/>
      <c r="O928" s="93"/>
      <c r="P928" s="93"/>
      <c r="Q928" s="93"/>
      <c r="R928" s="94"/>
      <c r="S928" s="94"/>
      <c r="T928" s="94"/>
      <c r="U928" s="94"/>
      <c r="V928" s="94"/>
      <c r="W928" s="94"/>
      <c r="X928" s="94"/>
      <c r="Y928" s="94"/>
      <c r="Z928" s="94"/>
      <c r="AA928" s="94"/>
      <c r="AB928" s="94"/>
    </row>
    <row r="929">
      <c r="A929" s="85"/>
      <c r="B929" s="94"/>
      <c r="C929" s="94"/>
      <c r="D929" s="94"/>
      <c r="E929" s="94"/>
      <c r="F929" s="94"/>
      <c r="G929" s="94"/>
      <c r="H929" s="100"/>
      <c r="I929" s="94"/>
      <c r="J929" s="85"/>
      <c r="K929" s="85"/>
      <c r="L929" s="93"/>
      <c r="M929" s="93"/>
      <c r="N929" s="93"/>
      <c r="O929" s="93"/>
      <c r="P929" s="93"/>
      <c r="Q929" s="93"/>
      <c r="R929" s="94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</row>
    <row r="930">
      <c r="A930" s="85"/>
      <c r="B930" s="94"/>
      <c r="C930" s="94"/>
      <c r="D930" s="94"/>
      <c r="E930" s="94"/>
      <c r="F930" s="94"/>
      <c r="G930" s="94"/>
      <c r="H930" s="100"/>
      <c r="I930" s="94"/>
      <c r="J930" s="85"/>
      <c r="K930" s="85"/>
      <c r="L930" s="93"/>
      <c r="M930" s="93"/>
      <c r="N930" s="93"/>
      <c r="O930" s="93"/>
      <c r="P930" s="93"/>
      <c r="Q930" s="93"/>
      <c r="R930" s="94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</row>
    <row r="931">
      <c r="A931" s="85"/>
      <c r="B931" s="94"/>
      <c r="C931" s="94"/>
      <c r="D931" s="94"/>
      <c r="E931" s="94"/>
      <c r="F931" s="94"/>
      <c r="G931" s="94"/>
      <c r="H931" s="100"/>
      <c r="I931" s="94"/>
      <c r="J931" s="85"/>
      <c r="K931" s="85"/>
      <c r="L931" s="93"/>
      <c r="M931" s="93"/>
      <c r="N931" s="93"/>
      <c r="O931" s="93"/>
      <c r="P931" s="93"/>
      <c r="Q931" s="93"/>
      <c r="R931" s="94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</row>
    <row r="932">
      <c r="A932" s="85"/>
      <c r="B932" s="94"/>
      <c r="C932" s="94"/>
      <c r="D932" s="94"/>
      <c r="E932" s="94"/>
      <c r="F932" s="94"/>
      <c r="G932" s="94"/>
      <c r="H932" s="100"/>
      <c r="I932" s="94"/>
      <c r="J932" s="85"/>
      <c r="K932" s="85"/>
      <c r="L932" s="93"/>
      <c r="M932" s="93"/>
      <c r="N932" s="93"/>
      <c r="O932" s="93"/>
      <c r="P932" s="93"/>
      <c r="Q932" s="93"/>
      <c r="R932" s="94"/>
      <c r="S932" s="94"/>
      <c r="T932" s="94"/>
      <c r="U932" s="94"/>
      <c r="V932" s="94"/>
      <c r="W932" s="94"/>
      <c r="X932" s="94"/>
      <c r="Y932" s="94"/>
      <c r="Z932" s="94"/>
      <c r="AA932" s="94"/>
      <c r="AB932" s="94"/>
    </row>
    <row r="933">
      <c r="A933" s="85"/>
      <c r="B933" s="94"/>
      <c r="C933" s="94"/>
      <c r="D933" s="94"/>
      <c r="E933" s="94"/>
      <c r="F933" s="94"/>
      <c r="G933" s="94"/>
      <c r="H933" s="100"/>
      <c r="I933" s="94"/>
      <c r="J933" s="85"/>
      <c r="K933" s="85"/>
      <c r="L933" s="93"/>
      <c r="M933" s="93"/>
      <c r="N933" s="93"/>
      <c r="O933" s="93"/>
      <c r="P933" s="93"/>
      <c r="Q933" s="93"/>
      <c r="R933" s="94"/>
      <c r="S933" s="94"/>
      <c r="T933" s="94"/>
      <c r="U933" s="94"/>
      <c r="V933" s="94"/>
      <c r="W933" s="94"/>
      <c r="X933" s="94"/>
      <c r="Y933" s="94"/>
      <c r="Z933" s="94"/>
      <c r="AA933" s="94"/>
      <c r="AB933" s="94"/>
    </row>
    <row r="934">
      <c r="A934" s="85"/>
      <c r="B934" s="94"/>
      <c r="C934" s="94"/>
      <c r="D934" s="94"/>
      <c r="E934" s="94"/>
      <c r="F934" s="94"/>
      <c r="G934" s="94"/>
      <c r="H934" s="100"/>
      <c r="I934" s="94"/>
      <c r="J934" s="85"/>
      <c r="K934" s="85"/>
      <c r="L934" s="93"/>
      <c r="M934" s="93"/>
      <c r="N934" s="93"/>
      <c r="O934" s="93"/>
      <c r="P934" s="93"/>
      <c r="Q934" s="93"/>
      <c r="R934" s="94"/>
      <c r="S934" s="94"/>
      <c r="T934" s="94"/>
      <c r="U934" s="94"/>
      <c r="V934" s="94"/>
      <c r="W934" s="94"/>
      <c r="X934" s="94"/>
      <c r="Y934" s="94"/>
      <c r="Z934" s="94"/>
      <c r="AA934" s="94"/>
      <c r="AB934" s="94"/>
    </row>
    <row r="935">
      <c r="A935" s="85"/>
      <c r="B935" s="94"/>
      <c r="C935" s="94"/>
      <c r="D935" s="94"/>
      <c r="E935" s="94"/>
      <c r="F935" s="94"/>
      <c r="G935" s="94"/>
      <c r="H935" s="100"/>
      <c r="I935" s="94"/>
      <c r="J935" s="85"/>
      <c r="K935" s="85"/>
      <c r="L935" s="93"/>
      <c r="M935" s="93"/>
      <c r="N935" s="93"/>
      <c r="O935" s="93"/>
      <c r="P935" s="93"/>
      <c r="Q935" s="93"/>
      <c r="R935" s="94"/>
      <c r="S935" s="94"/>
      <c r="T935" s="94"/>
      <c r="U935" s="94"/>
      <c r="V935" s="94"/>
      <c r="W935" s="94"/>
      <c r="X935" s="94"/>
      <c r="Y935" s="94"/>
      <c r="Z935" s="94"/>
      <c r="AA935" s="94"/>
      <c r="AB935" s="94"/>
    </row>
    <row r="936">
      <c r="A936" s="85"/>
      <c r="B936" s="94"/>
      <c r="C936" s="94"/>
      <c r="D936" s="94"/>
      <c r="E936" s="94"/>
      <c r="F936" s="94"/>
      <c r="G936" s="94"/>
      <c r="H936" s="100"/>
      <c r="I936" s="94"/>
      <c r="J936" s="85"/>
      <c r="K936" s="85"/>
      <c r="L936" s="93"/>
      <c r="M936" s="93"/>
      <c r="N936" s="93"/>
      <c r="O936" s="93"/>
      <c r="P936" s="93"/>
      <c r="Q936" s="93"/>
      <c r="R936" s="94"/>
      <c r="S936" s="94"/>
      <c r="T936" s="94"/>
      <c r="U936" s="94"/>
      <c r="V936" s="94"/>
      <c r="W936" s="94"/>
      <c r="X936" s="94"/>
      <c r="Y936" s="94"/>
      <c r="Z936" s="94"/>
      <c r="AA936" s="94"/>
      <c r="AB936" s="94"/>
    </row>
    <row r="937">
      <c r="A937" s="85"/>
      <c r="B937" s="94"/>
      <c r="C937" s="94"/>
      <c r="D937" s="94"/>
      <c r="E937" s="94"/>
      <c r="F937" s="94"/>
      <c r="G937" s="94"/>
      <c r="H937" s="100"/>
      <c r="I937" s="94"/>
      <c r="J937" s="85"/>
      <c r="K937" s="85"/>
      <c r="L937" s="93"/>
      <c r="M937" s="93"/>
      <c r="N937" s="93"/>
      <c r="O937" s="93"/>
      <c r="P937" s="93"/>
      <c r="Q937" s="93"/>
      <c r="R937" s="94"/>
      <c r="S937" s="94"/>
      <c r="T937" s="94"/>
      <c r="U937" s="94"/>
      <c r="V937" s="94"/>
      <c r="W937" s="94"/>
      <c r="X937" s="94"/>
      <c r="Y937" s="94"/>
      <c r="Z937" s="94"/>
      <c r="AA937" s="94"/>
      <c r="AB937" s="94"/>
    </row>
    <row r="938">
      <c r="A938" s="85"/>
      <c r="B938" s="94"/>
      <c r="C938" s="94"/>
      <c r="D938" s="94"/>
      <c r="E938" s="94"/>
      <c r="F938" s="94"/>
      <c r="G938" s="94"/>
      <c r="H938" s="100"/>
      <c r="I938" s="94"/>
      <c r="J938" s="85"/>
      <c r="K938" s="85"/>
      <c r="L938" s="93"/>
      <c r="M938" s="93"/>
      <c r="N938" s="93"/>
      <c r="O938" s="93"/>
      <c r="P938" s="93"/>
      <c r="Q938" s="93"/>
      <c r="R938" s="94"/>
      <c r="S938" s="94"/>
      <c r="T938" s="94"/>
      <c r="U938" s="94"/>
      <c r="V938" s="94"/>
      <c r="W938" s="94"/>
      <c r="X938" s="94"/>
      <c r="Y938" s="94"/>
      <c r="Z938" s="94"/>
      <c r="AA938" s="94"/>
      <c r="AB938" s="94"/>
    </row>
    <row r="939">
      <c r="A939" s="85"/>
      <c r="B939" s="94"/>
      <c r="C939" s="94"/>
      <c r="D939" s="94"/>
      <c r="E939" s="94"/>
      <c r="F939" s="94"/>
      <c r="G939" s="94"/>
      <c r="H939" s="100"/>
      <c r="I939" s="94"/>
      <c r="J939" s="85"/>
      <c r="K939" s="85"/>
      <c r="L939" s="93"/>
      <c r="M939" s="93"/>
      <c r="N939" s="93"/>
      <c r="O939" s="93"/>
      <c r="P939" s="93"/>
      <c r="Q939" s="93"/>
      <c r="R939" s="94"/>
      <c r="S939" s="94"/>
      <c r="T939" s="94"/>
      <c r="U939" s="94"/>
      <c r="V939" s="94"/>
      <c r="W939" s="94"/>
      <c r="X939" s="94"/>
      <c r="Y939" s="94"/>
      <c r="Z939" s="94"/>
      <c r="AA939" s="94"/>
      <c r="AB939" s="94"/>
    </row>
    <row r="940">
      <c r="A940" s="85"/>
      <c r="B940" s="94"/>
      <c r="C940" s="94"/>
      <c r="D940" s="94"/>
      <c r="E940" s="94"/>
      <c r="F940" s="94"/>
      <c r="G940" s="94"/>
      <c r="H940" s="100"/>
      <c r="I940" s="94"/>
      <c r="J940" s="85"/>
      <c r="K940" s="85"/>
      <c r="L940" s="93"/>
      <c r="M940" s="93"/>
      <c r="N940" s="93"/>
      <c r="O940" s="93"/>
      <c r="P940" s="93"/>
      <c r="Q940" s="93"/>
      <c r="R940" s="94"/>
      <c r="S940" s="94"/>
      <c r="T940" s="94"/>
      <c r="U940" s="94"/>
      <c r="V940" s="94"/>
      <c r="W940" s="94"/>
      <c r="X940" s="94"/>
      <c r="Y940" s="94"/>
      <c r="Z940" s="94"/>
      <c r="AA940" s="94"/>
      <c r="AB940" s="94"/>
    </row>
    <row r="941">
      <c r="A941" s="85"/>
      <c r="B941" s="94"/>
      <c r="C941" s="94"/>
      <c r="D941" s="94"/>
      <c r="E941" s="94"/>
      <c r="F941" s="94"/>
      <c r="G941" s="94"/>
      <c r="H941" s="100"/>
      <c r="I941" s="94"/>
      <c r="J941" s="85"/>
      <c r="K941" s="85"/>
      <c r="L941" s="93"/>
      <c r="M941" s="93"/>
      <c r="N941" s="93"/>
      <c r="O941" s="93"/>
      <c r="P941" s="93"/>
      <c r="Q941" s="93"/>
      <c r="R941" s="94"/>
      <c r="S941" s="94"/>
      <c r="T941" s="94"/>
      <c r="U941" s="94"/>
      <c r="V941" s="94"/>
      <c r="W941" s="94"/>
      <c r="X941" s="94"/>
      <c r="Y941" s="94"/>
      <c r="Z941" s="94"/>
      <c r="AA941" s="94"/>
      <c r="AB941" s="94"/>
    </row>
    <row r="942">
      <c r="A942" s="85"/>
      <c r="B942" s="94"/>
      <c r="C942" s="94"/>
      <c r="D942" s="94"/>
      <c r="E942" s="94"/>
      <c r="F942" s="94"/>
      <c r="G942" s="94"/>
      <c r="H942" s="100"/>
      <c r="I942" s="94"/>
      <c r="J942" s="85"/>
      <c r="K942" s="85"/>
      <c r="L942" s="93"/>
      <c r="M942" s="93"/>
      <c r="N942" s="93"/>
      <c r="O942" s="93"/>
      <c r="P942" s="93"/>
      <c r="Q942" s="93"/>
      <c r="R942" s="94"/>
      <c r="S942" s="94"/>
      <c r="T942" s="94"/>
      <c r="U942" s="94"/>
      <c r="V942" s="94"/>
      <c r="W942" s="94"/>
      <c r="X942" s="94"/>
      <c r="Y942" s="94"/>
      <c r="Z942" s="94"/>
      <c r="AA942" s="94"/>
      <c r="AB942" s="94"/>
    </row>
    <row r="943">
      <c r="A943" s="85"/>
      <c r="B943" s="94"/>
      <c r="C943" s="94"/>
      <c r="D943" s="94"/>
      <c r="E943" s="94"/>
      <c r="F943" s="94"/>
      <c r="G943" s="94"/>
      <c r="H943" s="100"/>
      <c r="I943" s="94"/>
      <c r="J943" s="85"/>
      <c r="K943" s="85"/>
      <c r="L943" s="93"/>
      <c r="M943" s="93"/>
      <c r="N943" s="93"/>
      <c r="O943" s="93"/>
      <c r="P943" s="93"/>
      <c r="Q943" s="93"/>
      <c r="R943" s="94"/>
      <c r="S943" s="94"/>
      <c r="T943" s="94"/>
      <c r="U943" s="94"/>
      <c r="V943" s="94"/>
      <c r="W943" s="94"/>
      <c r="X943" s="94"/>
      <c r="Y943" s="94"/>
      <c r="Z943" s="94"/>
      <c r="AA943" s="94"/>
      <c r="AB943" s="94"/>
    </row>
    <row r="944">
      <c r="A944" s="85"/>
      <c r="B944" s="94"/>
      <c r="C944" s="94"/>
      <c r="D944" s="94"/>
      <c r="E944" s="94"/>
      <c r="F944" s="94"/>
      <c r="G944" s="94"/>
      <c r="H944" s="100"/>
      <c r="I944" s="94"/>
      <c r="J944" s="85"/>
      <c r="K944" s="85"/>
      <c r="L944" s="93"/>
      <c r="M944" s="93"/>
      <c r="N944" s="93"/>
      <c r="O944" s="93"/>
      <c r="P944" s="93"/>
      <c r="Q944" s="93"/>
      <c r="R944" s="94"/>
      <c r="S944" s="94"/>
      <c r="T944" s="94"/>
      <c r="U944" s="94"/>
      <c r="V944" s="94"/>
      <c r="W944" s="94"/>
      <c r="X944" s="94"/>
      <c r="Y944" s="94"/>
      <c r="Z944" s="94"/>
      <c r="AA944" s="94"/>
      <c r="AB944" s="94"/>
    </row>
    <row r="945">
      <c r="A945" s="85"/>
      <c r="B945" s="94"/>
      <c r="C945" s="94"/>
      <c r="D945" s="94"/>
      <c r="E945" s="94"/>
      <c r="F945" s="94"/>
      <c r="G945" s="94"/>
      <c r="H945" s="100"/>
      <c r="I945" s="94"/>
      <c r="J945" s="85"/>
      <c r="K945" s="85"/>
      <c r="L945" s="93"/>
      <c r="M945" s="93"/>
      <c r="N945" s="93"/>
      <c r="O945" s="93"/>
      <c r="P945" s="93"/>
      <c r="Q945" s="93"/>
      <c r="R945" s="94"/>
      <c r="S945" s="94"/>
      <c r="T945" s="94"/>
      <c r="U945" s="94"/>
      <c r="V945" s="94"/>
      <c r="W945" s="94"/>
      <c r="X945" s="94"/>
      <c r="Y945" s="94"/>
      <c r="Z945" s="94"/>
      <c r="AA945" s="94"/>
      <c r="AB945" s="94"/>
    </row>
    <row r="946">
      <c r="A946" s="85"/>
      <c r="B946" s="94"/>
      <c r="C946" s="94"/>
      <c r="D946" s="94"/>
      <c r="E946" s="94"/>
      <c r="F946" s="94"/>
      <c r="G946" s="94"/>
      <c r="H946" s="100"/>
      <c r="I946" s="94"/>
      <c r="J946" s="85"/>
      <c r="K946" s="85"/>
      <c r="L946" s="93"/>
      <c r="M946" s="93"/>
      <c r="N946" s="93"/>
      <c r="O946" s="93"/>
      <c r="P946" s="93"/>
      <c r="Q946" s="93"/>
      <c r="R946" s="94"/>
      <c r="S946" s="94"/>
      <c r="T946" s="94"/>
      <c r="U946" s="94"/>
      <c r="V946" s="94"/>
      <c r="W946" s="94"/>
      <c r="X946" s="94"/>
      <c r="Y946" s="94"/>
      <c r="Z946" s="94"/>
      <c r="AA946" s="94"/>
      <c r="AB946" s="94"/>
    </row>
    <row r="947">
      <c r="A947" s="85"/>
      <c r="B947" s="94"/>
      <c r="C947" s="94"/>
      <c r="D947" s="94"/>
      <c r="E947" s="94"/>
      <c r="F947" s="94"/>
      <c r="G947" s="94"/>
      <c r="H947" s="100"/>
      <c r="I947" s="94"/>
      <c r="J947" s="85"/>
      <c r="K947" s="85"/>
      <c r="L947" s="93"/>
      <c r="M947" s="93"/>
      <c r="N947" s="93"/>
      <c r="O947" s="93"/>
      <c r="P947" s="93"/>
      <c r="Q947" s="93"/>
      <c r="R947" s="94"/>
      <c r="S947" s="94"/>
      <c r="T947" s="94"/>
      <c r="U947" s="94"/>
      <c r="V947" s="94"/>
      <c r="W947" s="94"/>
      <c r="X947" s="94"/>
      <c r="Y947" s="94"/>
      <c r="Z947" s="94"/>
      <c r="AA947" s="94"/>
      <c r="AB947" s="94"/>
    </row>
    <row r="948">
      <c r="A948" s="85"/>
      <c r="B948" s="94"/>
      <c r="C948" s="94"/>
      <c r="D948" s="94"/>
      <c r="E948" s="94"/>
      <c r="F948" s="94"/>
      <c r="G948" s="94"/>
      <c r="H948" s="100"/>
      <c r="I948" s="94"/>
      <c r="J948" s="85"/>
      <c r="K948" s="85"/>
      <c r="L948" s="93"/>
      <c r="M948" s="93"/>
      <c r="N948" s="93"/>
      <c r="O948" s="93"/>
      <c r="P948" s="93"/>
      <c r="Q948" s="93"/>
      <c r="R948" s="94"/>
      <c r="S948" s="94"/>
      <c r="T948" s="94"/>
      <c r="U948" s="94"/>
      <c r="V948" s="94"/>
      <c r="W948" s="94"/>
      <c r="X948" s="94"/>
      <c r="Y948" s="94"/>
      <c r="Z948" s="94"/>
      <c r="AA948" s="94"/>
      <c r="AB948" s="94"/>
    </row>
    <row r="949">
      <c r="A949" s="85"/>
      <c r="B949" s="94"/>
      <c r="C949" s="94"/>
      <c r="D949" s="94"/>
      <c r="E949" s="94"/>
      <c r="F949" s="94"/>
      <c r="G949" s="94"/>
      <c r="H949" s="100"/>
      <c r="I949" s="94"/>
      <c r="J949" s="85"/>
      <c r="K949" s="85"/>
      <c r="L949" s="93"/>
      <c r="M949" s="93"/>
      <c r="N949" s="93"/>
      <c r="O949" s="93"/>
      <c r="P949" s="93"/>
      <c r="Q949" s="93"/>
      <c r="R949" s="94"/>
      <c r="S949" s="94"/>
      <c r="T949" s="94"/>
      <c r="U949" s="94"/>
      <c r="V949" s="94"/>
      <c r="W949" s="94"/>
      <c r="X949" s="94"/>
      <c r="Y949" s="94"/>
      <c r="Z949" s="94"/>
      <c r="AA949" s="94"/>
      <c r="AB949" s="94"/>
    </row>
    <row r="950">
      <c r="A950" s="85"/>
      <c r="B950" s="94"/>
      <c r="C950" s="94"/>
      <c r="D950" s="94"/>
      <c r="E950" s="94"/>
      <c r="F950" s="94"/>
      <c r="G950" s="94"/>
      <c r="H950" s="100"/>
      <c r="I950" s="94"/>
      <c r="J950" s="85"/>
      <c r="K950" s="85"/>
      <c r="L950" s="93"/>
      <c r="M950" s="93"/>
      <c r="N950" s="93"/>
      <c r="O950" s="93"/>
      <c r="P950" s="93"/>
      <c r="Q950" s="93"/>
      <c r="R950" s="94"/>
      <c r="S950" s="94"/>
      <c r="T950" s="94"/>
      <c r="U950" s="94"/>
      <c r="V950" s="94"/>
      <c r="W950" s="94"/>
      <c r="X950" s="94"/>
      <c r="Y950" s="94"/>
      <c r="Z950" s="94"/>
      <c r="AA950" s="94"/>
      <c r="AB950" s="94"/>
    </row>
    <row r="951">
      <c r="A951" s="85"/>
      <c r="B951" s="94"/>
      <c r="C951" s="94"/>
      <c r="D951" s="94"/>
      <c r="E951" s="94"/>
      <c r="F951" s="94"/>
      <c r="G951" s="94"/>
      <c r="H951" s="100"/>
      <c r="I951" s="94"/>
      <c r="J951" s="85"/>
      <c r="K951" s="85"/>
      <c r="L951" s="93"/>
      <c r="M951" s="93"/>
      <c r="N951" s="93"/>
      <c r="O951" s="93"/>
      <c r="P951" s="93"/>
      <c r="Q951" s="93"/>
      <c r="R951" s="94"/>
      <c r="S951" s="94"/>
      <c r="T951" s="94"/>
      <c r="U951" s="94"/>
      <c r="V951" s="94"/>
      <c r="W951" s="94"/>
      <c r="X951" s="94"/>
      <c r="Y951" s="94"/>
      <c r="Z951" s="94"/>
      <c r="AA951" s="94"/>
      <c r="AB951" s="94"/>
    </row>
    <row r="952">
      <c r="A952" s="85"/>
      <c r="B952" s="94"/>
      <c r="C952" s="94"/>
      <c r="D952" s="94"/>
      <c r="E952" s="94"/>
      <c r="F952" s="94"/>
      <c r="G952" s="94"/>
      <c r="H952" s="100"/>
      <c r="I952" s="94"/>
      <c r="J952" s="85"/>
      <c r="K952" s="85"/>
      <c r="L952" s="93"/>
      <c r="M952" s="93"/>
      <c r="N952" s="93"/>
      <c r="O952" s="93"/>
      <c r="P952" s="93"/>
      <c r="Q952" s="93"/>
      <c r="R952" s="94"/>
      <c r="S952" s="94"/>
      <c r="T952" s="94"/>
      <c r="U952" s="94"/>
      <c r="V952" s="94"/>
      <c r="W952" s="94"/>
      <c r="X952" s="94"/>
      <c r="Y952" s="94"/>
      <c r="Z952" s="94"/>
      <c r="AA952" s="94"/>
      <c r="AB952" s="94"/>
    </row>
    <row r="953">
      <c r="A953" s="85"/>
      <c r="B953" s="94"/>
      <c r="C953" s="94"/>
      <c r="D953" s="94"/>
      <c r="E953" s="94"/>
      <c r="F953" s="94"/>
      <c r="G953" s="94"/>
      <c r="H953" s="100"/>
      <c r="I953" s="94"/>
      <c r="J953" s="85"/>
      <c r="K953" s="85"/>
      <c r="L953" s="93"/>
      <c r="M953" s="93"/>
      <c r="N953" s="93"/>
      <c r="O953" s="93"/>
      <c r="P953" s="93"/>
      <c r="Q953" s="93"/>
      <c r="R953" s="94"/>
      <c r="S953" s="94"/>
      <c r="T953" s="94"/>
      <c r="U953" s="94"/>
      <c r="V953" s="94"/>
      <c r="W953" s="94"/>
      <c r="X953" s="94"/>
      <c r="Y953" s="94"/>
      <c r="Z953" s="94"/>
      <c r="AA953" s="94"/>
      <c r="AB953" s="94"/>
    </row>
    <row r="954">
      <c r="A954" s="85"/>
      <c r="B954" s="94"/>
      <c r="C954" s="94"/>
      <c r="D954" s="94"/>
      <c r="E954" s="94"/>
      <c r="F954" s="94"/>
      <c r="G954" s="94"/>
      <c r="H954" s="100"/>
      <c r="I954" s="94"/>
      <c r="J954" s="85"/>
      <c r="K954" s="85"/>
      <c r="L954" s="93"/>
      <c r="M954" s="93"/>
      <c r="N954" s="93"/>
      <c r="O954" s="93"/>
      <c r="P954" s="93"/>
      <c r="Q954" s="93"/>
      <c r="R954" s="94"/>
      <c r="S954" s="94"/>
      <c r="T954" s="94"/>
      <c r="U954" s="94"/>
      <c r="V954" s="94"/>
      <c r="W954" s="94"/>
      <c r="X954" s="94"/>
      <c r="Y954" s="94"/>
      <c r="Z954" s="94"/>
      <c r="AA954" s="94"/>
      <c r="AB954" s="94"/>
    </row>
    <row r="955">
      <c r="A955" s="85"/>
      <c r="B955" s="94"/>
      <c r="C955" s="94"/>
      <c r="D955" s="94"/>
      <c r="E955" s="94"/>
      <c r="F955" s="94"/>
      <c r="G955" s="94"/>
      <c r="H955" s="100"/>
      <c r="I955" s="94"/>
      <c r="J955" s="85"/>
      <c r="K955" s="85"/>
      <c r="L955" s="93"/>
      <c r="M955" s="93"/>
      <c r="N955" s="93"/>
      <c r="O955" s="93"/>
      <c r="P955" s="93"/>
      <c r="Q955" s="93"/>
      <c r="R955" s="94"/>
      <c r="S955" s="94"/>
      <c r="T955" s="94"/>
      <c r="U955" s="94"/>
      <c r="V955" s="94"/>
      <c r="W955" s="94"/>
      <c r="X955" s="94"/>
      <c r="Y955" s="94"/>
      <c r="Z955" s="94"/>
      <c r="AA955" s="94"/>
      <c r="AB955" s="94"/>
    </row>
    <row r="956">
      <c r="A956" s="85"/>
      <c r="B956" s="94"/>
      <c r="C956" s="94"/>
      <c r="D956" s="94"/>
      <c r="E956" s="94"/>
      <c r="F956" s="94"/>
      <c r="G956" s="94"/>
      <c r="H956" s="100"/>
      <c r="I956" s="94"/>
      <c r="J956" s="85"/>
      <c r="K956" s="85"/>
      <c r="L956" s="93"/>
      <c r="M956" s="93"/>
      <c r="N956" s="93"/>
      <c r="O956" s="93"/>
      <c r="P956" s="93"/>
      <c r="Q956" s="93"/>
      <c r="R956" s="94"/>
      <c r="S956" s="94"/>
      <c r="T956" s="94"/>
      <c r="U956" s="94"/>
      <c r="V956" s="94"/>
      <c r="W956" s="94"/>
      <c r="X956" s="94"/>
      <c r="Y956" s="94"/>
      <c r="Z956" s="94"/>
      <c r="AA956" s="94"/>
      <c r="AB956" s="94"/>
    </row>
    <row r="957">
      <c r="A957" s="85"/>
      <c r="B957" s="94"/>
      <c r="C957" s="94"/>
      <c r="D957" s="94"/>
      <c r="E957" s="94"/>
      <c r="F957" s="94"/>
      <c r="G957" s="94"/>
      <c r="H957" s="100"/>
      <c r="I957" s="94"/>
      <c r="J957" s="85"/>
      <c r="K957" s="85"/>
      <c r="L957" s="93"/>
      <c r="M957" s="93"/>
      <c r="N957" s="93"/>
      <c r="O957" s="93"/>
      <c r="P957" s="93"/>
      <c r="Q957" s="93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</row>
    <row r="958">
      <c r="A958" s="85"/>
      <c r="B958" s="94"/>
      <c r="C958" s="94"/>
      <c r="D958" s="94"/>
      <c r="E958" s="94"/>
      <c r="F958" s="94"/>
      <c r="G958" s="94"/>
      <c r="H958" s="100"/>
      <c r="I958" s="94"/>
      <c r="J958" s="85"/>
      <c r="K958" s="85"/>
      <c r="L958" s="93"/>
      <c r="M958" s="93"/>
      <c r="N958" s="93"/>
      <c r="O958" s="93"/>
      <c r="P958" s="93"/>
      <c r="Q958" s="93"/>
      <c r="R958" s="94"/>
      <c r="S958" s="94"/>
      <c r="T958" s="94"/>
      <c r="U958" s="94"/>
      <c r="V958" s="94"/>
      <c r="W958" s="94"/>
      <c r="X958" s="94"/>
      <c r="Y958" s="94"/>
      <c r="Z958" s="94"/>
      <c r="AA958" s="94"/>
      <c r="AB958" s="94"/>
    </row>
    <row r="959">
      <c r="A959" s="85"/>
      <c r="B959" s="94"/>
      <c r="C959" s="94"/>
      <c r="D959" s="94"/>
      <c r="E959" s="94"/>
      <c r="F959" s="94"/>
      <c r="G959" s="94"/>
      <c r="H959" s="100"/>
      <c r="I959" s="94"/>
      <c r="J959" s="85"/>
      <c r="K959" s="85"/>
      <c r="L959" s="93"/>
      <c r="M959" s="93"/>
      <c r="N959" s="93"/>
      <c r="O959" s="93"/>
      <c r="P959" s="93"/>
      <c r="Q959" s="93"/>
      <c r="R959" s="94"/>
      <c r="S959" s="94"/>
      <c r="T959" s="94"/>
      <c r="U959" s="94"/>
      <c r="V959" s="94"/>
      <c r="W959" s="94"/>
      <c r="X959" s="94"/>
      <c r="Y959" s="94"/>
      <c r="Z959" s="94"/>
      <c r="AA959" s="94"/>
      <c r="AB959" s="94"/>
    </row>
    <row r="960">
      <c r="A960" s="85"/>
      <c r="B960" s="94"/>
      <c r="C960" s="94"/>
      <c r="D960" s="94"/>
      <c r="E960" s="94"/>
      <c r="F960" s="94"/>
      <c r="G960" s="94"/>
      <c r="H960" s="100"/>
      <c r="I960" s="94"/>
      <c r="J960" s="85"/>
      <c r="K960" s="85"/>
      <c r="L960" s="93"/>
      <c r="M960" s="93"/>
      <c r="N960" s="93"/>
      <c r="O960" s="93"/>
      <c r="P960" s="93"/>
      <c r="Q960" s="93"/>
      <c r="R960" s="94"/>
      <c r="S960" s="94"/>
      <c r="T960" s="94"/>
      <c r="U960" s="94"/>
      <c r="V960" s="94"/>
      <c r="W960" s="94"/>
      <c r="X960" s="94"/>
      <c r="Y960" s="94"/>
      <c r="Z960" s="94"/>
      <c r="AA960" s="94"/>
      <c r="AB960" s="94"/>
    </row>
    <row r="961">
      <c r="A961" s="85"/>
      <c r="B961" s="94"/>
      <c r="C961" s="94"/>
      <c r="D961" s="94"/>
      <c r="E961" s="94"/>
      <c r="F961" s="94"/>
      <c r="G961" s="94"/>
      <c r="H961" s="100"/>
      <c r="I961" s="94"/>
      <c r="J961" s="85"/>
      <c r="K961" s="85"/>
      <c r="L961" s="93"/>
      <c r="M961" s="93"/>
      <c r="N961" s="93"/>
      <c r="O961" s="93"/>
      <c r="P961" s="93"/>
      <c r="Q961" s="93"/>
      <c r="R961" s="94"/>
      <c r="S961" s="94"/>
      <c r="T961" s="94"/>
      <c r="U961" s="94"/>
      <c r="V961" s="94"/>
      <c r="W961" s="94"/>
      <c r="X961" s="94"/>
      <c r="Y961" s="94"/>
      <c r="Z961" s="94"/>
      <c r="AA961" s="94"/>
      <c r="AB961" s="94"/>
    </row>
    <row r="962">
      <c r="A962" s="85"/>
      <c r="B962" s="94"/>
      <c r="C962" s="94"/>
      <c r="D962" s="94"/>
      <c r="E962" s="94"/>
      <c r="F962" s="94"/>
      <c r="G962" s="94"/>
      <c r="H962" s="100"/>
      <c r="I962" s="94"/>
      <c r="J962" s="85"/>
      <c r="K962" s="85"/>
      <c r="L962" s="93"/>
      <c r="M962" s="93"/>
      <c r="N962" s="93"/>
      <c r="O962" s="93"/>
      <c r="P962" s="93"/>
      <c r="Q962" s="93"/>
      <c r="R962" s="94"/>
      <c r="S962" s="94"/>
      <c r="T962" s="94"/>
      <c r="U962" s="94"/>
      <c r="V962" s="94"/>
      <c r="W962" s="94"/>
      <c r="X962" s="94"/>
      <c r="Y962" s="94"/>
      <c r="Z962" s="94"/>
      <c r="AA962" s="94"/>
      <c r="AB962" s="94"/>
    </row>
    <row r="963">
      <c r="A963" s="85"/>
      <c r="B963" s="94"/>
      <c r="C963" s="94"/>
      <c r="D963" s="94"/>
      <c r="E963" s="94"/>
      <c r="F963" s="94"/>
      <c r="G963" s="94"/>
      <c r="H963" s="100"/>
      <c r="I963" s="94"/>
      <c r="J963" s="85"/>
      <c r="K963" s="85"/>
      <c r="L963" s="93"/>
      <c r="M963" s="93"/>
      <c r="N963" s="93"/>
      <c r="O963" s="93"/>
      <c r="P963" s="93"/>
      <c r="Q963" s="93"/>
      <c r="R963" s="94"/>
      <c r="S963" s="94"/>
      <c r="T963" s="94"/>
      <c r="U963" s="94"/>
      <c r="V963" s="94"/>
      <c r="W963" s="94"/>
      <c r="X963" s="94"/>
      <c r="Y963" s="94"/>
      <c r="Z963" s="94"/>
      <c r="AA963" s="94"/>
      <c r="AB963" s="94"/>
    </row>
    <row r="964">
      <c r="A964" s="85"/>
      <c r="B964" s="94"/>
      <c r="C964" s="94"/>
      <c r="D964" s="94"/>
      <c r="E964" s="94"/>
      <c r="F964" s="94"/>
      <c r="G964" s="94"/>
      <c r="H964" s="100"/>
      <c r="I964" s="94"/>
      <c r="J964" s="85"/>
      <c r="K964" s="85"/>
      <c r="L964" s="93"/>
      <c r="M964" s="93"/>
      <c r="N964" s="93"/>
      <c r="O964" s="93"/>
      <c r="P964" s="93"/>
      <c r="Q964" s="93"/>
      <c r="R964" s="94"/>
      <c r="S964" s="94"/>
      <c r="T964" s="94"/>
      <c r="U964" s="94"/>
      <c r="V964" s="94"/>
      <c r="W964" s="94"/>
      <c r="X964" s="94"/>
      <c r="Y964" s="94"/>
      <c r="Z964" s="94"/>
      <c r="AA964" s="94"/>
      <c r="AB964" s="94"/>
    </row>
    <row r="965">
      <c r="A965" s="85"/>
      <c r="B965" s="94"/>
      <c r="C965" s="94"/>
      <c r="D965" s="94"/>
      <c r="E965" s="94"/>
      <c r="F965" s="94"/>
      <c r="G965" s="94"/>
      <c r="H965" s="100"/>
      <c r="I965" s="94"/>
      <c r="J965" s="85"/>
      <c r="K965" s="85"/>
      <c r="L965" s="93"/>
      <c r="M965" s="93"/>
      <c r="N965" s="93"/>
      <c r="O965" s="93"/>
      <c r="P965" s="93"/>
      <c r="Q965" s="93"/>
      <c r="R965" s="94"/>
      <c r="S965" s="94"/>
      <c r="T965" s="94"/>
      <c r="U965" s="94"/>
      <c r="V965" s="94"/>
      <c r="W965" s="94"/>
      <c r="X965" s="94"/>
      <c r="Y965" s="94"/>
      <c r="Z965" s="94"/>
      <c r="AA965" s="94"/>
      <c r="AB965" s="94"/>
    </row>
    <row r="966">
      <c r="A966" s="85"/>
      <c r="B966" s="94"/>
      <c r="C966" s="94"/>
      <c r="D966" s="94"/>
      <c r="E966" s="94"/>
      <c r="F966" s="94"/>
      <c r="G966" s="94"/>
      <c r="H966" s="100"/>
      <c r="I966" s="94"/>
      <c r="J966" s="85"/>
      <c r="K966" s="85"/>
      <c r="L966" s="93"/>
      <c r="M966" s="93"/>
      <c r="N966" s="93"/>
      <c r="O966" s="93"/>
      <c r="P966" s="93"/>
      <c r="Q966" s="93"/>
      <c r="R966" s="94"/>
      <c r="S966" s="94"/>
      <c r="T966" s="94"/>
      <c r="U966" s="94"/>
      <c r="V966" s="94"/>
      <c r="W966" s="94"/>
      <c r="X966" s="94"/>
      <c r="Y966" s="94"/>
      <c r="Z966" s="94"/>
      <c r="AA966" s="94"/>
      <c r="AB966" s="94"/>
    </row>
    <row r="967">
      <c r="A967" s="85"/>
      <c r="B967" s="94"/>
      <c r="C967" s="94"/>
      <c r="D967" s="94"/>
      <c r="E967" s="94"/>
      <c r="F967" s="94"/>
      <c r="G967" s="94"/>
      <c r="H967" s="100"/>
      <c r="I967" s="94"/>
      <c r="J967" s="85"/>
      <c r="K967" s="85"/>
      <c r="L967" s="93"/>
      <c r="M967" s="93"/>
      <c r="N967" s="93"/>
      <c r="O967" s="93"/>
      <c r="P967" s="93"/>
      <c r="Q967" s="93"/>
      <c r="R967" s="94"/>
      <c r="S967" s="94"/>
      <c r="T967" s="94"/>
      <c r="U967" s="94"/>
      <c r="V967" s="94"/>
      <c r="W967" s="94"/>
      <c r="X967" s="94"/>
      <c r="Y967" s="94"/>
      <c r="Z967" s="94"/>
      <c r="AA967" s="94"/>
      <c r="AB967" s="94"/>
    </row>
    <row r="968">
      <c r="A968" s="85"/>
      <c r="B968" s="94"/>
      <c r="C968" s="94"/>
      <c r="D968" s="94"/>
      <c r="E968" s="94"/>
      <c r="F968" s="94"/>
      <c r="G968" s="94"/>
      <c r="H968" s="100"/>
      <c r="I968" s="94"/>
      <c r="J968" s="85"/>
      <c r="K968" s="85"/>
      <c r="L968" s="93"/>
      <c r="M968" s="93"/>
      <c r="N968" s="93"/>
      <c r="O968" s="93"/>
      <c r="P968" s="93"/>
      <c r="Q968" s="93"/>
      <c r="R968" s="94"/>
      <c r="S968" s="94"/>
      <c r="T968" s="94"/>
      <c r="U968" s="94"/>
      <c r="V968" s="94"/>
      <c r="W968" s="94"/>
      <c r="X968" s="94"/>
      <c r="Y968" s="94"/>
      <c r="Z968" s="94"/>
      <c r="AA968" s="94"/>
      <c r="AB968" s="94"/>
    </row>
    <row r="969">
      <c r="A969" s="85"/>
      <c r="B969" s="94"/>
      <c r="C969" s="94"/>
      <c r="D969" s="94"/>
      <c r="E969" s="94"/>
      <c r="F969" s="94"/>
      <c r="G969" s="94"/>
      <c r="H969" s="100"/>
      <c r="I969" s="94"/>
      <c r="J969" s="85"/>
      <c r="K969" s="85"/>
      <c r="L969" s="93"/>
      <c r="M969" s="93"/>
      <c r="N969" s="93"/>
      <c r="O969" s="93"/>
      <c r="P969" s="93"/>
      <c r="Q969" s="93"/>
      <c r="R969" s="94"/>
      <c r="S969" s="94"/>
      <c r="T969" s="94"/>
      <c r="U969" s="94"/>
      <c r="V969" s="94"/>
      <c r="W969" s="94"/>
      <c r="X969" s="94"/>
      <c r="Y969" s="94"/>
      <c r="Z969" s="94"/>
      <c r="AA969" s="94"/>
      <c r="AB969" s="94"/>
    </row>
    <row r="970">
      <c r="A970" s="85"/>
      <c r="B970" s="94"/>
      <c r="C970" s="94"/>
      <c r="D970" s="94"/>
      <c r="E970" s="94"/>
      <c r="F970" s="94"/>
      <c r="G970" s="94"/>
      <c r="H970" s="100"/>
      <c r="I970" s="94"/>
      <c r="J970" s="85"/>
      <c r="K970" s="85"/>
      <c r="L970" s="93"/>
      <c r="M970" s="93"/>
      <c r="N970" s="93"/>
      <c r="O970" s="93"/>
      <c r="P970" s="93"/>
      <c r="Q970" s="93"/>
      <c r="R970" s="94"/>
      <c r="S970" s="94"/>
      <c r="T970" s="94"/>
      <c r="U970" s="94"/>
      <c r="V970" s="94"/>
      <c r="W970" s="94"/>
      <c r="X970" s="94"/>
      <c r="Y970" s="94"/>
      <c r="Z970" s="94"/>
      <c r="AA970" s="94"/>
      <c r="AB970" s="94"/>
    </row>
    <row r="971">
      <c r="A971" s="85"/>
      <c r="B971" s="94"/>
      <c r="C971" s="94"/>
      <c r="D971" s="94"/>
      <c r="E971" s="94"/>
      <c r="F971" s="94"/>
      <c r="G971" s="94"/>
      <c r="H971" s="100"/>
      <c r="I971" s="94"/>
      <c r="J971" s="85"/>
      <c r="K971" s="85"/>
      <c r="L971" s="93"/>
      <c r="M971" s="93"/>
      <c r="N971" s="93"/>
      <c r="O971" s="93"/>
      <c r="P971" s="93"/>
      <c r="Q971" s="93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</row>
    <row r="972">
      <c r="A972" s="85"/>
      <c r="B972" s="94"/>
      <c r="C972" s="94"/>
      <c r="D972" s="94"/>
      <c r="E972" s="94"/>
      <c r="F972" s="94"/>
      <c r="G972" s="94"/>
      <c r="H972" s="100"/>
      <c r="I972" s="94"/>
      <c r="J972" s="85"/>
      <c r="K972" s="85"/>
      <c r="L972" s="93"/>
      <c r="M972" s="93"/>
      <c r="N972" s="93"/>
      <c r="O972" s="93"/>
      <c r="P972" s="93"/>
      <c r="Q972" s="93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</row>
    <row r="973">
      <c r="A973" s="85"/>
      <c r="B973" s="94"/>
      <c r="C973" s="94"/>
      <c r="D973" s="94"/>
      <c r="E973" s="94"/>
      <c r="F973" s="94"/>
      <c r="G973" s="94"/>
      <c r="H973" s="100"/>
      <c r="I973" s="94"/>
      <c r="J973" s="85"/>
      <c r="K973" s="85"/>
      <c r="L973" s="93"/>
      <c r="M973" s="93"/>
      <c r="N973" s="93"/>
      <c r="O973" s="93"/>
      <c r="P973" s="93"/>
      <c r="Q973" s="93"/>
      <c r="R973" s="94"/>
      <c r="S973" s="94"/>
      <c r="T973" s="94"/>
      <c r="U973" s="94"/>
      <c r="V973" s="94"/>
      <c r="W973" s="94"/>
      <c r="X973" s="94"/>
      <c r="Y973" s="94"/>
      <c r="Z973" s="94"/>
      <c r="AA973" s="94"/>
      <c r="AB973" s="94"/>
    </row>
    <row r="974">
      <c r="A974" s="85"/>
      <c r="B974" s="94"/>
      <c r="C974" s="94"/>
      <c r="D974" s="94"/>
      <c r="E974" s="94"/>
      <c r="F974" s="94"/>
      <c r="G974" s="94"/>
      <c r="H974" s="100"/>
      <c r="I974" s="94"/>
      <c r="J974" s="85"/>
      <c r="K974" s="85"/>
      <c r="L974" s="93"/>
      <c r="M974" s="93"/>
      <c r="N974" s="93"/>
      <c r="O974" s="93"/>
      <c r="P974" s="93"/>
      <c r="Q974" s="93"/>
      <c r="R974" s="94"/>
      <c r="S974" s="94"/>
      <c r="T974" s="94"/>
      <c r="U974" s="94"/>
      <c r="V974" s="94"/>
      <c r="W974" s="94"/>
      <c r="X974" s="94"/>
      <c r="Y974" s="94"/>
      <c r="Z974" s="94"/>
      <c r="AA974" s="94"/>
      <c r="AB974" s="94"/>
    </row>
    <row r="975">
      <c r="A975" s="85"/>
      <c r="B975" s="94"/>
      <c r="C975" s="94"/>
      <c r="D975" s="94"/>
      <c r="E975" s="94"/>
      <c r="F975" s="94"/>
      <c r="G975" s="94"/>
      <c r="H975" s="100"/>
      <c r="I975" s="94"/>
      <c r="J975" s="85"/>
      <c r="K975" s="85"/>
      <c r="L975" s="93"/>
      <c r="M975" s="93"/>
      <c r="N975" s="93"/>
      <c r="O975" s="93"/>
      <c r="P975" s="93"/>
      <c r="Q975" s="93"/>
      <c r="R975" s="94"/>
      <c r="S975" s="94"/>
      <c r="T975" s="94"/>
      <c r="U975" s="94"/>
      <c r="V975" s="94"/>
      <c r="W975" s="94"/>
      <c r="X975" s="94"/>
      <c r="Y975" s="94"/>
      <c r="Z975" s="94"/>
      <c r="AA975" s="94"/>
      <c r="AB975" s="94"/>
    </row>
    <row r="976">
      <c r="A976" s="85"/>
      <c r="B976" s="94"/>
      <c r="C976" s="94"/>
      <c r="D976" s="94"/>
      <c r="E976" s="94"/>
      <c r="F976" s="94"/>
      <c r="G976" s="94"/>
      <c r="H976" s="100"/>
      <c r="I976" s="94"/>
      <c r="J976" s="85"/>
      <c r="K976" s="85"/>
      <c r="L976" s="93"/>
      <c r="M976" s="93"/>
      <c r="N976" s="93"/>
      <c r="O976" s="93"/>
      <c r="P976" s="93"/>
      <c r="Q976" s="93"/>
      <c r="R976" s="94"/>
      <c r="S976" s="94"/>
      <c r="T976" s="94"/>
      <c r="U976" s="94"/>
      <c r="V976" s="94"/>
      <c r="W976" s="94"/>
      <c r="X976" s="94"/>
      <c r="Y976" s="94"/>
      <c r="Z976" s="94"/>
      <c r="AA976" s="94"/>
      <c r="AB976" s="94"/>
    </row>
    <row r="977">
      <c r="A977" s="85"/>
      <c r="B977" s="94"/>
      <c r="C977" s="94"/>
      <c r="D977" s="94"/>
      <c r="E977" s="94"/>
      <c r="F977" s="94"/>
      <c r="G977" s="94"/>
      <c r="H977" s="100"/>
      <c r="I977" s="94"/>
      <c r="J977" s="85"/>
      <c r="K977" s="85"/>
      <c r="L977" s="93"/>
      <c r="M977" s="93"/>
      <c r="N977" s="93"/>
      <c r="O977" s="93"/>
      <c r="P977" s="93"/>
      <c r="Q977" s="93"/>
      <c r="R977" s="94"/>
      <c r="S977" s="94"/>
      <c r="T977" s="94"/>
      <c r="U977" s="94"/>
      <c r="V977" s="94"/>
      <c r="W977" s="94"/>
      <c r="X977" s="94"/>
      <c r="Y977" s="94"/>
      <c r="Z977" s="94"/>
      <c r="AA977" s="94"/>
      <c r="AB977" s="94"/>
    </row>
    <row r="978">
      <c r="A978" s="85"/>
      <c r="B978" s="94"/>
      <c r="C978" s="94"/>
      <c r="D978" s="94"/>
      <c r="E978" s="94"/>
      <c r="F978" s="94"/>
      <c r="G978" s="94"/>
      <c r="H978" s="100"/>
      <c r="I978" s="94"/>
      <c r="J978" s="85"/>
      <c r="K978" s="85"/>
      <c r="L978" s="93"/>
      <c r="M978" s="93"/>
      <c r="N978" s="93"/>
      <c r="O978" s="93"/>
      <c r="P978" s="93"/>
      <c r="Q978" s="93"/>
      <c r="R978" s="94"/>
      <c r="S978" s="94"/>
      <c r="T978" s="94"/>
      <c r="U978" s="94"/>
      <c r="V978" s="94"/>
      <c r="W978" s="94"/>
      <c r="X978" s="94"/>
      <c r="Y978" s="94"/>
      <c r="Z978" s="94"/>
      <c r="AA978" s="94"/>
      <c r="AB978" s="94"/>
    </row>
    <row r="979">
      <c r="A979" s="85"/>
      <c r="B979" s="94"/>
      <c r="C979" s="94"/>
      <c r="D979" s="94"/>
      <c r="E979" s="94"/>
      <c r="F979" s="94"/>
      <c r="G979" s="94"/>
      <c r="H979" s="100"/>
      <c r="I979" s="94"/>
      <c r="J979" s="85"/>
      <c r="K979" s="85"/>
      <c r="L979" s="93"/>
      <c r="M979" s="93"/>
      <c r="N979" s="93"/>
      <c r="O979" s="93"/>
      <c r="P979" s="93"/>
      <c r="Q979" s="93"/>
      <c r="R979" s="94"/>
      <c r="S979" s="94"/>
      <c r="T979" s="94"/>
      <c r="U979" s="94"/>
      <c r="V979" s="94"/>
      <c r="W979" s="94"/>
      <c r="X979" s="94"/>
      <c r="Y979" s="94"/>
      <c r="Z979" s="94"/>
      <c r="AA979" s="94"/>
      <c r="AB979" s="94"/>
    </row>
    <row r="980">
      <c r="A980" s="85"/>
      <c r="B980" s="94"/>
      <c r="C980" s="94"/>
      <c r="D980" s="94"/>
      <c r="E980" s="94"/>
      <c r="F980" s="94"/>
      <c r="G980" s="94"/>
      <c r="H980" s="100"/>
      <c r="I980" s="94"/>
      <c r="J980" s="85"/>
      <c r="K980" s="85"/>
      <c r="L980" s="93"/>
      <c r="M980" s="93"/>
      <c r="N980" s="93"/>
      <c r="O980" s="93"/>
      <c r="P980" s="93"/>
      <c r="Q980" s="93"/>
      <c r="R980" s="94"/>
      <c r="S980" s="94"/>
      <c r="T980" s="94"/>
      <c r="U980" s="94"/>
      <c r="V980" s="94"/>
      <c r="W980" s="94"/>
      <c r="X980" s="94"/>
      <c r="Y980" s="94"/>
      <c r="Z980" s="94"/>
      <c r="AA980" s="94"/>
      <c r="AB980" s="94"/>
    </row>
    <row r="981">
      <c r="A981" s="85"/>
      <c r="B981" s="94"/>
      <c r="C981" s="94"/>
      <c r="D981" s="94"/>
      <c r="E981" s="94"/>
      <c r="F981" s="94"/>
      <c r="G981" s="94"/>
      <c r="H981" s="100"/>
      <c r="I981" s="94"/>
      <c r="J981" s="85"/>
      <c r="K981" s="85"/>
      <c r="L981" s="93"/>
      <c r="M981" s="93"/>
      <c r="N981" s="93"/>
      <c r="O981" s="93"/>
      <c r="P981" s="93"/>
      <c r="Q981" s="93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</row>
    <row r="982">
      <c r="A982" s="85"/>
      <c r="B982" s="94"/>
      <c r="C982" s="94"/>
      <c r="D982" s="94"/>
      <c r="E982" s="94"/>
      <c r="F982" s="94"/>
      <c r="G982" s="94"/>
      <c r="H982" s="100"/>
      <c r="I982" s="94"/>
      <c r="J982" s="85"/>
      <c r="K982" s="85"/>
      <c r="L982" s="93"/>
      <c r="M982" s="93"/>
      <c r="N982" s="93"/>
      <c r="O982" s="93"/>
      <c r="P982" s="93"/>
      <c r="Q982" s="93"/>
      <c r="R982" s="94"/>
      <c r="S982" s="94"/>
      <c r="T982" s="94"/>
      <c r="U982" s="94"/>
      <c r="V982" s="94"/>
      <c r="W982" s="94"/>
      <c r="X982" s="94"/>
      <c r="Y982" s="94"/>
      <c r="Z982" s="94"/>
      <c r="AA982" s="94"/>
      <c r="AB982" s="94"/>
    </row>
    <row r="983">
      <c r="A983" s="85"/>
      <c r="B983" s="94"/>
      <c r="C983" s="94"/>
      <c r="D983" s="94"/>
      <c r="E983" s="94"/>
      <c r="F983" s="94"/>
      <c r="G983" s="94"/>
      <c r="H983" s="100"/>
      <c r="I983" s="94"/>
      <c r="J983" s="85"/>
      <c r="K983" s="85"/>
      <c r="L983" s="93"/>
      <c r="M983" s="93"/>
      <c r="N983" s="93"/>
      <c r="O983" s="93"/>
      <c r="P983" s="93"/>
      <c r="Q983" s="93"/>
      <c r="R983" s="94"/>
      <c r="S983" s="94"/>
      <c r="T983" s="94"/>
      <c r="U983" s="94"/>
      <c r="V983" s="94"/>
      <c r="W983" s="94"/>
      <c r="X983" s="94"/>
      <c r="Y983" s="94"/>
      <c r="Z983" s="94"/>
      <c r="AA983" s="94"/>
      <c r="AB983" s="94"/>
    </row>
    <row r="984">
      <c r="A984" s="85"/>
      <c r="B984" s="94"/>
      <c r="C984" s="94"/>
      <c r="D984" s="94"/>
      <c r="E984" s="94"/>
      <c r="F984" s="94"/>
      <c r="G984" s="94"/>
      <c r="H984" s="100"/>
      <c r="I984" s="94"/>
      <c r="J984" s="85"/>
      <c r="K984" s="85"/>
      <c r="L984" s="93"/>
      <c r="M984" s="93"/>
      <c r="N984" s="93"/>
      <c r="O984" s="93"/>
      <c r="P984" s="93"/>
      <c r="Q984" s="93"/>
      <c r="R984" s="94"/>
      <c r="S984" s="94"/>
      <c r="T984" s="94"/>
      <c r="U984" s="94"/>
      <c r="V984" s="94"/>
      <c r="W984" s="94"/>
      <c r="X984" s="94"/>
      <c r="Y984" s="94"/>
      <c r="Z984" s="94"/>
      <c r="AA984" s="94"/>
      <c r="AB984" s="94"/>
    </row>
    <row r="985">
      <c r="A985" s="85"/>
      <c r="B985" s="94"/>
      <c r="C985" s="94"/>
      <c r="D985" s="94"/>
      <c r="E985" s="94"/>
      <c r="F985" s="94"/>
      <c r="G985" s="94"/>
      <c r="H985" s="100"/>
      <c r="I985" s="94"/>
      <c r="J985" s="85"/>
      <c r="K985" s="85"/>
      <c r="L985" s="93"/>
      <c r="M985" s="93"/>
      <c r="N985" s="93"/>
      <c r="O985" s="93"/>
      <c r="P985" s="93"/>
      <c r="Q985" s="93"/>
      <c r="R985" s="94"/>
      <c r="S985" s="94"/>
      <c r="T985" s="94"/>
      <c r="U985" s="94"/>
      <c r="V985" s="94"/>
      <c r="W985" s="94"/>
      <c r="X985" s="94"/>
      <c r="Y985" s="94"/>
      <c r="Z985" s="94"/>
      <c r="AA985" s="94"/>
      <c r="AB985" s="94"/>
    </row>
    <row r="986">
      <c r="A986" s="85"/>
      <c r="B986" s="94"/>
      <c r="C986" s="94"/>
      <c r="D986" s="94"/>
      <c r="E986" s="94"/>
      <c r="F986" s="94"/>
      <c r="G986" s="94"/>
      <c r="H986" s="100"/>
      <c r="I986" s="94"/>
      <c r="J986" s="85"/>
      <c r="K986" s="85"/>
      <c r="L986" s="93"/>
      <c r="M986" s="93"/>
      <c r="N986" s="93"/>
      <c r="O986" s="93"/>
      <c r="P986" s="93"/>
      <c r="Q986" s="93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</row>
    <row r="987">
      <c r="A987" s="85"/>
      <c r="B987" s="94"/>
      <c r="C987" s="94"/>
      <c r="D987" s="94"/>
      <c r="E987" s="94"/>
      <c r="F987" s="94"/>
      <c r="G987" s="94"/>
      <c r="H987" s="100"/>
      <c r="I987" s="94"/>
      <c r="J987" s="85"/>
      <c r="K987" s="85"/>
      <c r="L987" s="93"/>
      <c r="M987" s="93"/>
      <c r="N987" s="93"/>
      <c r="O987" s="93"/>
      <c r="P987" s="93"/>
      <c r="Q987" s="93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</row>
    <row r="988">
      <c r="A988" s="85"/>
      <c r="B988" s="94"/>
      <c r="C988" s="94"/>
      <c r="D988" s="94"/>
      <c r="E988" s="94"/>
      <c r="F988" s="94"/>
      <c r="G988" s="94"/>
      <c r="H988" s="100"/>
      <c r="I988" s="94"/>
      <c r="J988" s="85"/>
      <c r="K988" s="85"/>
      <c r="L988" s="93"/>
      <c r="M988" s="93"/>
      <c r="N988" s="93"/>
      <c r="O988" s="93"/>
      <c r="P988" s="93"/>
      <c r="Q988" s="93"/>
      <c r="R988" s="94"/>
      <c r="S988" s="94"/>
      <c r="T988" s="94"/>
      <c r="U988" s="94"/>
      <c r="V988" s="94"/>
      <c r="W988" s="94"/>
      <c r="X988" s="94"/>
      <c r="Y988" s="94"/>
      <c r="Z988" s="94"/>
      <c r="AA988" s="94"/>
      <c r="AB988" s="94"/>
    </row>
    <row r="989">
      <c r="A989" s="85"/>
      <c r="B989" s="94"/>
      <c r="C989" s="94"/>
      <c r="D989" s="94"/>
      <c r="E989" s="94"/>
      <c r="F989" s="94"/>
      <c r="G989" s="94"/>
      <c r="H989" s="100"/>
      <c r="I989" s="94"/>
      <c r="J989" s="85"/>
      <c r="K989" s="85"/>
      <c r="L989" s="93"/>
      <c r="M989" s="93"/>
      <c r="N989" s="93"/>
      <c r="O989" s="93"/>
      <c r="P989" s="93"/>
      <c r="Q989" s="93"/>
      <c r="R989" s="94"/>
      <c r="S989" s="94"/>
      <c r="T989" s="94"/>
      <c r="U989" s="94"/>
      <c r="V989" s="94"/>
      <c r="W989" s="94"/>
      <c r="X989" s="94"/>
      <c r="Y989" s="94"/>
      <c r="Z989" s="94"/>
      <c r="AA989" s="94"/>
      <c r="AB989" s="94"/>
    </row>
    <row r="990">
      <c r="A990" s="85"/>
      <c r="B990" s="94"/>
      <c r="C990" s="94"/>
      <c r="D990" s="94"/>
      <c r="E990" s="94"/>
      <c r="F990" s="94"/>
      <c r="G990" s="94"/>
      <c r="H990" s="100"/>
      <c r="I990" s="94"/>
      <c r="J990" s="85"/>
      <c r="K990" s="85"/>
      <c r="L990" s="93"/>
      <c r="M990" s="93"/>
      <c r="N990" s="93"/>
      <c r="O990" s="93"/>
      <c r="P990" s="93"/>
      <c r="Q990" s="93"/>
      <c r="R990" s="94"/>
      <c r="S990" s="94"/>
      <c r="T990" s="94"/>
      <c r="U990" s="94"/>
      <c r="V990" s="94"/>
      <c r="W990" s="94"/>
      <c r="X990" s="94"/>
      <c r="Y990" s="94"/>
      <c r="Z990" s="94"/>
      <c r="AA990" s="94"/>
      <c r="AB990" s="94"/>
    </row>
    <row r="991">
      <c r="A991" s="85"/>
      <c r="B991" s="94"/>
      <c r="C991" s="94"/>
      <c r="D991" s="94"/>
      <c r="E991" s="94"/>
      <c r="F991" s="94"/>
      <c r="G991" s="94"/>
      <c r="H991" s="100"/>
      <c r="I991" s="94"/>
      <c r="J991" s="85"/>
      <c r="K991" s="85"/>
      <c r="L991" s="93"/>
      <c r="M991" s="93"/>
      <c r="N991" s="93"/>
      <c r="O991" s="93"/>
      <c r="P991" s="93"/>
      <c r="Q991" s="93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</row>
    <row r="992">
      <c r="A992" s="85"/>
      <c r="B992" s="94"/>
      <c r="C992" s="94"/>
      <c r="D992" s="94"/>
      <c r="E992" s="94"/>
      <c r="F992" s="94"/>
      <c r="G992" s="94"/>
      <c r="H992" s="100"/>
      <c r="I992" s="94"/>
      <c r="J992" s="85"/>
      <c r="K992" s="85"/>
      <c r="L992" s="93"/>
      <c r="M992" s="93"/>
      <c r="N992" s="93"/>
      <c r="O992" s="93"/>
      <c r="P992" s="93"/>
      <c r="Q992" s="93"/>
      <c r="R992" s="94"/>
      <c r="S992" s="94"/>
      <c r="T992" s="94"/>
      <c r="U992" s="94"/>
      <c r="V992" s="94"/>
      <c r="W992" s="94"/>
      <c r="X992" s="94"/>
      <c r="Y992" s="94"/>
      <c r="Z992" s="94"/>
      <c r="AA992" s="94"/>
      <c r="AB992" s="94"/>
    </row>
    <row r="993">
      <c r="A993" s="85"/>
      <c r="B993" s="94"/>
      <c r="C993" s="94"/>
      <c r="D993" s="94"/>
      <c r="E993" s="94"/>
      <c r="F993" s="94"/>
      <c r="G993" s="94"/>
      <c r="H993" s="100"/>
      <c r="I993" s="94"/>
      <c r="J993" s="85"/>
      <c r="K993" s="85"/>
      <c r="L993" s="93"/>
      <c r="M993" s="93"/>
      <c r="N993" s="93"/>
      <c r="O993" s="93"/>
      <c r="P993" s="93"/>
      <c r="Q993" s="93"/>
      <c r="R993" s="94"/>
      <c r="S993" s="94"/>
      <c r="T993" s="94"/>
      <c r="U993" s="94"/>
      <c r="V993" s="94"/>
      <c r="W993" s="94"/>
      <c r="X993" s="94"/>
      <c r="Y993" s="94"/>
      <c r="Z993" s="94"/>
      <c r="AA993" s="94"/>
      <c r="AB993" s="94"/>
    </row>
    <row r="994">
      <c r="A994" s="85"/>
      <c r="B994" s="94"/>
      <c r="C994" s="94"/>
      <c r="D994" s="94"/>
      <c r="E994" s="94"/>
      <c r="F994" s="94"/>
      <c r="G994" s="94"/>
      <c r="H994" s="100"/>
      <c r="I994" s="94"/>
      <c r="J994" s="85"/>
      <c r="K994" s="85"/>
      <c r="L994" s="93"/>
      <c r="M994" s="93"/>
      <c r="N994" s="93"/>
      <c r="O994" s="93"/>
      <c r="P994" s="93"/>
      <c r="Q994" s="93"/>
      <c r="R994" s="94"/>
      <c r="S994" s="94"/>
      <c r="T994" s="94"/>
      <c r="U994" s="94"/>
      <c r="V994" s="94"/>
      <c r="W994" s="94"/>
      <c r="X994" s="94"/>
      <c r="Y994" s="94"/>
      <c r="Z994" s="94"/>
      <c r="AA994" s="94"/>
      <c r="AB994" s="94"/>
    </row>
    <row r="995">
      <c r="A995" s="85"/>
      <c r="B995" s="94"/>
      <c r="C995" s="94"/>
      <c r="D995" s="94"/>
      <c r="E995" s="94"/>
      <c r="F995" s="94"/>
      <c r="G995" s="94"/>
      <c r="H995" s="100"/>
      <c r="I995" s="94"/>
      <c r="J995" s="85"/>
      <c r="K995" s="85"/>
      <c r="L995" s="93"/>
      <c r="M995" s="93"/>
      <c r="N995" s="93"/>
      <c r="O995" s="93"/>
      <c r="P995" s="93"/>
      <c r="Q995" s="93"/>
      <c r="R995" s="94"/>
      <c r="S995" s="94"/>
      <c r="T995" s="94"/>
      <c r="U995" s="94"/>
      <c r="V995" s="94"/>
      <c r="W995" s="94"/>
      <c r="X995" s="94"/>
      <c r="Y995" s="94"/>
      <c r="Z995" s="94"/>
      <c r="AA995" s="94"/>
      <c r="AB995" s="94"/>
    </row>
    <row r="996">
      <c r="A996" s="85"/>
      <c r="B996" s="94"/>
      <c r="C996" s="94"/>
      <c r="D996" s="94"/>
      <c r="E996" s="94"/>
      <c r="F996" s="94"/>
      <c r="G996" s="94"/>
      <c r="H996" s="100"/>
      <c r="I996" s="94"/>
      <c r="J996" s="85"/>
      <c r="K996" s="85"/>
      <c r="L996" s="93"/>
      <c r="M996" s="93"/>
      <c r="N996" s="93"/>
      <c r="O996" s="93"/>
      <c r="P996" s="93"/>
      <c r="Q996" s="93"/>
      <c r="R996" s="94"/>
      <c r="S996" s="94"/>
      <c r="T996" s="94"/>
      <c r="U996" s="94"/>
      <c r="V996" s="94"/>
      <c r="W996" s="94"/>
      <c r="X996" s="94"/>
      <c r="Y996" s="94"/>
      <c r="Z996" s="94"/>
      <c r="AA996" s="94"/>
      <c r="AB996" s="94"/>
    </row>
    <row r="997">
      <c r="A997" s="85"/>
      <c r="B997" s="94"/>
      <c r="C997" s="94"/>
      <c r="D997" s="94"/>
      <c r="E997" s="94"/>
      <c r="F997" s="94"/>
      <c r="G997" s="94"/>
      <c r="H997" s="100"/>
      <c r="I997" s="94"/>
      <c r="J997" s="85"/>
      <c r="K997" s="85"/>
      <c r="L997" s="93"/>
      <c r="M997" s="93"/>
      <c r="N997" s="93"/>
      <c r="O997" s="93"/>
      <c r="P997" s="93"/>
      <c r="Q997" s="93"/>
      <c r="R997" s="94"/>
      <c r="S997" s="94"/>
      <c r="T997" s="94"/>
      <c r="U997" s="94"/>
      <c r="V997" s="94"/>
      <c r="W997" s="94"/>
      <c r="X997" s="94"/>
      <c r="Y997" s="94"/>
      <c r="Z997" s="94"/>
      <c r="AA997" s="94"/>
      <c r="AB997" s="94"/>
    </row>
    <row r="998">
      <c r="A998" s="85"/>
      <c r="B998" s="94"/>
      <c r="C998" s="94"/>
      <c r="D998" s="94"/>
      <c r="E998" s="94"/>
      <c r="F998" s="94"/>
      <c r="G998" s="94"/>
      <c r="H998" s="100"/>
      <c r="I998" s="94"/>
      <c r="J998" s="85"/>
      <c r="K998" s="85"/>
      <c r="L998" s="93"/>
      <c r="M998" s="93"/>
      <c r="N998" s="93"/>
      <c r="O998" s="93"/>
      <c r="P998" s="93"/>
      <c r="Q998" s="93"/>
      <c r="R998" s="94"/>
      <c r="S998" s="94"/>
      <c r="T998" s="94"/>
      <c r="U998" s="94"/>
      <c r="V998" s="94"/>
      <c r="W998" s="94"/>
      <c r="X998" s="94"/>
      <c r="Y998" s="94"/>
      <c r="Z998" s="94"/>
      <c r="AA998" s="94"/>
      <c r="AB998" s="94"/>
    </row>
    <row r="999">
      <c r="A999" s="85"/>
      <c r="B999" s="94"/>
      <c r="C999" s="94"/>
      <c r="D999" s="94"/>
      <c r="E999" s="94"/>
      <c r="F999" s="94"/>
      <c r="G999" s="94"/>
      <c r="H999" s="100"/>
      <c r="I999" s="94"/>
      <c r="J999" s="85"/>
      <c r="K999" s="85"/>
      <c r="L999" s="93"/>
      <c r="M999" s="93"/>
      <c r="N999" s="93"/>
      <c r="O999" s="93"/>
      <c r="P999" s="93"/>
      <c r="Q999" s="93"/>
      <c r="R999" s="94"/>
      <c r="S999" s="94"/>
      <c r="T999" s="94"/>
      <c r="U999" s="94"/>
      <c r="V999" s="94"/>
      <c r="W999" s="94"/>
      <c r="X999" s="94"/>
      <c r="Y999" s="94"/>
      <c r="Z999" s="94"/>
      <c r="AA999" s="94"/>
      <c r="AB999" s="94"/>
    </row>
    <row r="1000">
      <c r="A1000" s="85"/>
      <c r="B1000" s="94"/>
      <c r="C1000" s="94"/>
      <c r="D1000" s="94"/>
      <c r="E1000" s="94"/>
      <c r="F1000" s="94"/>
      <c r="G1000" s="94"/>
      <c r="H1000" s="100"/>
      <c r="I1000" s="94"/>
      <c r="J1000" s="85"/>
      <c r="K1000" s="85"/>
      <c r="L1000" s="93"/>
      <c r="M1000" s="93"/>
      <c r="N1000" s="93"/>
      <c r="O1000" s="93"/>
      <c r="P1000" s="93"/>
      <c r="Q1000" s="93"/>
      <c r="R1000" s="94"/>
      <c r="S1000" s="94"/>
      <c r="T1000" s="94"/>
      <c r="U1000" s="94"/>
      <c r="V1000" s="94"/>
      <c r="W1000" s="94"/>
      <c r="X1000" s="94"/>
      <c r="Y1000" s="94"/>
      <c r="Z1000" s="94"/>
      <c r="AA1000" s="94"/>
      <c r="AB1000" s="94"/>
    </row>
    <row r="1001">
      <c r="A1001" s="85"/>
      <c r="B1001" s="94"/>
      <c r="C1001" s="94"/>
      <c r="D1001" s="94"/>
      <c r="E1001" s="94"/>
      <c r="F1001" s="94"/>
      <c r="G1001" s="94"/>
      <c r="H1001" s="100"/>
      <c r="I1001" s="94"/>
      <c r="J1001" s="85"/>
      <c r="K1001" s="85"/>
      <c r="L1001" s="93"/>
      <c r="M1001" s="93"/>
      <c r="N1001" s="93"/>
      <c r="O1001" s="93"/>
      <c r="P1001" s="93"/>
      <c r="Q1001" s="93"/>
      <c r="R1001" s="94"/>
      <c r="S1001" s="94"/>
      <c r="T1001" s="94"/>
      <c r="U1001" s="94"/>
      <c r="V1001" s="94"/>
      <c r="W1001" s="94"/>
      <c r="X1001" s="94"/>
      <c r="Y1001" s="94"/>
      <c r="Z1001" s="94"/>
      <c r="AA1001" s="94"/>
      <c r="AB1001" s="94"/>
    </row>
    <row r="1002">
      <c r="A1002" s="85"/>
      <c r="B1002" s="94"/>
      <c r="C1002" s="94"/>
      <c r="D1002" s="94"/>
      <c r="E1002" s="94"/>
      <c r="F1002" s="94"/>
      <c r="G1002" s="94"/>
      <c r="H1002" s="100"/>
      <c r="I1002" s="94"/>
      <c r="J1002" s="85"/>
      <c r="K1002" s="85"/>
      <c r="L1002" s="93"/>
      <c r="M1002" s="93"/>
      <c r="N1002" s="93"/>
      <c r="O1002" s="93"/>
      <c r="P1002" s="93"/>
      <c r="Q1002" s="93"/>
      <c r="R1002" s="94"/>
      <c r="S1002" s="94"/>
      <c r="T1002" s="94"/>
      <c r="U1002" s="94"/>
      <c r="V1002" s="94"/>
      <c r="W1002" s="94"/>
      <c r="X1002" s="94"/>
      <c r="Y1002" s="94"/>
      <c r="Z1002" s="94"/>
      <c r="AA1002" s="94"/>
      <c r="AB1002" s="94"/>
    </row>
    <row r="1003">
      <c r="A1003" s="85"/>
      <c r="B1003" s="94"/>
      <c r="C1003" s="94"/>
      <c r="D1003" s="94"/>
      <c r="E1003" s="94"/>
      <c r="F1003" s="94"/>
      <c r="G1003" s="94"/>
      <c r="H1003" s="100"/>
      <c r="I1003" s="94"/>
      <c r="J1003" s="85"/>
      <c r="K1003" s="85"/>
      <c r="L1003" s="93"/>
      <c r="M1003" s="93"/>
      <c r="N1003" s="93"/>
      <c r="O1003" s="93"/>
      <c r="P1003" s="93"/>
      <c r="Q1003" s="93"/>
      <c r="R1003" s="94"/>
      <c r="S1003" s="94"/>
      <c r="T1003" s="94"/>
      <c r="U1003" s="94"/>
      <c r="V1003" s="94"/>
      <c r="W1003" s="94"/>
      <c r="X1003" s="94"/>
      <c r="Y1003" s="94"/>
      <c r="Z1003" s="94"/>
      <c r="AA1003" s="94"/>
      <c r="AB1003" s="94"/>
    </row>
    <row r="1004">
      <c r="A1004" s="85"/>
      <c r="B1004" s="94"/>
      <c r="C1004" s="94"/>
      <c r="D1004" s="94"/>
      <c r="E1004" s="94"/>
      <c r="F1004" s="94"/>
      <c r="G1004" s="94"/>
      <c r="H1004" s="100"/>
      <c r="I1004" s="94"/>
      <c r="J1004" s="85"/>
      <c r="K1004" s="85"/>
      <c r="L1004" s="93"/>
      <c r="M1004" s="93"/>
      <c r="N1004" s="93"/>
      <c r="O1004" s="93"/>
      <c r="P1004" s="93"/>
      <c r="Q1004" s="93"/>
      <c r="R1004" s="94"/>
      <c r="S1004" s="94"/>
      <c r="T1004" s="94"/>
      <c r="U1004" s="94"/>
      <c r="V1004" s="94"/>
      <c r="W1004" s="94"/>
      <c r="X1004" s="94"/>
      <c r="Y1004" s="94"/>
      <c r="Z1004" s="94"/>
      <c r="AA1004" s="94"/>
      <c r="AB1004" s="94"/>
    </row>
    <row r="1005">
      <c r="A1005" s="85"/>
      <c r="B1005" s="94"/>
      <c r="C1005" s="94"/>
      <c r="D1005" s="94"/>
      <c r="E1005" s="94"/>
      <c r="F1005" s="94"/>
      <c r="G1005" s="94"/>
      <c r="H1005" s="100"/>
      <c r="I1005" s="94"/>
      <c r="J1005" s="85"/>
      <c r="K1005" s="85"/>
      <c r="L1005" s="93"/>
      <c r="M1005" s="93"/>
      <c r="N1005" s="93"/>
      <c r="O1005" s="93"/>
      <c r="P1005" s="93"/>
      <c r="Q1005" s="93"/>
      <c r="R1005" s="94"/>
      <c r="S1005" s="94"/>
      <c r="T1005" s="94"/>
      <c r="U1005" s="94"/>
      <c r="V1005" s="94"/>
      <c r="W1005" s="94"/>
      <c r="X1005" s="94"/>
      <c r="Y1005" s="94"/>
      <c r="Z1005" s="94"/>
      <c r="AA1005" s="94"/>
      <c r="AB1005" s="94"/>
    </row>
    <row r="1006">
      <c r="A1006" s="85"/>
      <c r="B1006" s="94"/>
      <c r="C1006" s="94"/>
      <c r="D1006" s="94"/>
      <c r="E1006" s="94"/>
      <c r="F1006" s="94"/>
      <c r="G1006" s="94"/>
      <c r="H1006" s="100"/>
      <c r="I1006" s="94"/>
      <c r="J1006" s="85"/>
      <c r="K1006" s="85"/>
      <c r="L1006" s="93"/>
      <c r="M1006" s="93"/>
      <c r="N1006" s="93"/>
      <c r="O1006" s="93"/>
      <c r="P1006" s="93"/>
      <c r="Q1006" s="93"/>
      <c r="R1006" s="94"/>
      <c r="S1006" s="94"/>
      <c r="T1006" s="94"/>
      <c r="U1006" s="94"/>
      <c r="V1006" s="94"/>
      <c r="W1006" s="94"/>
      <c r="X1006" s="94"/>
      <c r="Y1006" s="94"/>
      <c r="Z1006" s="94"/>
      <c r="AA1006" s="94"/>
      <c r="AB1006" s="94"/>
    </row>
    <row r="1007">
      <c r="A1007" s="85"/>
      <c r="B1007" s="94"/>
      <c r="C1007" s="94"/>
      <c r="D1007" s="94"/>
      <c r="E1007" s="94"/>
      <c r="F1007" s="94"/>
      <c r="G1007" s="94"/>
      <c r="H1007" s="100"/>
      <c r="I1007" s="94"/>
      <c r="J1007" s="85"/>
      <c r="K1007" s="85"/>
      <c r="L1007" s="93"/>
      <c r="M1007" s="93"/>
      <c r="N1007" s="93"/>
      <c r="O1007" s="93"/>
      <c r="P1007" s="93"/>
      <c r="Q1007" s="93"/>
      <c r="R1007" s="94"/>
      <c r="S1007" s="94"/>
      <c r="T1007" s="94"/>
      <c r="U1007" s="94"/>
      <c r="V1007" s="94"/>
      <c r="W1007" s="94"/>
      <c r="X1007" s="94"/>
      <c r="Y1007" s="94"/>
      <c r="Z1007" s="94"/>
      <c r="AA1007" s="94"/>
      <c r="AB1007" s="94"/>
    </row>
    <row r="1008">
      <c r="A1008" s="85"/>
      <c r="B1008" s="94"/>
      <c r="C1008" s="94"/>
      <c r="D1008" s="94"/>
      <c r="E1008" s="94"/>
      <c r="F1008" s="94"/>
      <c r="G1008" s="94"/>
      <c r="H1008" s="100"/>
      <c r="I1008" s="94"/>
      <c r="J1008" s="85"/>
      <c r="K1008" s="85"/>
      <c r="L1008" s="93"/>
      <c r="M1008" s="93"/>
      <c r="N1008" s="93"/>
      <c r="O1008" s="93"/>
      <c r="P1008" s="93"/>
      <c r="Q1008" s="93"/>
      <c r="R1008" s="94"/>
      <c r="S1008" s="94"/>
      <c r="T1008" s="94"/>
      <c r="U1008" s="94"/>
      <c r="V1008" s="94"/>
      <c r="W1008" s="94"/>
      <c r="X1008" s="94"/>
      <c r="Y1008" s="94"/>
      <c r="Z1008" s="94"/>
      <c r="AA1008" s="94"/>
      <c r="AB1008" s="94"/>
    </row>
    <row r="1009">
      <c r="A1009" s="85"/>
      <c r="B1009" s="94"/>
      <c r="C1009" s="94"/>
      <c r="D1009" s="94"/>
      <c r="E1009" s="94"/>
      <c r="F1009" s="94"/>
      <c r="G1009" s="94"/>
      <c r="H1009" s="100"/>
      <c r="I1009" s="94"/>
      <c r="J1009" s="85"/>
      <c r="K1009" s="85"/>
      <c r="L1009" s="93"/>
      <c r="M1009" s="93"/>
      <c r="N1009" s="93"/>
      <c r="O1009" s="93"/>
      <c r="P1009" s="93"/>
      <c r="Q1009" s="93"/>
      <c r="R1009" s="94"/>
      <c r="S1009" s="94"/>
      <c r="T1009" s="94"/>
      <c r="U1009" s="94"/>
      <c r="V1009" s="94"/>
      <c r="W1009" s="94"/>
      <c r="X1009" s="94"/>
      <c r="Y1009" s="94"/>
      <c r="Z1009" s="94"/>
      <c r="AA1009" s="94"/>
      <c r="AB1009" s="94"/>
    </row>
    <row r="1010">
      <c r="A1010" s="85"/>
      <c r="B1010" s="94"/>
      <c r="C1010" s="94"/>
      <c r="D1010" s="94"/>
      <c r="E1010" s="94"/>
      <c r="F1010" s="94"/>
      <c r="G1010" s="94"/>
      <c r="H1010" s="100"/>
      <c r="I1010" s="94"/>
      <c r="J1010" s="85"/>
      <c r="K1010" s="85"/>
      <c r="L1010" s="93"/>
      <c r="M1010" s="93"/>
      <c r="N1010" s="93"/>
      <c r="O1010" s="93"/>
      <c r="P1010" s="93"/>
      <c r="Q1010" s="93"/>
      <c r="R1010" s="94"/>
      <c r="S1010" s="94"/>
      <c r="T1010" s="94"/>
      <c r="U1010" s="94"/>
      <c r="V1010" s="94"/>
      <c r="W1010" s="94"/>
      <c r="X1010" s="94"/>
      <c r="Y1010" s="94"/>
      <c r="Z1010" s="94"/>
      <c r="AA1010" s="94"/>
      <c r="AB1010" s="94"/>
    </row>
    <row r="1011">
      <c r="A1011" s="85"/>
      <c r="B1011" s="94"/>
      <c r="C1011" s="94"/>
      <c r="D1011" s="94"/>
      <c r="E1011" s="94"/>
      <c r="F1011" s="94"/>
      <c r="G1011" s="94"/>
      <c r="H1011" s="100"/>
      <c r="I1011" s="94"/>
      <c r="J1011" s="85"/>
      <c r="K1011" s="85"/>
      <c r="L1011" s="93"/>
      <c r="M1011" s="93"/>
      <c r="N1011" s="93"/>
      <c r="O1011" s="93"/>
      <c r="P1011" s="93"/>
      <c r="Q1011" s="93"/>
      <c r="R1011" s="94"/>
      <c r="S1011" s="94"/>
      <c r="T1011" s="94"/>
      <c r="U1011" s="94"/>
      <c r="V1011" s="94"/>
      <c r="W1011" s="94"/>
      <c r="X1011" s="94"/>
      <c r="Y1011" s="94"/>
      <c r="Z1011" s="94"/>
      <c r="AA1011" s="94"/>
      <c r="AB1011" s="94"/>
    </row>
    <row r="1012">
      <c r="A1012" s="85"/>
      <c r="B1012" s="94"/>
      <c r="C1012" s="94"/>
      <c r="D1012" s="94"/>
      <c r="E1012" s="94"/>
      <c r="F1012" s="94"/>
      <c r="G1012" s="94"/>
      <c r="H1012" s="100"/>
      <c r="I1012" s="94"/>
      <c r="J1012" s="85"/>
      <c r="K1012" s="85"/>
      <c r="L1012" s="93"/>
      <c r="M1012" s="93"/>
      <c r="N1012" s="93"/>
      <c r="O1012" s="93"/>
      <c r="P1012" s="93"/>
      <c r="Q1012" s="93"/>
      <c r="R1012" s="94"/>
      <c r="S1012" s="94"/>
      <c r="T1012" s="94"/>
      <c r="U1012" s="94"/>
      <c r="V1012" s="94"/>
      <c r="W1012" s="94"/>
      <c r="X1012" s="94"/>
      <c r="Y1012" s="94"/>
      <c r="Z1012" s="94"/>
      <c r="AA1012" s="94"/>
      <c r="AB1012" s="94"/>
    </row>
    <row r="1013">
      <c r="A1013" s="85"/>
      <c r="B1013" s="94"/>
      <c r="C1013" s="94"/>
      <c r="D1013" s="94"/>
      <c r="E1013" s="94"/>
      <c r="F1013" s="94"/>
      <c r="G1013" s="94"/>
      <c r="H1013" s="100"/>
      <c r="I1013" s="94"/>
      <c r="J1013" s="85"/>
      <c r="K1013" s="85"/>
      <c r="L1013" s="93"/>
      <c r="M1013" s="93"/>
      <c r="N1013" s="93"/>
      <c r="O1013" s="93"/>
      <c r="P1013" s="93"/>
      <c r="Q1013" s="93"/>
      <c r="R1013" s="94"/>
      <c r="S1013" s="94"/>
      <c r="T1013" s="94"/>
      <c r="U1013" s="94"/>
      <c r="V1013" s="94"/>
      <c r="W1013" s="94"/>
      <c r="X1013" s="94"/>
      <c r="Y1013" s="94"/>
      <c r="Z1013" s="94"/>
      <c r="AA1013" s="94"/>
      <c r="AB1013" s="94"/>
    </row>
    <row r="1014">
      <c r="A1014" s="85"/>
      <c r="B1014" s="94"/>
      <c r="C1014" s="94"/>
      <c r="D1014" s="94"/>
      <c r="E1014" s="94"/>
      <c r="F1014" s="94"/>
      <c r="G1014" s="94"/>
      <c r="H1014" s="100"/>
      <c r="I1014" s="94"/>
      <c r="J1014" s="85"/>
      <c r="K1014" s="85"/>
      <c r="L1014" s="93"/>
      <c r="M1014" s="93"/>
      <c r="N1014" s="93"/>
      <c r="O1014" s="93"/>
      <c r="P1014" s="93"/>
      <c r="Q1014" s="93"/>
      <c r="R1014" s="94"/>
      <c r="S1014" s="94"/>
      <c r="T1014" s="94"/>
      <c r="U1014" s="94"/>
      <c r="V1014" s="94"/>
      <c r="W1014" s="94"/>
      <c r="X1014" s="94"/>
      <c r="Y1014" s="94"/>
      <c r="Z1014" s="94"/>
      <c r="AA1014" s="94"/>
      <c r="AB1014" s="94"/>
    </row>
    <row r="1015">
      <c r="A1015" s="85"/>
      <c r="B1015" s="94"/>
      <c r="C1015" s="94"/>
      <c r="D1015" s="94"/>
      <c r="E1015" s="94"/>
      <c r="F1015" s="94"/>
      <c r="G1015" s="94"/>
      <c r="H1015" s="100"/>
      <c r="I1015" s="94"/>
      <c r="J1015" s="85"/>
      <c r="K1015" s="85"/>
      <c r="L1015" s="93"/>
      <c r="M1015" s="93"/>
      <c r="N1015" s="93"/>
      <c r="O1015" s="93"/>
      <c r="P1015" s="93"/>
      <c r="Q1015" s="93"/>
      <c r="R1015" s="94"/>
      <c r="S1015" s="94"/>
      <c r="T1015" s="94"/>
      <c r="U1015" s="94"/>
      <c r="V1015" s="94"/>
      <c r="W1015" s="94"/>
      <c r="X1015" s="94"/>
      <c r="Y1015" s="94"/>
      <c r="Z1015" s="94"/>
      <c r="AA1015" s="94"/>
      <c r="AB1015" s="94"/>
    </row>
    <row r="1016">
      <c r="A1016" s="85"/>
      <c r="B1016" s="94"/>
      <c r="C1016" s="94"/>
      <c r="D1016" s="94"/>
      <c r="E1016" s="94"/>
      <c r="F1016" s="94"/>
      <c r="G1016" s="94"/>
      <c r="H1016" s="100"/>
      <c r="I1016" s="94"/>
      <c r="J1016" s="85"/>
      <c r="K1016" s="85"/>
      <c r="L1016" s="93"/>
      <c r="M1016" s="93"/>
      <c r="N1016" s="93"/>
      <c r="O1016" s="93"/>
      <c r="P1016" s="93"/>
      <c r="Q1016" s="93"/>
      <c r="R1016" s="94"/>
      <c r="S1016" s="94"/>
      <c r="T1016" s="94"/>
      <c r="U1016" s="94"/>
      <c r="V1016" s="94"/>
      <c r="W1016" s="94"/>
      <c r="X1016" s="94"/>
      <c r="Y1016" s="94"/>
      <c r="Z1016" s="94"/>
      <c r="AA1016" s="94"/>
      <c r="AB1016" s="94"/>
    </row>
    <row r="1017">
      <c r="A1017" s="85"/>
      <c r="B1017" s="94"/>
      <c r="C1017" s="94"/>
      <c r="D1017" s="94"/>
      <c r="E1017" s="94"/>
      <c r="F1017" s="94"/>
      <c r="G1017" s="94"/>
      <c r="H1017" s="100"/>
      <c r="I1017" s="94"/>
      <c r="J1017" s="85"/>
      <c r="K1017" s="85"/>
      <c r="L1017" s="93"/>
      <c r="M1017" s="93"/>
      <c r="N1017" s="93"/>
      <c r="O1017" s="93"/>
      <c r="P1017" s="93"/>
      <c r="Q1017" s="93"/>
      <c r="R1017" s="94"/>
      <c r="S1017" s="94"/>
      <c r="T1017" s="94"/>
      <c r="U1017" s="94"/>
      <c r="V1017" s="94"/>
      <c r="W1017" s="94"/>
      <c r="X1017" s="94"/>
      <c r="Y1017" s="94"/>
      <c r="Z1017" s="94"/>
      <c r="AA1017" s="94"/>
      <c r="AB1017" s="94"/>
    </row>
  </sheetData>
  <drawing r:id="rId1"/>
</worksheet>
</file>